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tricheur\Desktop\"/>
    </mc:Choice>
  </mc:AlternateContent>
  <bookViews>
    <workbookView xWindow="-120" yWindow="-120" windowWidth="24240" windowHeight="13140" activeTab="1"/>
  </bookViews>
  <sheets>
    <sheet name="metadonnees" sheetId="37" r:id="rId1"/>
    <sheet name="Tableau de bord" sheetId="1" r:id="rId2"/>
    <sheet name="Source" sheetId="39" r:id="rId3"/>
    <sheet name="donnees_parcelles" sheetId="19" r:id="rId4"/>
    <sheet name="For R" sheetId="6" r:id="rId5"/>
    <sheet name="Liste_cascade" sheetId="36" state="hidden" r:id="rId6"/>
    <sheet name="Liste" sheetId="2" state="hidden" r:id="rId7"/>
    <sheet name="Table_Vlookup" sheetId="35" state="hidden" r:id="rId8"/>
  </sheets>
  <definedNames>
    <definedName name="_xlnm._FilterDatabase" localSheetId="3" hidden="1">donnees_parcelles!$A$1:$T$1</definedName>
    <definedName name="_xlnm._FilterDatabase" localSheetId="4" hidden="1">'For R'!$A$1:$T$1</definedName>
    <definedName name="ListeFlower">#REF!</definedName>
    <definedName name="ListeHabitat">#REF!</definedName>
    <definedName name="ListeLatinName">#REF!</definedName>
    <definedName name="ListeMonth">Liste!#REF!</definedName>
    <definedName name="ListeSit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0" i="39" l="1"/>
  <c r="E20" i="39"/>
  <c r="F20" i="39"/>
  <c r="H20" i="39"/>
  <c r="N20" i="39"/>
  <c r="O20" i="39" s="1"/>
  <c r="N7" i="39"/>
  <c r="N8" i="39"/>
  <c r="N9" i="39"/>
  <c r="N10" i="39"/>
  <c r="N11" i="39"/>
  <c r="N12" i="39"/>
  <c r="N13" i="39"/>
  <c r="N14" i="39"/>
  <c r="N15" i="39"/>
  <c r="N16" i="39"/>
  <c r="N17" i="39"/>
  <c r="N18" i="39"/>
  <c r="N19" i="39"/>
  <c r="A20" i="39" l="1"/>
  <c r="H7" i="39"/>
  <c r="O7" i="39" s="1"/>
  <c r="H8" i="39"/>
  <c r="H9" i="39"/>
  <c r="H10" i="39"/>
  <c r="H11" i="39"/>
  <c r="H12" i="39"/>
  <c r="H13" i="39"/>
  <c r="H14" i="39"/>
  <c r="H15" i="39"/>
  <c r="H16" i="39"/>
  <c r="H17" i="39"/>
  <c r="H18" i="39"/>
  <c r="H19" i="39"/>
  <c r="B19" i="39"/>
  <c r="E19" i="39"/>
  <c r="F19" i="39"/>
  <c r="O19" i="39"/>
  <c r="O18" i="39"/>
  <c r="F18" i="39"/>
  <c r="E18" i="39"/>
  <c r="B18" i="39"/>
  <c r="F17" i="39"/>
  <c r="E17" i="39"/>
  <c r="B17" i="39"/>
  <c r="A17" i="39" s="1"/>
  <c r="F16" i="39"/>
  <c r="E16" i="39"/>
  <c r="B16" i="39"/>
  <c r="F15" i="39"/>
  <c r="E15" i="39"/>
  <c r="B15" i="39"/>
  <c r="F14" i="39"/>
  <c r="E14" i="39"/>
  <c r="B14" i="39"/>
  <c r="O13" i="39"/>
  <c r="F13" i="39"/>
  <c r="E13" i="39"/>
  <c r="B13" i="39"/>
  <c r="A13" i="39" s="1"/>
  <c r="F12" i="39"/>
  <c r="E12" i="39"/>
  <c r="B12" i="39"/>
  <c r="F11" i="39"/>
  <c r="E11" i="39"/>
  <c r="B11" i="39"/>
  <c r="F10" i="39"/>
  <c r="E10" i="39"/>
  <c r="B10" i="39"/>
  <c r="O9" i="39"/>
  <c r="F9" i="39"/>
  <c r="E9" i="39"/>
  <c r="B9" i="39"/>
  <c r="O8" i="39"/>
  <c r="F8" i="39"/>
  <c r="E8" i="39"/>
  <c r="B8" i="39"/>
  <c r="A8" i="39" s="1"/>
  <c r="F7" i="39"/>
  <c r="E7" i="39"/>
  <c r="A7" i="39" s="1"/>
  <c r="B7" i="39"/>
  <c r="A14" i="39" l="1"/>
  <c r="A9" i="39"/>
  <c r="A11" i="39"/>
  <c r="A15" i="39"/>
  <c r="A18" i="39"/>
  <c r="O10" i="39"/>
  <c r="O14" i="39"/>
  <c r="A19" i="39"/>
  <c r="A10" i="39"/>
  <c r="O11" i="39"/>
  <c r="A12" i="39"/>
  <c r="O12" i="39"/>
  <c r="O15" i="39"/>
  <c r="A16" i="39"/>
  <c r="O16" i="39"/>
  <c r="O17" i="39"/>
  <c r="B49" i="35"/>
  <c r="B48" i="35"/>
  <c r="B47" i="35"/>
  <c r="B45" i="35"/>
  <c r="B38" i="35"/>
  <c r="B37" i="35"/>
  <c r="B18" i="35"/>
  <c r="B17" i="35"/>
  <c r="B6" i="35"/>
</calcChain>
</file>

<file path=xl/sharedStrings.xml><?xml version="1.0" encoding="utf-8"?>
<sst xmlns="http://schemas.openxmlformats.org/spreadsheetml/2006/main" count="874" uniqueCount="283">
  <si>
    <t>nom opérateur</t>
  </si>
  <si>
    <t>parcelle</t>
  </si>
  <si>
    <t>espèce cultivée</t>
  </si>
  <si>
    <t>nature intervention</t>
  </si>
  <si>
    <t>tracteur</t>
  </si>
  <si>
    <t>outil</t>
  </si>
  <si>
    <t>météo</t>
  </si>
  <si>
    <t>état du sol</t>
  </si>
  <si>
    <t>GG</t>
  </si>
  <si>
    <t>A1</t>
  </si>
  <si>
    <t>avoine d'hiver</t>
  </si>
  <si>
    <t>désherbage manuel</t>
  </si>
  <si>
    <t>andainage</t>
  </si>
  <si>
    <t>andaineur</t>
  </si>
  <si>
    <t>ensoleillé</t>
  </si>
  <si>
    <t>PR</t>
  </si>
  <si>
    <t>A10</t>
  </si>
  <si>
    <t>avoine noire</t>
  </si>
  <si>
    <t>désherbage mécanique</t>
  </si>
  <si>
    <t>arrachage</t>
  </si>
  <si>
    <t>bineuse</t>
  </si>
  <si>
    <t>couvert</t>
  </si>
  <si>
    <t>MP</t>
  </si>
  <si>
    <t>A2</t>
  </si>
  <si>
    <t>blé</t>
  </si>
  <si>
    <t>entretien</t>
  </si>
  <si>
    <t>binage</t>
  </si>
  <si>
    <t>John deere 6110M</t>
  </si>
  <si>
    <t>bras broyeur</t>
  </si>
  <si>
    <t>pluie</t>
  </si>
  <si>
    <t>CLB</t>
  </si>
  <si>
    <t>A3</t>
  </si>
  <si>
    <t>blé/féverole</t>
  </si>
  <si>
    <t>broyage</t>
  </si>
  <si>
    <t>John deere 6155R</t>
  </si>
  <si>
    <t>broyeur d'accotements</t>
  </si>
  <si>
    <t>humide</t>
  </si>
  <si>
    <t>tassé</t>
  </si>
  <si>
    <t>GG/CLB</t>
  </si>
  <si>
    <t>A4</t>
  </si>
  <si>
    <t>cameline/lentille</t>
  </si>
  <si>
    <t>récolte</t>
  </si>
  <si>
    <t>débouchage</t>
  </si>
  <si>
    <t>broyeur TM</t>
  </si>
  <si>
    <t>GG/CLB/PR</t>
  </si>
  <si>
    <t>A5</t>
  </si>
  <si>
    <t>céréale/lentille</t>
  </si>
  <si>
    <t>semis</t>
  </si>
  <si>
    <t>déchaumage profond</t>
  </si>
  <si>
    <t>charrue</t>
  </si>
  <si>
    <t>GG/CLB/MP</t>
  </si>
  <si>
    <t>A6</t>
  </si>
  <si>
    <t>chanvre</t>
  </si>
  <si>
    <t>W du sol</t>
  </si>
  <si>
    <t>déchaumage superficiel</t>
  </si>
  <si>
    <t>combinet semis</t>
  </si>
  <si>
    <t>GG/CLB/PR/MP</t>
  </si>
  <si>
    <t>A7bas</t>
  </si>
  <si>
    <t>chia</t>
  </si>
  <si>
    <t>décompactage</t>
  </si>
  <si>
    <t>cultivateur (canadien)</t>
  </si>
  <si>
    <t>GG/PR</t>
  </si>
  <si>
    <t>A7haut</t>
  </si>
  <si>
    <t>colza</t>
  </si>
  <si>
    <t>écimage</t>
  </si>
  <si>
    <t>déboucheur de drain</t>
  </si>
  <si>
    <t>GG/MP</t>
  </si>
  <si>
    <t>A8</t>
  </si>
  <si>
    <t>féverole</t>
  </si>
  <si>
    <t>enrubannage</t>
  </si>
  <si>
    <t>déchaumeur (entrepreneur)</t>
  </si>
  <si>
    <t>GG/MP/PR</t>
  </si>
  <si>
    <t>A9</t>
  </si>
  <si>
    <t>Gd ep/féverole</t>
  </si>
  <si>
    <t>épandage</t>
  </si>
  <si>
    <t>déchaumeur Actisol</t>
  </si>
  <si>
    <t>MP/PR</t>
  </si>
  <si>
    <t>B1</t>
  </si>
  <si>
    <t>grand épeautre</t>
  </si>
  <si>
    <t>étrillage</t>
  </si>
  <si>
    <t>écimeuse</t>
  </si>
  <si>
    <t>GG/AT</t>
  </si>
  <si>
    <t>C1a</t>
  </si>
  <si>
    <t>haricot</t>
  </si>
  <si>
    <t>fanage</t>
  </si>
  <si>
    <t>enrubanneuse</t>
  </si>
  <si>
    <t>GG/AT/CLB</t>
  </si>
  <si>
    <t>C1b</t>
  </si>
  <si>
    <t>interculture</t>
  </si>
  <si>
    <t>fauche</t>
  </si>
  <si>
    <t>épandeur compost</t>
  </si>
  <si>
    <t>AT/PR</t>
  </si>
  <si>
    <t>C2</t>
  </si>
  <si>
    <t>lentille</t>
  </si>
  <si>
    <t>faux semis</t>
  </si>
  <si>
    <t>épandeur delimbe</t>
  </si>
  <si>
    <t>AT/MP</t>
  </si>
  <si>
    <t>C3</t>
  </si>
  <si>
    <t>lin</t>
  </si>
  <si>
    <t>labour</t>
  </si>
  <si>
    <t>épandeur d'engrais kuhn</t>
  </si>
  <si>
    <t>AT/MP/PR</t>
  </si>
  <si>
    <t>C4</t>
  </si>
  <si>
    <t>luzerne</t>
  </si>
  <si>
    <t>mise en andain</t>
  </si>
  <si>
    <t>faucheuse</t>
  </si>
  <si>
    <t>AT</t>
  </si>
  <si>
    <t>C5</t>
  </si>
  <si>
    <t>maïs</t>
  </si>
  <si>
    <t>moissonage</t>
  </si>
  <si>
    <t>girofaneur</t>
  </si>
  <si>
    <t>AT/CLB</t>
  </si>
  <si>
    <t>C6</t>
  </si>
  <si>
    <t>méteil</t>
  </si>
  <si>
    <t>préparation lis de semence</t>
  </si>
  <si>
    <t>herse étrille</t>
  </si>
  <si>
    <t>camal</t>
  </si>
  <si>
    <t>millet</t>
  </si>
  <si>
    <t>pressage</t>
  </si>
  <si>
    <t>herse plate</t>
  </si>
  <si>
    <t>D1</t>
  </si>
  <si>
    <t>oeillette</t>
  </si>
  <si>
    <t>retournement</t>
  </si>
  <si>
    <t>herse rotative</t>
  </si>
  <si>
    <t>D2</t>
  </si>
  <si>
    <t>orge d'hiver</t>
  </si>
  <si>
    <t>rigole</t>
  </si>
  <si>
    <t>moissonneuse batteuse</t>
  </si>
  <si>
    <t>E1a</t>
  </si>
  <si>
    <t>orge printemps</t>
  </si>
  <si>
    <t>roulage</t>
  </si>
  <si>
    <t>plateau paille</t>
  </si>
  <si>
    <t>E1b</t>
  </si>
  <si>
    <t>pois chiche</t>
  </si>
  <si>
    <t>scalpage</t>
  </si>
  <si>
    <t>presse</t>
  </si>
  <si>
    <t>E2a</t>
  </si>
  <si>
    <t>pois vert</t>
  </si>
  <si>
    <t>semis en combinet</t>
  </si>
  <si>
    <t>remorque maître</t>
  </si>
  <si>
    <t>E2b</t>
  </si>
  <si>
    <t>prairie temporaire</t>
  </si>
  <si>
    <t>semoir seul</t>
  </si>
  <si>
    <t>remorque simonneau</t>
  </si>
  <si>
    <t>E3a</t>
  </si>
  <si>
    <t>quinoa</t>
  </si>
  <si>
    <t>stockage foin</t>
  </si>
  <si>
    <t>retourneur andain compost</t>
  </si>
  <si>
    <t>E3b</t>
  </si>
  <si>
    <t>sarrasin</t>
  </si>
  <si>
    <t>stockage paille</t>
  </si>
  <si>
    <t>rigoleuse</t>
  </si>
  <si>
    <t>E4a</t>
  </si>
  <si>
    <t>seigle</t>
  </si>
  <si>
    <t>triage</t>
  </si>
  <si>
    <t>rotavator</t>
  </si>
  <si>
    <t>E4b</t>
  </si>
  <si>
    <t>soja</t>
  </si>
  <si>
    <t>désherbage</t>
  </si>
  <si>
    <t>rouleau</t>
  </si>
  <si>
    <t>F1</t>
  </si>
  <si>
    <t>tournesol</t>
  </si>
  <si>
    <t>semevator</t>
  </si>
  <si>
    <t>F2</t>
  </si>
  <si>
    <t>triticale</t>
  </si>
  <si>
    <t>semis mannuel</t>
  </si>
  <si>
    <t>F3</t>
  </si>
  <si>
    <t>triticale/pois</t>
  </si>
  <si>
    <t>semoir monograine</t>
  </si>
  <si>
    <t>F4</t>
  </si>
  <si>
    <t>semoir nodet</t>
  </si>
  <si>
    <t>Fouras</t>
  </si>
  <si>
    <t>semoir semis direct</t>
  </si>
  <si>
    <t>G1</t>
  </si>
  <si>
    <t>sous-soleuse</t>
  </si>
  <si>
    <t>G2</t>
  </si>
  <si>
    <t>trancheuse</t>
  </si>
  <si>
    <t>Guillauteau</t>
  </si>
  <si>
    <t>L1</t>
  </si>
  <si>
    <t>L2</t>
  </si>
  <si>
    <t>L3</t>
  </si>
  <si>
    <t>L4</t>
  </si>
  <si>
    <t>L5</t>
  </si>
  <si>
    <t>L6</t>
  </si>
  <si>
    <t>S1</t>
  </si>
  <si>
    <t>S2</t>
  </si>
  <si>
    <t>S3</t>
  </si>
  <si>
    <t>S4</t>
  </si>
  <si>
    <t>fertilisation</t>
  </si>
  <si>
    <t>stockage</t>
  </si>
  <si>
    <t>préparation lit de semence</t>
  </si>
  <si>
    <t>Zetor 9540</t>
  </si>
  <si>
    <t>Renault 681</t>
  </si>
  <si>
    <t>prof</t>
  </si>
  <si>
    <t>durée du travail</t>
  </si>
  <si>
    <t>Code</t>
  </si>
  <si>
    <t>Operateur</t>
  </si>
  <si>
    <t>Date</t>
  </si>
  <si>
    <t>Parcelle</t>
  </si>
  <si>
    <t>Surface</t>
  </si>
  <si>
    <t>Espece_cultivee</t>
  </si>
  <si>
    <t>Type_intervention</t>
  </si>
  <si>
    <t>Nature_intervention</t>
  </si>
  <si>
    <t>Tracteur</t>
  </si>
  <si>
    <t>Outil</t>
  </si>
  <si>
    <t>Carburant_utilise</t>
  </si>
  <si>
    <t>Consommation</t>
  </si>
  <si>
    <t>Profondeur_travail</t>
  </si>
  <si>
    <t>Meteo</t>
  </si>
  <si>
    <t>Etat_sol</t>
  </si>
  <si>
    <t>Temps_travail</t>
  </si>
  <si>
    <t>Commentaire</t>
  </si>
  <si>
    <t/>
  </si>
  <si>
    <t>Annee</t>
  </si>
  <si>
    <t>Mois</t>
  </si>
  <si>
    <t>Num_intervention</t>
  </si>
  <si>
    <t>friable</t>
  </si>
  <si>
    <t>portant</t>
  </si>
  <si>
    <t>moisson</t>
  </si>
  <si>
    <t>22/08/2020</t>
  </si>
  <si>
    <t>2</t>
  </si>
  <si>
    <t>7</t>
  </si>
  <si>
    <t>4</t>
  </si>
  <si>
    <t>top</t>
  </si>
  <si>
    <t>8_A3_82020</t>
  </si>
  <si>
    <t>9_A2_82020</t>
  </si>
  <si>
    <t>3</t>
  </si>
  <si>
    <t>10_A5_82020</t>
  </si>
  <si>
    <t>1</t>
  </si>
  <si>
    <t>0.5</t>
  </si>
  <si>
    <t>11_A9_82020</t>
  </si>
  <si>
    <t>12_A9_82020</t>
  </si>
  <si>
    <t>13_C1b_82020</t>
  </si>
  <si>
    <t>14_D2_82020</t>
  </si>
  <si>
    <t>16_A2_82020</t>
  </si>
  <si>
    <t>15_E4b_82020</t>
  </si>
  <si>
    <t>sol nu</t>
  </si>
  <si>
    <t>23/08/2020</t>
  </si>
  <si>
    <t>17_D1_82020</t>
  </si>
  <si>
    <t>uuuu</t>
  </si>
  <si>
    <t>18_A3_82020</t>
  </si>
  <si>
    <t>29/08/2020</t>
  </si>
  <si>
    <t>Donnée</t>
  </si>
  <si>
    <t>Définition de la donée étudiée</t>
  </si>
  <si>
    <t>unité</t>
  </si>
  <si>
    <t>source</t>
  </si>
  <si>
    <t>champ</t>
  </si>
  <si>
    <t>Correspond au numéro de saisie de l'intervention</t>
  </si>
  <si>
    <t>Code unique d'identification de l'intervention, il regroupe, le numéro de l'intervention, la parcelle, le mois et l'année correspondant à l'intervention culturale</t>
  </si>
  <si>
    <t>Correspond à la parcelle sur laquelle a été effectuée l'intervention</t>
  </si>
  <si>
    <t>Correspond à la date de l'intervention</t>
  </si>
  <si>
    <t xml:space="preserve">Correspond au mois sous format de nombre de l'intervention </t>
  </si>
  <si>
    <t xml:space="preserve">Correspond à l'année sous format de nombre de l'intervention </t>
  </si>
  <si>
    <t>L'opérateur est la(les) personne(s) qui réalise(nt) l'intervention</t>
  </si>
  <si>
    <t>Correspond à la surface de la parcelle sur laquelle a été effectuée l'intervention culturale</t>
  </si>
  <si>
    <t>La plante cultivée en place au moment de l'intervention, dans la cas contraire saisir sol nu</t>
  </si>
  <si>
    <t>Le type d'intervention fait référence au domaine d'intervention (ex : entretien)</t>
  </si>
  <si>
    <t>La nature de l'intervention fait référence à un secteur du domaine (ex : broyage, débouchage…)</t>
  </si>
  <si>
    <t>Figure ici le tracteur utilisé pour réaliser l'intervention</t>
  </si>
  <si>
    <t>Correspond à l'outil utilisé pour réaliser l'intervention</t>
  </si>
  <si>
    <t>En fonction de l'outil renseigné correspond une consommation en carburant nous permettant d'analyser la consommation globale du système de culture</t>
  </si>
  <si>
    <t>En fonction de la consommation et de la surface de la parcelle nous en déduisons une consommation finale pour l'intervention culturale</t>
  </si>
  <si>
    <t>Correspond à la profondeur de travail de l'outil utilisé pour réaliser l'intervention</t>
  </si>
  <si>
    <t>Fait référence à la météo observée durant l'intervention culturale</t>
  </si>
  <si>
    <t>Correspond à l'état structural et d'humidité du sol au moment de l'intervention culturale</t>
  </si>
  <si>
    <t>Renseigne le temps de réalisation de l'intervention culturale (ne prend pas en compte les temps de préparation et de réglage mais uniquement le temps passé sur la parcelle)</t>
  </si>
  <si>
    <t>Permet à l'utilisateur d'ajouter librement différentes observations</t>
  </si>
  <si>
    <t>sans unité</t>
  </si>
  <si>
    <t>jj/mm/aaaa</t>
  </si>
  <si>
    <t>nombre</t>
  </si>
  <si>
    <t>litres</t>
  </si>
  <si>
    <t>hectares</t>
  </si>
  <si>
    <t>litres/hectares</t>
  </si>
  <si>
    <t>centimètres</t>
  </si>
  <si>
    <t>heures</t>
  </si>
  <si>
    <t>texte</t>
  </si>
  <si>
    <t>nombre à zero décimale</t>
  </si>
  <si>
    <t>nombre à deux décimales</t>
  </si>
  <si>
    <t>dslp</t>
  </si>
  <si>
    <t>tarifs d'entraide 2020</t>
  </si>
  <si>
    <t>7_A6_82020</t>
  </si>
  <si>
    <t>19_A1_82020</t>
  </si>
  <si>
    <t>20_A2_82020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</si>
</sst>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C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0" fontId="1" fillId="0" borderId="0"/>
    <xf numFmtId="0" fontId="5" fillId="3" borderId="0" applyNumberFormat="0" applyBorder="0" applyAlignment="0" applyProtection="0"/>
  </cellStyleXfs>
  <cellXfs count="21">
    <xf numFmtId="0" fontId="0" fillId="0" borderId="0" xfId="0"/>
    <xf numFmtId="0" fontId="0" fillId="2" borderId="0" xfId="0" applyFill="1"/>
    <xf numFmtId="0" fontId="2" fillId="2" borderId="0" xfId="0" applyFont="1" applyFill="1"/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0" fillId="0" borderId="0" xfId="0" applyNumberFormat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 wrapText="1"/>
      <protection locked="0"/>
    </xf>
    <xf numFmtId="2" fontId="0" fillId="0" borderId="0" xfId="0" applyNumberFormat="1" applyAlignment="1">
      <alignment horizontal="center" vertical="center"/>
    </xf>
    <xf numFmtId="2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6" fillId="4" borderId="0" xfId="2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</cellXfs>
  <cellStyles count="3">
    <cellStyle name="Neutre" xfId="2" builtinId="28"/>
    <cellStyle name="Normal" xfId="0" builtinId="0"/>
    <cellStyle name="Normal 3" xfId="1"/>
  </cellStyles>
  <dxfs count="58">
    <dxf>
      <numFmt numFmtId="2" formatCode="0.00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  <protection locked="0" hidden="0"/>
    </dxf>
    <dxf>
      <numFmt numFmtId="2" formatCode="0.00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protection locked="0" hidden="0"/>
    </dxf>
    <dxf>
      <numFmt numFmtId="2" formatCode="0.00"/>
      <alignment horizontal="center" vertical="center" textRotation="0" wrapText="0" indent="0" justifyLastLine="0" shrinkToFit="0" readingOrder="0"/>
      <protection locked="0" hidden="0"/>
    </dxf>
    <dxf>
      <numFmt numFmtId="2" formatCode="0.00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C190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87070</xdr:colOff>
      <xdr:row>7</xdr:row>
      <xdr:rowOff>158751</xdr:rowOff>
    </xdr:from>
    <xdr:to>
      <xdr:col>12</xdr:col>
      <xdr:colOff>451184</xdr:colOff>
      <xdr:row>13</xdr:row>
      <xdr:rowOff>66542</xdr:rowOff>
    </xdr:to>
    <xdr:sp macro="[0]!OuvreFomulair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xmlns="" id="{1C761156-02E0-4E2E-8F7D-F386DBF28268}"/>
            </a:ext>
          </a:extLst>
        </xdr:cNvPr>
        <xdr:cNvSpPr/>
      </xdr:nvSpPr>
      <xdr:spPr>
        <a:xfrm>
          <a:off x="5320807" y="1492251"/>
          <a:ext cx="2108693" cy="105079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rgbClr val="00B0F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600" b="1" cap="none" spc="0">
              <a:ln w="0"/>
              <a:solidFill>
                <a:sysClr val="windowText" lastClr="00000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+mn-lt"/>
              <a:ea typeface="+mn-ea"/>
              <a:cs typeface="+mn-cs"/>
            </a:rPr>
            <a:t>AJOUTER</a:t>
          </a:r>
        </a:p>
        <a:p>
          <a:pPr marL="0" indent="0" algn="ctr"/>
          <a:r>
            <a:rPr lang="en-US" sz="1600" b="0" cap="none" spc="0">
              <a:ln w="0"/>
              <a:solidFill>
                <a:sysClr val="windowText" lastClr="00000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+mn-lt"/>
              <a:ea typeface="+mn-ea"/>
              <a:cs typeface="+mn-cs"/>
            </a:rPr>
            <a:t>une</a:t>
          </a:r>
          <a:r>
            <a:rPr lang="en-US" sz="1600" b="0" cap="none" spc="0" baseline="0">
              <a:ln w="0"/>
              <a:solidFill>
                <a:sysClr val="windowText" lastClr="00000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+mn-lt"/>
              <a:ea typeface="+mn-ea"/>
              <a:cs typeface="+mn-cs"/>
            </a:rPr>
            <a:t> intervention</a:t>
          </a:r>
          <a:endParaRPr lang="en-US" sz="1600" b="0" cap="none" spc="0">
            <a:ln w="0"/>
            <a:solidFill>
              <a:sysClr val="windowText" lastClr="000000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377559</xdr:colOff>
      <xdr:row>14</xdr:row>
      <xdr:rowOff>4764</xdr:rowOff>
    </xdr:from>
    <xdr:to>
      <xdr:col>12</xdr:col>
      <xdr:colOff>333110</xdr:colOff>
      <xdr:row>27</xdr:row>
      <xdr:rowOff>4764</xdr:rowOff>
    </xdr:to>
    <xdr:pic>
      <xdr:nvPicPr>
        <xdr:cNvPr id="4" name="Graphic 3" descr="Tractor">
          <a:extLst>
            <a:ext uri="{FF2B5EF4-FFF2-40B4-BE49-F238E27FC236}">
              <a16:creationId xmlns:a16="http://schemas.microsoft.com/office/drawing/2014/main" xmlns="" id="{7F7574CF-FD70-4B17-B691-E148542490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5060684" y="2643983"/>
          <a:ext cx="2297114" cy="2450703"/>
        </a:xfrm>
        <a:prstGeom prst="rect">
          <a:avLst/>
        </a:prstGeom>
      </xdr:spPr>
    </xdr:pic>
    <xdr:clientData/>
  </xdr:twoCellAnchor>
  <xdr:twoCellAnchor>
    <xdr:from>
      <xdr:col>11</xdr:col>
      <xdr:colOff>301799</xdr:colOff>
      <xdr:row>16</xdr:row>
      <xdr:rowOff>132399</xdr:rowOff>
    </xdr:from>
    <xdr:to>
      <xdr:col>12</xdr:col>
      <xdr:colOff>90133</xdr:colOff>
      <xdr:row>18</xdr:row>
      <xdr:rowOff>49717</xdr:rowOff>
    </xdr:to>
    <xdr:sp macro="" textlink="">
      <xdr:nvSpPr>
        <xdr:cNvPr id="8" name="Cloud 7">
          <a:extLst>
            <a:ext uri="{FF2B5EF4-FFF2-40B4-BE49-F238E27FC236}">
              <a16:creationId xmlns:a16="http://schemas.microsoft.com/office/drawing/2014/main" xmlns="" id="{53D9A6D5-2C57-46DA-9F16-82E70EE184B7}"/>
            </a:ext>
          </a:extLst>
        </xdr:cNvPr>
        <xdr:cNvSpPr/>
      </xdr:nvSpPr>
      <xdr:spPr>
        <a:xfrm>
          <a:off x="6698588" y="3180399"/>
          <a:ext cx="369861" cy="298318"/>
        </a:xfrm>
        <a:prstGeom prst="cloud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0</xdr:row>
      <xdr:rowOff>181902</xdr:rowOff>
    </xdr:from>
    <xdr:to>
      <xdr:col>21</xdr:col>
      <xdr:colOff>297656</xdr:colOff>
      <xdr:row>6</xdr:row>
      <xdr:rowOff>158749</xdr:rowOff>
    </xdr:to>
    <xdr:sp macro="" textlink="">
      <xdr:nvSpPr>
        <xdr:cNvPr id="10" name="Rectangle: Rounded Corners 9">
          <a:extLst>
            <a:ext uri="{FF2B5EF4-FFF2-40B4-BE49-F238E27FC236}">
              <a16:creationId xmlns:a16="http://schemas.microsoft.com/office/drawing/2014/main" xmlns="" id="{BF2165AC-4A32-4C17-B2A3-A52434B4A553}"/>
            </a:ext>
          </a:extLst>
        </xdr:cNvPr>
        <xdr:cNvSpPr/>
      </xdr:nvSpPr>
      <xdr:spPr>
        <a:xfrm>
          <a:off x="0" y="181902"/>
          <a:ext cx="12719844" cy="1107941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285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2400" b="1"/>
            <a:t>Itinéraires</a:t>
          </a:r>
          <a:r>
            <a:rPr lang="en-US" sz="2400" b="1" baseline="0"/>
            <a:t> techniques des parcelles </a:t>
          </a:r>
          <a:endParaRPr lang="en-US" sz="2400" b="1"/>
        </a:p>
      </xdr:txBody>
    </xdr:sp>
    <xdr:clientData/>
  </xdr:twoCellAnchor>
  <xdr:twoCellAnchor>
    <xdr:from>
      <xdr:col>0</xdr:col>
      <xdr:colOff>535781</xdr:colOff>
      <xdr:row>8</xdr:row>
      <xdr:rowOff>109142</xdr:rowOff>
    </xdr:from>
    <xdr:to>
      <xdr:col>3</xdr:col>
      <xdr:colOff>168672</xdr:colOff>
      <xdr:row>15</xdr:row>
      <xdr:rowOff>99219</xdr:rowOff>
    </xdr:to>
    <xdr:sp macro="[0]!AffichagePleinEcran" textlink="">
      <xdr:nvSpPr>
        <xdr:cNvPr id="15" name="Oval 14">
          <a:extLst>
            <a:ext uri="{FF2B5EF4-FFF2-40B4-BE49-F238E27FC236}">
              <a16:creationId xmlns:a16="http://schemas.microsoft.com/office/drawing/2014/main" xmlns="" id="{C267CCE2-853A-4BC1-9E86-987458DF8C84}"/>
            </a:ext>
          </a:extLst>
        </xdr:cNvPr>
        <xdr:cNvSpPr/>
      </xdr:nvSpPr>
      <xdr:spPr>
        <a:xfrm>
          <a:off x="535781" y="1617267"/>
          <a:ext cx="1389063" cy="1309686"/>
        </a:xfrm>
        <a:prstGeom prst="ellipse">
          <a:avLst/>
        </a:prstGeom>
        <a:solidFill>
          <a:srgbClr val="FF0000"/>
        </a:solidFill>
        <a:ln>
          <a:solidFill>
            <a:srgbClr val="00B05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bg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Affichage</a:t>
          </a:r>
          <a:r>
            <a:rPr lang="en-US" sz="1400" b="1" cap="none" spc="0" baseline="0">
              <a:ln w="0"/>
              <a:solidFill>
                <a:schemeClr val="bg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plein écran</a:t>
          </a:r>
          <a:r>
            <a:rPr lang="en-US" sz="1400" b="1">
              <a:solidFill>
                <a:schemeClr val="bg1"/>
              </a:solidFill>
            </a:rPr>
            <a:t> </a:t>
          </a:r>
        </a:p>
      </xdr:txBody>
    </xdr:sp>
    <xdr:clientData/>
  </xdr:twoCellAnchor>
  <xdr:twoCellAnchor editAs="oneCell">
    <xdr:from>
      <xdr:col>1</xdr:col>
      <xdr:colOff>19844</xdr:colOff>
      <xdr:row>2</xdr:row>
      <xdr:rowOff>99220</xdr:rowOff>
    </xdr:from>
    <xdr:to>
      <xdr:col>3</xdr:col>
      <xdr:colOff>565549</xdr:colOff>
      <xdr:row>4</xdr:row>
      <xdr:rowOff>167249</xdr:rowOff>
    </xdr:to>
    <xdr:pic>
      <xdr:nvPicPr>
        <xdr:cNvPr id="11" name="Image 10" descr="Afficher l’image source">
          <a:extLst>
            <a:ext uri="{FF2B5EF4-FFF2-40B4-BE49-F238E27FC236}">
              <a16:creationId xmlns:a16="http://schemas.microsoft.com/office/drawing/2014/main" xmlns="" id="{0B5DD645-E688-4D33-9369-BEC299727A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235" y="476251"/>
          <a:ext cx="1716486" cy="4450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205121</xdr:colOff>
      <xdr:row>14</xdr:row>
      <xdr:rowOff>98696</xdr:rowOff>
    </xdr:from>
    <xdr:to>
      <xdr:col>8</xdr:col>
      <xdr:colOff>16603</xdr:colOff>
      <xdr:row>20</xdr:row>
      <xdr:rowOff>39165</xdr:rowOff>
    </xdr:to>
    <xdr:sp macro="[0]!Ouvreparcell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xmlns="" id="{A659CCEE-0F7F-4ADD-9B21-308568D781BD}"/>
            </a:ext>
          </a:extLst>
        </xdr:cNvPr>
        <xdr:cNvSpPr/>
      </xdr:nvSpPr>
      <xdr:spPr>
        <a:xfrm>
          <a:off x="2531226" y="2765696"/>
          <a:ext cx="2137588" cy="1083469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600" b="1" cap="none" spc="0">
              <a:ln w="0"/>
              <a:solidFill>
                <a:sysClr val="windowText" lastClr="00000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+mn-lt"/>
              <a:ea typeface="+mn-ea"/>
              <a:cs typeface="+mn-cs"/>
            </a:rPr>
            <a:t>CONSULTER </a:t>
          </a:r>
        </a:p>
        <a:p>
          <a:pPr marL="0" indent="0" algn="ctr"/>
          <a:r>
            <a:rPr lang="fr-FR" sz="1600" b="0" cap="none" spc="0">
              <a:ln w="0"/>
              <a:solidFill>
                <a:sysClr val="windowText" lastClr="00000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+mn-lt"/>
              <a:ea typeface="+mn-ea"/>
              <a:cs typeface="+mn-cs"/>
            </a:rPr>
            <a:t>le</a:t>
          </a:r>
          <a:r>
            <a:rPr lang="fr-FR" sz="1600" b="0" cap="none" spc="0" baseline="0">
              <a:ln w="0"/>
              <a:solidFill>
                <a:sysClr val="windowText" lastClr="00000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+mn-lt"/>
              <a:ea typeface="+mn-ea"/>
              <a:cs typeface="+mn-cs"/>
            </a:rPr>
            <a:t>s données par parcelle</a:t>
          </a:r>
          <a:endParaRPr lang="fr-FR" sz="1600" b="0" cap="none" spc="0">
            <a:ln w="0"/>
            <a:solidFill>
              <a:sysClr val="windowText" lastClr="000000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437918</xdr:colOff>
      <xdr:row>14</xdr:row>
      <xdr:rowOff>129923</xdr:rowOff>
    </xdr:from>
    <xdr:to>
      <xdr:col>17</xdr:col>
      <xdr:colOff>110289</xdr:colOff>
      <xdr:row>20</xdr:row>
      <xdr:rowOff>68408</xdr:rowOff>
    </xdr:to>
    <xdr:sp macro="[0]!forR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xmlns="" id="{FF4096D2-A58C-4DF7-84AE-4EF97715D475}"/>
            </a:ext>
          </a:extLst>
        </xdr:cNvPr>
        <xdr:cNvSpPr/>
      </xdr:nvSpPr>
      <xdr:spPr>
        <a:xfrm>
          <a:off x="7997760" y="2796923"/>
          <a:ext cx="2128818" cy="108148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600" b="1" cap="none" spc="0">
              <a:ln w="0"/>
              <a:solidFill>
                <a:sysClr val="windowText" lastClr="00000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+mn-lt"/>
              <a:ea typeface="+mn-ea"/>
              <a:cs typeface="+mn-cs"/>
            </a:rPr>
            <a:t>GENERER</a:t>
          </a:r>
          <a:r>
            <a:rPr lang="fr-FR" sz="1600" b="1" cap="none" spc="0" baseline="0">
              <a:ln w="0"/>
              <a:solidFill>
                <a:sysClr val="windowText" lastClr="00000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+mn-lt"/>
              <a:ea typeface="+mn-ea"/>
              <a:cs typeface="+mn-cs"/>
            </a:rPr>
            <a:t> </a:t>
          </a:r>
        </a:p>
        <a:p>
          <a:pPr marL="0" indent="0" algn="ctr"/>
          <a:r>
            <a:rPr lang="fr-FR" sz="1600" b="0" cap="none" spc="0" baseline="0">
              <a:ln w="0"/>
              <a:solidFill>
                <a:sysClr val="windowText" lastClr="00000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+mn-lt"/>
              <a:ea typeface="+mn-ea"/>
              <a:cs typeface="+mn-cs"/>
            </a:rPr>
            <a:t>un fichier externe modifiable</a:t>
          </a:r>
          <a:endParaRPr lang="fr-FR" sz="1600" b="0" cap="none" spc="0">
            <a:ln w="0"/>
            <a:solidFill>
              <a:sysClr val="windowText" lastClr="000000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63500</xdr:rowOff>
    </xdr:from>
    <xdr:to>
      <xdr:col>20</xdr:col>
      <xdr:colOff>0</xdr:colOff>
      <xdr:row>2</xdr:row>
      <xdr:rowOff>9525</xdr:rowOff>
    </xdr:to>
    <xdr:sp macro="" textlink="">
      <xdr:nvSpPr>
        <xdr:cNvPr id="2" name="Rectangle: Rounded Corners 2">
          <a:extLst>
            <a:ext uri="{FF2B5EF4-FFF2-40B4-BE49-F238E27FC236}">
              <a16:creationId xmlns:a16="http://schemas.microsoft.com/office/drawing/2014/main" xmlns="" id="{62B3A1E0-3909-4B45-8062-D404DE5812BD}"/>
            </a:ext>
          </a:extLst>
        </xdr:cNvPr>
        <xdr:cNvSpPr/>
      </xdr:nvSpPr>
      <xdr:spPr>
        <a:xfrm>
          <a:off x="0" y="63500"/>
          <a:ext cx="22650450" cy="327025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800" b="1" baseline="0"/>
            <a:t>Interventions culturales sur l'ensemble des parcelles</a:t>
          </a:r>
          <a:endParaRPr lang="en-US" sz="1800" b="1"/>
        </a:p>
      </xdr:txBody>
    </xdr:sp>
    <xdr:clientData/>
  </xdr:twoCellAnchor>
</xdr:wsDr>
</file>

<file path=xl/tables/table1.xml><?xml version="1.0" encoding="utf-8"?>
<table xmlns="http://schemas.openxmlformats.org/spreadsheetml/2006/main" id="14" name="Tableau14" displayName="Tableau14" ref="A6:T20" totalsRowShown="0" headerRowDxfId="57" dataDxfId="56">
  <autoFilter ref="A6:T20"/>
  <tableColumns count="20">
    <tableColumn id="18" name="Code" dataDxfId="55">
      <calculatedColumnFormula>CONCATENATE(Tableau14[[#This Row],[Num_intervention]],"_",Tableau14[[#This Row],[Parcelle]],"_",Tableau14[[#This Row],[Mois]],Tableau14[[#This Row],[Annee]])</calculatedColumnFormula>
    </tableColumn>
    <tableColumn id="21" name="Num_intervention" dataDxfId="54">
      <calculatedColumnFormula>ROW(Tableau14[[#This Row],[Code]])</calculatedColumnFormula>
    </tableColumn>
    <tableColumn id="1" name="Parcelle" dataDxfId="53"/>
    <tableColumn id="2" name="Date" dataDxfId="52"/>
    <tableColumn id="20" name="Mois" dataDxfId="51">
      <calculatedColumnFormula>MONTH(Tableau14[[#This Row],[Date]])</calculatedColumnFormula>
    </tableColumn>
    <tableColumn id="17" name="Annee" dataDxfId="50">
      <calculatedColumnFormula>YEAR(Tableau14[[#This Row],[Date]])</calculatedColumnFormula>
    </tableColumn>
    <tableColumn id="3" name="Operateur" dataDxfId="49"/>
    <tableColumn id="4" name="Surface" dataDxfId="48">
      <calculatedColumnFormula>VLOOKUP(Tableau14[[#This Row],[Parcelle]],Surface_parcelles[#All],2,FALSE)</calculatedColumnFormula>
    </tableColumn>
    <tableColumn id="5" name="Espece_cultivee" dataDxfId="47"/>
    <tableColumn id="6" name="Type_intervention" dataDxfId="46"/>
    <tableColumn id="7" name="Nature_intervention" dataDxfId="45"/>
    <tableColumn id="8" name="Tracteur" dataDxfId="44"/>
    <tableColumn id="9" name="Outil" dataDxfId="43"/>
    <tableColumn id="10" name="Carburant_utilise" dataDxfId="42">
      <calculatedColumnFormula>VLOOKUP(Tableau14[[#This Row],[Outil]],Conso_outils[#All],2,FALSE)</calculatedColumnFormula>
    </tableColumn>
    <tableColumn id="11" name="Consommation" dataDxfId="41">
      <calculatedColumnFormula>Tableau14[[#This Row],[Carburant_utilise]]*Tableau14[[#This Row],[Surface]]</calculatedColumnFormula>
    </tableColumn>
    <tableColumn id="12" name="Profondeur_travail" dataDxfId="40"/>
    <tableColumn id="13" name="Meteo" dataDxfId="39"/>
    <tableColumn id="14" name="Etat_sol" dataDxfId="38"/>
    <tableColumn id="15" name="Temps_travail" dataDxfId="37"/>
    <tableColumn id="16" name="Commentaire" dataDxfId="3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Liste_nom_opérateur" displayName="Liste_nom_opérateur" ref="A1:A20" totalsRowShown="0" headerRowDxfId="35" dataDxfId="34">
  <autoFilter ref="A1:A20"/>
  <tableColumns count="1">
    <tableColumn id="1" name="nom opérateur" dataDxfId="33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2" name="Liste_parcelle" displayName="Liste_parcelle" ref="B1:B49" totalsRowShown="0" headerRowDxfId="32" dataDxfId="31">
  <autoFilter ref="B1:B49"/>
  <tableColumns count="1">
    <tableColumn id="1" name="parcelle" dataDxfId="30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3" name="Liste_espèce_cultivée" displayName="Liste_espèce_cultivée" ref="C1:C35" totalsRowShown="0" headerRowDxfId="29" dataDxfId="28">
  <autoFilter ref="C1:C35"/>
  <tableColumns count="1">
    <tableColumn id="1" name="espèce cultivée" dataDxfId="27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5" name="Liste_nature_intervention" displayName="Liste_nature_intervention" ref="D1:D31" totalsRowShown="0" headerRowDxfId="26" dataDxfId="25">
  <autoFilter ref="D1:D31"/>
  <tableColumns count="1">
    <tableColumn id="1" name="nature intervention" dataDxfId="24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6" name="Liste_tracteur" displayName="Liste_tracteur" ref="E1:E5" totalsRowShown="0" headerRowDxfId="23" dataDxfId="22">
  <autoFilter ref="E1:E5"/>
  <tableColumns count="1">
    <tableColumn id="1" name="tracteur" dataDxfId="21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7" name="Liste_outil" displayName="Liste_outil" ref="F1:F38" totalsRowShown="0" headerRowDxfId="20" dataDxfId="19">
  <autoFilter ref="F1:F38"/>
  <tableColumns count="1">
    <tableColumn id="1" name="outil" dataDxfId="18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8" name="Liste_météo" displayName="Liste_météo" ref="G1:G5" totalsRowShown="0" headerRowDxfId="17" dataDxfId="16">
  <autoFilter ref="G1:G5"/>
  <tableColumns count="1">
    <tableColumn id="1" name="météo" dataDxfId="15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id="10" name="Liste_sol" displayName="Liste_sol" ref="I1:I5" totalsRowShown="0" headerRowDxfId="14" dataDxfId="13">
  <autoFilter ref="I1:I5"/>
  <tableColumns count="1">
    <tableColumn id="1" name="état du sol" dataDxfId="12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id="11" name="Liste_prof" displayName="Liste_prof" ref="H1:H34" totalsRowShown="0" headerRowDxfId="11" dataDxfId="10">
  <autoFilter ref="H1:H34"/>
  <tableColumns count="1">
    <tableColumn id="1" name="prof" dataDxfId="9"/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id="12" name="Liste_tps" displayName="Liste_tps" ref="J1:J12" totalsRowShown="0" headerRowDxfId="8" dataDxfId="7">
  <autoFilter ref="J1:J12"/>
  <tableColumns count="1">
    <tableColumn id="1" name="durée du travail" dataDxfId="6"/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id="4" name="Surface_parcelles" displayName="Surface_parcelles" ref="A1:B49" totalsRowShown="0" headerRowDxfId="5">
  <autoFilter ref="A1:B49"/>
  <tableColumns count="2">
    <tableColumn id="1" name="Parcelle" dataDxfId="4"/>
    <tableColumn id="2" name="Surface" dataDxfId="3"/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id="9" name="Conso_outils" displayName="Conso_outils" ref="D1:E38" totalsRowShown="0" headerRowDxfId="2">
  <autoFilter ref="D1:E38"/>
  <tableColumns count="2">
    <tableColumn id="1" name="Outil" dataDxfId="1"/>
    <tableColumn id="2" name="Consommation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1800" b="1" baseline="0"/>
        </a:defPPr>
      </a:lstStyle>
      <a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1"/>
  <sheetViews>
    <sheetView workbookViewId="0">
      <selection activeCell="B1" sqref="B1"/>
    </sheetView>
  </sheetViews>
  <sheetFormatPr baseColWidth="10" defaultRowHeight="15" x14ac:dyDescent="0.25"/>
  <cols>
    <col min="1" max="1" width="19.42578125" style="6" bestFit="1" customWidth="1"/>
    <col min="2" max="2" width="80.140625" style="6" bestFit="1" customWidth="1"/>
    <col min="3" max="3" width="14" style="6" bestFit="1" customWidth="1"/>
    <col min="4" max="4" width="19.7109375" style="6" bestFit="1" customWidth="1"/>
    <col min="5" max="5" width="24" style="6" bestFit="1" customWidth="1"/>
    <col min="6" max="16384" width="11.42578125" style="6"/>
  </cols>
  <sheetData>
    <row r="1" spans="1:5" x14ac:dyDescent="0.25">
      <c r="A1" s="18" t="s">
        <v>242</v>
      </c>
      <c r="B1" s="18" t="s">
        <v>243</v>
      </c>
      <c r="C1" s="18" t="s">
        <v>244</v>
      </c>
      <c r="D1" s="18" t="s">
        <v>245</v>
      </c>
      <c r="E1" s="18" t="s">
        <v>246</v>
      </c>
    </row>
    <row r="2" spans="1:5" ht="30" x14ac:dyDescent="0.25">
      <c r="A2" s="6" t="s">
        <v>195</v>
      </c>
      <c r="B2" s="19" t="s">
        <v>248</v>
      </c>
      <c r="C2" s="6" t="s">
        <v>267</v>
      </c>
      <c r="D2" s="6" t="s">
        <v>278</v>
      </c>
      <c r="E2" s="6" t="s">
        <v>275</v>
      </c>
    </row>
    <row r="3" spans="1:5" x14ac:dyDescent="0.25">
      <c r="A3" s="6" t="s">
        <v>215</v>
      </c>
      <c r="B3" s="19" t="s">
        <v>247</v>
      </c>
      <c r="C3" s="6" t="s">
        <v>267</v>
      </c>
      <c r="D3" s="6" t="s">
        <v>278</v>
      </c>
      <c r="E3" s="6" t="s">
        <v>275</v>
      </c>
    </row>
    <row r="4" spans="1:5" x14ac:dyDescent="0.25">
      <c r="A4" s="6" t="s">
        <v>198</v>
      </c>
      <c r="B4" s="19" t="s">
        <v>249</v>
      </c>
      <c r="C4" s="6" t="s">
        <v>267</v>
      </c>
      <c r="D4" s="6" t="s">
        <v>278</v>
      </c>
      <c r="E4" s="6" t="s">
        <v>275</v>
      </c>
    </row>
    <row r="5" spans="1:5" x14ac:dyDescent="0.25">
      <c r="A5" s="6" t="s">
        <v>197</v>
      </c>
      <c r="B5" s="19" t="s">
        <v>250</v>
      </c>
      <c r="C5" s="6" t="s">
        <v>268</v>
      </c>
      <c r="D5" s="6" t="s">
        <v>278</v>
      </c>
      <c r="E5" s="6" t="s">
        <v>276</v>
      </c>
    </row>
    <row r="6" spans="1:5" x14ac:dyDescent="0.25">
      <c r="A6" s="6" t="s">
        <v>214</v>
      </c>
      <c r="B6" s="19" t="s">
        <v>251</v>
      </c>
      <c r="C6" s="6" t="s">
        <v>269</v>
      </c>
      <c r="D6" s="6" t="s">
        <v>278</v>
      </c>
      <c r="E6" s="6" t="s">
        <v>276</v>
      </c>
    </row>
    <row r="7" spans="1:5" x14ac:dyDescent="0.25">
      <c r="A7" s="6" t="s">
        <v>213</v>
      </c>
      <c r="B7" s="19" t="s">
        <v>252</v>
      </c>
      <c r="C7" s="6" t="s">
        <v>269</v>
      </c>
      <c r="D7" s="6" t="s">
        <v>278</v>
      </c>
      <c r="E7" s="6" t="s">
        <v>276</v>
      </c>
    </row>
    <row r="8" spans="1:5" x14ac:dyDescent="0.25">
      <c r="A8" s="6" t="s">
        <v>196</v>
      </c>
      <c r="B8" s="19" t="s">
        <v>253</v>
      </c>
      <c r="C8" s="6" t="s">
        <v>267</v>
      </c>
      <c r="D8" s="6" t="s">
        <v>278</v>
      </c>
      <c r="E8" s="6" t="s">
        <v>275</v>
      </c>
    </row>
    <row r="9" spans="1:5" ht="30" x14ac:dyDescent="0.25">
      <c r="A9" s="6" t="s">
        <v>199</v>
      </c>
      <c r="B9" s="19" t="s">
        <v>254</v>
      </c>
      <c r="C9" s="6" t="s">
        <v>271</v>
      </c>
      <c r="D9" s="6" t="s">
        <v>278</v>
      </c>
      <c r="E9" s="6" t="s">
        <v>277</v>
      </c>
    </row>
    <row r="10" spans="1:5" ht="30" x14ac:dyDescent="0.25">
      <c r="A10" s="6" t="s">
        <v>200</v>
      </c>
      <c r="B10" s="19" t="s">
        <v>255</v>
      </c>
      <c r="C10" s="6" t="s">
        <v>267</v>
      </c>
      <c r="D10" s="6" t="s">
        <v>278</v>
      </c>
      <c r="E10" s="6" t="s">
        <v>275</v>
      </c>
    </row>
    <row r="11" spans="1:5" x14ac:dyDescent="0.25">
      <c r="A11" s="6" t="s">
        <v>201</v>
      </c>
      <c r="B11" s="19" t="s">
        <v>256</v>
      </c>
      <c r="C11" s="6" t="s">
        <v>267</v>
      </c>
      <c r="D11" s="6" t="s">
        <v>278</v>
      </c>
      <c r="E11" s="6" t="s">
        <v>275</v>
      </c>
    </row>
    <row r="12" spans="1:5" ht="30" x14ac:dyDescent="0.25">
      <c r="A12" s="6" t="s">
        <v>202</v>
      </c>
      <c r="B12" s="19" t="s">
        <v>257</v>
      </c>
      <c r="C12" s="6" t="s">
        <v>267</v>
      </c>
      <c r="D12" s="6" t="s">
        <v>278</v>
      </c>
      <c r="E12" s="6" t="s">
        <v>275</v>
      </c>
    </row>
    <row r="13" spans="1:5" x14ac:dyDescent="0.25">
      <c r="A13" s="6" t="s">
        <v>203</v>
      </c>
      <c r="B13" s="19" t="s">
        <v>258</v>
      </c>
      <c r="C13" s="6" t="s">
        <v>267</v>
      </c>
      <c r="D13" s="6" t="s">
        <v>278</v>
      </c>
      <c r="E13" s="6" t="s">
        <v>275</v>
      </c>
    </row>
    <row r="14" spans="1:5" x14ac:dyDescent="0.25">
      <c r="A14" s="6" t="s">
        <v>204</v>
      </c>
      <c r="B14" s="19" t="s">
        <v>259</v>
      </c>
      <c r="C14" s="6" t="s">
        <v>267</v>
      </c>
      <c r="D14" s="6" t="s">
        <v>278</v>
      </c>
      <c r="E14" s="6" t="s">
        <v>275</v>
      </c>
    </row>
    <row r="15" spans="1:5" ht="30" x14ac:dyDescent="0.25">
      <c r="A15" s="6" t="s">
        <v>205</v>
      </c>
      <c r="B15" s="19" t="s">
        <v>260</v>
      </c>
      <c r="C15" s="6" t="s">
        <v>272</v>
      </c>
      <c r="D15" s="6" t="s">
        <v>279</v>
      </c>
      <c r="E15" s="6" t="s">
        <v>277</v>
      </c>
    </row>
    <row r="16" spans="1:5" ht="30" x14ac:dyDescent="0.25">
      <c r="A16" s="6" t="s">
        <v>206</v>
      </c>
      <c r="B16" s="19" t="s">
        <v>261</v>
      </c>
      <c r="C16" s="6" t="s">
        <v>270</v>
      </c>
      <c r="D16" s="6" t="s">
        <v>278</v>
      </c>
      <c r="E16" s="6" t="s">
        <v>277</v>
      </c>
    </row>
    <row r="17" spans="1:5" x14ac:dyDescent="0.25">
      <c r="A17" s="6" t="s">
        <v>207</v>
      </c>
      <c r="B17" s="19" t="s">
        <v>262</v>
      </c>
      <c r="C17" s="6" t="s">
        <v>273</v>
      </c>
      <c r="D17" s="6" t="s">
        <v>278</v>
      </c>
      <c r="E17" s="6" t="s">
        <v>276</v>
      </c>
    </row>
    <row r="18" spans="1:5" x14ac:dyDescent="0.25">
      <c r="A18" s="6" t="s">
        <v>208</v>
      </c>
      <c r="B18" s="19" t="s">
        <v>263</v>
      </c>
      <c r="C18" s="6" t="s">
        <v>267</v>
      </c>
      <c r="D18" s="6" t="s">
        <v>278</v>
      </c>
      <c r="E18" s="6" t="s">
        <v>275</v>
      </c>
    </row>
    <row r="19" spans="1:5" ht="30" x14ac:dyDescent="0.25">
      <c r="A19" s="6" t="s">
        <v>209</v>
      </c>
      <c r="B19" s="19" t="s">
        <v>264</v>
      </c>
      <c r="C19" s="6" t="s">
        <v>267</v>
      </c>
      <c r="D19" s="6" t="s">
        <v>278</v>
      </c>
      <c r="E19" s="6" t="s">
        <v>275</v>
      </c>
    </row>
    <row r="20" spans="1:5" ht="30" x14ac:dyDescent="0.25">
      <c r="A20" s="6" t="s">
        <v>210</v>
      </c>
      <c r="B20" s="19" t="s">
        <v>265</v>
      </c>
      <c r="C20" s="6" t="s">
        <v>274</v>
      </c>
      <c r="D20" s="6" t="s">
        <v>278</v>
      </c>
      <c r="E20" s="6" t="s">
        <v>276</v>
      </c>
    </row>
    <row r="21" spans="1:5" x14ac:dyDescent="0.25">
      <c r="A21" s="6" t="s">
        <v>211</v>
      </c>
      <c r="B21" s="19" t="s">
        <v>266</v>
      </c>
      <c r="C21" s="6" t="s">
        <v>267</v>
      </c>
      <c r="D21" s="6" t="s">
        <v>278</v>
      </c>
      <c r="E21" s="6" t="s">
        <v>275</v>
      </c>
    </row>
  </sheetData>
  <sheetProtection algorithmName="SHA-512" hashValue="OqwdEROR0HO86bx0GSCnOmJphigc3yln8uxXc98Q1+rNeY2jszAhl8ZwyEj4c8HA/F0UciwpvkG0b5kZ9Lkhhw==" saltValue="HHHy58lJimoK0qWfxbA0Sg==" spinCount="100000" sheet="1" objects="1" scenarios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50"/>
  </sheetPr>
  <dimension ref="R17"/>
  <sheetViews>
    <sheetView showGridLines="0" tabSelected="1" zoomScale="95" zoomScaleNormal="95" workbookViewId="0"/>
  </sheetViews>
  <sheetFormatPr baseColWidth="10" defaultColWidth="8.7109375" defaultRowHeight="15" x14ac:dyDescent="0.25"/>
  <cols>
    <col min="1" max="15" width="8.7109375" style="1"/>
    <col min="16" max="16" width="10.7109375" style="1" bestFit="1" customWidth="1"/>
    <col min="17" max="16384" width="8.7109375" style="1"/>
  </cols>
  <sheetData>
    <row r="17" spans="18:18" x14ac:dyDescent="0.25">
      <c r="R17" s="2"/>
    </row>
  </sheetData>
  <sheetProtection algorithmName="SHA-512" hashValue="7Xao2bwke7dP5YpdSUa7CzjHeex8aRk3nQD2Zz+vktAvMGu5yOXFW76ImFu3ah0AJ4zgAfYSwH5eEqZgA84rHg==" saltValue="nJzK5n2e98LxOXxliPfMhg==" spinCount="100000" sheet="1" objects="1" scenarios="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6:T20"/>
  <sheetViews>
    <sheetView workbookViewId="0">
      <selection activeCell="A20" sqref="A20"/>
    </sheetView>
  </sheetViews>
  <sheetFormatPr baseColWidth="10" defaultColWidth="9.140625" defaultRowHeight="15" x14ac:dyDescent="0.25"/>
  <cols>
    <col min="1" max="1" width="13.28515625" style="6" bestFit="1" customWidth="1"/>
    <col min="2" max="2" width="22.140625" style="6" bestFit="1" customWidth="1"/>
    <col min="3" max="3" width="12.7109375" style="6" bestFit="1" customWidth="1"/>
    <col min="4" max="4" width="10.7109375" style="6" customWidth="1"/>
    <col min="5" max="5" width="10.42578125" style="6" bestFit="1" customWidth="1"/>
    <col min="6" max="6" width="9.85546875" style="6" bestFit="1" customWidth="1"/>
    <col min="7" max="7" width="17.5703125" style="6" bestFit="1" customWidth="1"/>
    <col min="8" max="8" width="19.85546875" style="6" bestFit="1" customWidth="1"/>
    <col min="9" max="9" width="21.7109375" style="6" bestFit="1" customWidth="1"/>
    <col min="10" max="10" width="22.140625" style="6" bestFit="1" customWidth="1"/>
    <col min="11" max="11" width="21.5703125" style="6" bestFit="1" customWidth="1"/>
    <col min="12" max="12" width="18.7109375" style="6" bestFit="1" customWidth="1"/>
    <col min="13" max="13" width="16.7109375" style="6" bestFit="1" customWidth="1"/>
    <col min="14" max="14" width="21" style="6" bestFit="1" customWidth="1"/>
    <col min="15" max="15" width="19" style="6" bestFit="1" customWidth="1"/>
    <col min="16" max="16" width="22.42578125" style="13" bestFit="1" customWidth="1"/>
    <col min="17" max="17" width="11.5703125" style="6" bestFit="1" customWidth="1"/>
    <col min="18" max="18" width="12.5703125" style="6" bestFit="1" customWidth="1"/>
    <col min="19" max="19" width="18" style="13" bestFit="1" customWidth="1"/>
    <col min="20" max="20" width="17.7109375" style="6" bestFit="1" customWidth="1"/>
    <col min="21" max="23" width="11.5703125" style="6" customWidth="1"/>
    <col min="24" max="113" width="12.5703125" style="6" customWidth="1"/>
    <col min="114" max="1013" width="13.5703125" style="6" customWidth="1"/>
    <col min="1014" max="10013" width="14.5703125" style="6" customWidth="1"/>
    <col min="10014" max="16384" width="15.5703125" style="6" customWidth="1"/>
  </cols>
  <sheetData>
    <row r="6" spans="1:20" x14ac:dyDescent="0.25">
      <c r="A6" s="6" t="s">
        <v>195</v>
      </c>
      <c r="B6" s="6" t="s">
        <v>215</v>
      </c>
      <c r="C6" s="6" t="s">
        <v>198</v>
      </c>
      <c r="D6" s="6" t="s">
        <v>197</v>
      </c>
      <c r="E6" s="6" t="s">
        <v>214</v>
      </c>
      <c r="F6" s="6" t="s">
        <v>213</v>
      </c>
      <c r="G6" s="6" t="s">
        <v>196</v>
      </c>
      <c r="H6" s="6" t="s">
        <v>199</v>
      </c>
      <c r="I6" s="6" t="s">
        <v>200</v>
      </c>
      <c r="J6" s="6" t="s">
        <v>201</v>
      </c>
      <c r="K6" s="6" t="s">
        <v>202</v>
      </c>
      <c r="L6" s="6" t="s">
        <v>203</v>
      </c>
      <c r="M6" s="6" t="s">
        <v>204</v>
      </c>
      <c r="N6" s="6" t="s">
        <v>205</v>
      </c>
      <c r="O6" s="6" t="s">
        <v>206</v>
      </c>
      <c r="P6" s="13" t="s">
        <v>207</v>
      </c>
      <c r="Q6" s="6" t="s">
        <v>208</v>
      </c>
      <c r="R6" s="6" t="s">
        <v>209</v>
      </c>
      <c r="S6" s="13" t="s">
        <v>210</v>
      </c>
      <c r="T6" s="6" t="s">
        <v>211</v>
      </c>
    </row>
    <row r="7" spans="1:20" x14ac:dyDescent="0.25">
      <c r="A7" s="6" t="str">
        <f>CONCATENATE(Tableau14[[#This Row],[Num_intervention]],"_",Tableau14[[#This Row],[Parcelle]],"_",Tableau14[[#This Row],[Mois]],Tableau14[[#This Row],[Annee]])</f>
        <v>7_A6_82020</v>
      </c>
      <c r="B7" s="6">
        <f>ROW(Tableau14[[#This Row],[Code]])</f>
        <v>7</v>
      </c>
      <c r="C7" s="6" t="s">
        <v>51</v>
      </c>
      <c r="D7" s="7" t="s">
        <v>219</v>
      </c>
      <c r="E7" s="6">
        <f>MONTH(Tableau14[[#This Row],[Date]])</f>
        <v>8</v>
      </c>
      <c r="F7" s="6">
        <f>YEAR(Tableau14[[#This Row],[Date]])</f>
        <v>2020</v>
      </c>
      <c r="G7" s="6" t="s">
        <v>38</v>
      </c>
      <c r="H7" s="13">
        <f>VLOOKUP(Tableau14[[#This Row],[Parcelle]],Surface_parcelles[#All],2,FALSE)</f>
        <v>1.71</v>
      </c>
      <c r="I7" s="6" t="s">
        <v>46</v>
      </c>
      <c r="J7" s="6" t="s">
        <v>188</v>
      </c>
      <c r="K7" s="6" t="s">
        <v>74</v>
      </c>
      <c r="L7" s="6" t="s">
        <v>192</v>
      </c>
      <c r="M7" s="6" t="s">
        <v>20</v>
      </c>
      <c r="N7" s="13">
        <f>VLOOKUP(Tableau14[[#This Row],[Outil]],Conso_outils[#All],2,FALSE)</f>
        <v>3.95</v>
      </c>
      <c r="O7" s="13">
        <f>Tableau14[[#This Row],[Carburant_utilise]]*Tableau14[[#This Row],[Surface]]</f>
        <v>6.7545000000000002</v>
      </c>
      <c r="P7" s="13" t="s">
        <v>220</v>
      </c>
      <c r="Q7" s="6" t="s">
        <v>21</v>
      </c>
      <c r="R7" s="6" t="s">
        <v>216</v>
      </c>
      <c r="S7" s="13" t="s">
        <v>220</v>
      </c>
      <c r="T7" s="6" t="s">
        <v>212</v>
      </c>
    </row>
    <row r="8" spans="1:20" x14ac:dyDescent="0.25">
      <c r="A8" s="6" t="str">
        <f>CONCATENATE(Tableau14[[#This Row],[Num_intervention]],"_",Tableau14[[#This Row],[Parcelle]],"_",Tableau14[[#This Row],[Mois]],Tableau14[[#This Row],[Annee]])</f>
        <v>8_A3_82020</v>
      </c>
      <c r="B8" s="6">
        <f>ROW(Tableau14[[#This Row],[Code]])</f>
        <v>8</v>
      </c>
      <c r="C8" s="6" t="s">
        <v>31</v>
      </c>
      <c r="D8" s="7" t="s">
        <v>219</v>
      </c>
      <c r="E8" s="6">
        <f>MONTH(Tableau14[[#This Row],[Date]])</f>
        <v>8</v>
      </c>
      <c r="F8" s="6">
        <f>YEAR(Tableau14[[#This Row],[Date]])</f>
        <v>2020</v>
      </c>
      <c r="G8" s="6" t="s">
        <v>38</v>
      </c>
      <c r="H8" s="13">
        <f>VLOOKUP(Tableau14[[#This Row],[Parcelle]],Surface_parcelles[#All],2,FALSE)</f>
        <v>2.1</v>
      </c>
      <c r="I8" s="6" t="s">
        <v>58</v>
      </c>
      <c r="J8" s="6" t="s">
        <v>53</v>
      </c>
      <c r="K8" s="6" t="s">
        <v>48</v>
      </c>
      <c r="L8" s="6" t="s">
        <v>34</v>
      </c>
      <c r="M8" s="6" t="s">
        <v>75</v>
      </c>
      <c r="N8" s="13">
        <f>VLOOKUP(Tableau14[[#This Row],[Outil]],Conso_outils[#All],2,FALSE)</f>
        <v>11.2</v>
      </c>
      <c r="O8" s="13">
        <f>Tableau14[[#This Row],[Carburant_utilise]]*Tableau14[[#This Row],[Surface]]</f>
        <v>23.52</v>
      </c>
      <c r="P8" s="13" t="s">
        <v>221</v>
      </c>
      <c r="Q8" s="6" t="s">
        <v>21</v>
      </c>
      <c r="R8" s="6" t="s">
        <v>36</v>
      </c>
      <c r="S8" s="13" t="s">
        <v>222</v>
      </c>
      <c r="T8" s="6" t="s">
        <v>223</v>
      </c>
    </row>
    <row r="9" spans="1:20" x14ac:dyDescent="0.25">
      <c r="A9" s="6" t="str">
        <f>CONCATENATE(Tableau14[[#This Row],[Num_intervention]],"_",Tableau14[[#This Row],[Parcelle]],"_",Tableau14[[#This Row],[Mois]],Tableau14[[#This Row],[Annee]])</f>
        <v>9_A2_82020</v>
      </c>
      <c r="B9" s="6">
        <f>ROW(Tableau14[[#This Row],[Code]])</f>
        <v>9</v>
      </c>
      <c r="C9" s="6" t="s">
        <v>23</v>
      </c>
      <c r="D9" s="7" t="s">
        <v>219</v>
      </c>
      <c r="E9" s="6">
        <f>MONTH(Tableau14[[#This Row],[Date]])</f>
        <v>8</v>
      </c>
      <c r="F9" s="6">
        <f>YEAR(Tableau14[[#This Row],[Date]])</f>
        <v>2020</v>
      </c>
      <c r="G9" s="6" t="s">
        <v>106</v>
      </c>
      <c r="H9" s="13">
        <f>VLOOKUP(Tableau14[[#This Row],[Parcelle]],Surface_parcelles[#All],2,FALSE)</f>
        <v>2.39</v>
      </c>
      <c r="I9" s="6" t="s">
        <v>24</v>
      </c>
      <c r="J9" s="6" t="s">
        <v>41</v>
      </c>
      <c r="K9" s="6" t="s">
        <v>12</v>
      </c>
      <c r="L9" s="6" t="s">
        <v>192</v>
      </c>
      <c r="M9" s="6" t="s">
        <v>13</v>
      </c>
      <c r="N9" s="13">
        <f>VLOOKUP(Tableau14[[#This Row],[Outil]],Conso_outils[#All],2,FALSE)</f>
        <v>1.53</v>
      </c>
      <c r="O9" s="13">
        <f>Tableau14[[#This Row],[Carburant_utilise]]*Tableau14[[#This Row],[Surface]]</f>
        <v>3.6567000000000003</v>
      </c>
      <c r="P9" s="13" t="s">
        <v>220</v>
      </c>
      <c r="Q9" s="6" t="s">
        <v>21</v>
      </c>
      <c r="R9" s="6" t="s">
        <v>216</v>
      </c>
      <c r="S9" s="13" t="s">
        <v>220</v>
      </c>
      <c r="T9" s="6" t="s">
        <v>212</v>
      </c>
    </row>
    <row r="10" spans="1:20" x14ac:dyDescent="0.25">
      <c r="A10" s="6" t="str">
        <f>CONCATENATE(Tableau14[[#This Row],[Num_intervention]],"_",Tableau14[[#This Row],[Parcelle]],"_",Tableau14[[#This Row],[Mois]],Tableau14[[#This Row],[Annee]])</f>
        <v>10_A5_82020</v>
      </c>
      <c r="B10" s="6">
        <f>ROW(Tableau14[[#This Row],[Code]])</f>
        <v>10</v>
      </c>
      <c r="C10" s="6" t="s">
        <v>45</v>
      </c>
      <c r="D10" s="7" t="s">
        <v>219</v>
      </c>
      <c r="E10" s="6">
        <f>MONTH(Tableau14[[#This Row],[Date]])</f>
        <v>8</v>
      </c>
      <c r="F10" s="6">
        <f>YEAR(Tableau14[[#This Row],[Date]])</f>
        <v>2020</v>
      </c>
      <c r="G10" s="6" t="s">
        <v>38</v>
      </c>
      <c r="H10" s="13">
        <f>VLOOKUP(Tableau14[[#This Row],[Parcelle]],Surface_parcelles[#All],2,FALSE)</f>
        <v>3.18</v>
      </c>
      <c r="I10" s="6" t="s">
        <v>10</v>
      </c>
      <c r="J10" s="6" t="s">
        <v>18</v>
      </c>
      <c r="K10" s="6" t="s">
        <v>26</v>
      </c>
      <c r="L10" s="6" t="s">
        <v>192</v>
      </c>
      <c r="M10" s="6" t="s">
        <v>28</v>
      </c>
      <c r="N10" s="13">
        <f>VLOOKUP(Tableau14[[#This Row],[Outil]],Conso_outils[#All],2,FALSE)</f>
        <v>0</v>
      </c>
      <c r="O10" s="13">
        <f>Tableau14[[#This Row],[Carburant_utilise]]*Tableau14[[#This Row],[Surface]]</f>
        <v>0</v>
      </c>
      <c r="P10" s="13" t="s">
        <v>226</v>
      </c>
      <c r="Q10" s="6" t="s">
        <v>21</v>
      </c>
      <c r="R10" s="6" t="s">
        <v>216</v>
      </c>
      <c r="S10" s="13" t="s">
        <v>226</v>
      </c>
      <c r="T10" s="6" t="s">
        <v>212</v>
      </c>
    </row>
    <row r="11" spans="1:20" x14ac:dyDescent="0.25">
      <c r="A11" s="6" t="str">
        <f>CONCATENATE(Tableau14[[#This Row],[Num_intervention]],"_",Tableau14[[#This Row],[Parcelle]],"_",Tableau14[[#This Row],[Mois]],Tableau14[[#This Row],[Annee]])</f>
        <v>11_A9_82020</v>
      </c>
      <c r="B11" s="6">
        <f>ROW(Tableau14[[#This Row],[Code]])</f>
        <v>11</v>
      </c>
      <c r="C11" s="6" t="s">
        <v>72</v>
      </c>
      <c r="D11" s="7" t="s">
        <v>219</v>
      </c>
      <c r="E11" s="6">
        <f>MONTH(Tableau14[[#This Row],[Date]])</f>
        <v>8</v>
      </c>
      <c r="F11" s="6">
        <f>YEAR(Tableau14[[#This Row],[Date]])</f>
        <v>2020</v>
      </c>
      <c r="G11" s="6" t="s">
        <v>38</v>
      </c>
      <c r="H11" s="13">
        <f>VLOOKUP(Tableau14[[#This Row],[Parcelle]],Surface_parcelles[#All],2,FALSE)</f>
        <v>0.95</v>
      </c>
      <c r="I11" s="6" t="s">
        <v>40</v>
      </c>
      <c r="J11" s="6" t="s">
        <v>189</v>
      </c>
      <c r="K11" s="6" t="s">
        <v>146</v>
      </c>
      <c r="L11" s="6" t="s">
        <v>192</v>
      </c>
      <c r="M11" s="6" t="s">
        <v>28</v>
      </c>
      <c r="N11" s="13">
        <f>VLOOKUP(Tableau14[[#This Row],[Outil]],Conso_outils[#All],2,FALSE)</f>
        <v>0</v>
      </c>
      <c r="O11" s="13">
        <f>Tableau14[[#This Row],[Carburant_utilise]]*Tableau14[[#This Row],[Surface]]</f>
        <v>0</v>
      </c>
      <c r="P11" s="13" t="s">
        <v>220</v>
      </c>
      <c r="Q11" s="6" t="s">
        <v>21</v>
      </c>
      <c r="R11" s="6" t="s">
        <v>36</v>
      </c>
      <c r="S11" s="13" t="s">
        <v>228</v>
      </c>
      <c r="T11" s="6" t="s">
        <v>212</v>
      </c>
    </row>
    <row r="12" spans="1:20" x14ac:dyDescent="0.25">
      <c r="A12" s="6" t="str">
        <f>CONCATENATE(Tableau14[[#This Row],[Num_intervention]],"_",Tableau14[[#This Row],[Parcelle]],"_",Tableau14[[#This Row],[Mois]],Tableau14[[#This Row],[Annee]])</f>
        <v>12_A9_82020</v>
      </c>
      <c r="B12" s="6">
        <f>ROW(Tableau14[[#This Row],[Code]])</f>
        <v>12</v>
      </c>
      <c r="C12" s="6" t="s">
        <v>72</v>
      </c>
      <c r="D12" s="7" t="s">
        <v>219</v>
      </c>
      <c r="E12" s="6">
        <f>MONTH(Tableau14[[#This Row],[Date]])</f>
        <v>8</v>
      </c>
      <c r="F12" s="6">
        <f>YEAR(Tableau14[[#This Row],[Date]])</f>
        <v>2020</v>
      </c>
      <c r="G12" s="6" t="s">
        <v>38</v>
      </c>
      <c r="H12" s="13">
        <f>VLOOKUP(Tableau14[[#This Row],[Parcelle]],Surface_parcelles[#All],2,FALSE)</f>
        <v>0.95</v>
      </c>
      <c r="I12" s="6" t="s">
        <v>40</v>
      </c>
      <c r="J12" s="6" t="s">
        <v>189</v>
      </c>
      <c r="K12" s="6" t="s">
        <v>146</v>
      </c>
      <c r="L12" s="6" t="s">
        <v>192</v>
      </c>
      <c r="M12" s="6" t="s">
        <v>28</v>
      </c>
      <c r="N12" s="13">
        <f>VLOOKUP(Tableau14[[#This Row],[Outil]],Conso_outils[#All],2,FALSE)</f>
        <v>0</v>
      </c>
      <c r="O12" s="13">
        <f>Tableau14[[#This Row],[Carburant_utilise]]*Tableau14[[#This Row],[Surface]]</f>
        <v>0</v>
      </c>
      <c r="P12" s="13" t="s">
        <v>220</v>
      </c>
      <c r="Q12" s="6" t="s">
        <v>21</v>
      </c>
      <c r="R12" s="6" t="s">
        <v>36</v>
      </c>
      <c r="S12" s="13" t="s">
        <v>228</v>
      </c>
      <c r="T12" s="6" t="s">
        <v>212</v>
      </c>
    </row>
    <row r="13" spans="1:20" x14ac:dyDescent="0.25">
      <c r="A13" s="6" t="str">
        <f>CONCATENATE(Tableau14[[#This Row],[Num_intervention]],"_",Tableau14[[#This Row],[Parcelle]],"_",Tableau14[[#This Row],[Mois]],Tableau14[[#This Row],[Annee]])</f>
        <v>13_C1b_82020</v>
      </c>
      <c r="B13" s="6">
        <f>ROW(Tableau14[[#This Row],[Code]])</f>
        <v>13</v>
      </c>
      <c r="C13" s="6" t="s">
        <v>87</v>
      </c>
      <c r="D13" s="7" t="s">
        <v>219</v>
      </c>
      <c r="E13" s="6">
        <f>MONTH(Tableau14[[#This Row],[Date]])</f>
        <v>8</v>
      </c>
      <c r="F13" s="6">
        <f>YEAR(Tableau14[[#This Row],[Date]])</f>
        <v>2020</v>
      </c>
      <c r="G13" s="6" t="s">
        <v>38</v>
      </c>
      <c r="H13" s="13">
        <f>VLOOKUP(Tableau14[[#This Row],[Parcelle]],Surface_parcelles[#All],2,FALSE)</f>
        <v>3.73</v>
      </c>
      <c r="I13" s="6" t="s">
        <v>24</v>
      </c>
      <c r="J13" s="6" t="s">
        <v>18</v>
      </c>
      <c r="K13" s="6" t="s">
        <v>26</v>
      </c>
      <c r="L13" s="6" t="s">
        <v>192</v>
      </c>
      <c r="M13" s="6" t="s">
        <v>20</v>
      </c>
      <c r="N13" s="13">
        <f>VLOOKUP(Tableau14[[#This Row],[Outil]],Conso_outils[#All],2,FALSE)</f>
        <v>3.95</v>
      </c>
      <c r="O13" s="13">
        <f>Tableau14[[#This Row],[Carburant_utilise]]*Tableau14[[#This Row],[Surface]]</f>
        <v>14.733500000000001</v>
      </c>
      <c r="P13" s="13" t="s">
        <v>228</v>
      </c>
      <c r="Q13" s="6" t="s">
        <v>21</v>
      </c>
      <c r="R13" s="6" t="s">
        <v>216</v>
      </c>
      <c r="S13" s="13" t="s">
        <v>228</v>
      </c>
      <c r="T13" s="6" t="s">
        <v>212</v>
      </c>
    </row>
    <row r="14" spans="1:20" x14ac:dyDescent="0.25">
      <c r="A14" s="6" t="str">
        <f>CONCATENATE(Tableau14[[#This Row],[Num_intervention]],"_",Tableau14[[#This Row],[Parcelle]],"_",Tableau14[[#This Row],[Mois]],Tableau14[[#This Row],[Annee]])</f>
        <v>14_D2_82020</v>
      </c>
      <c r="B14" s="6">
        <f>ROW(Tableau14[[#This Row],[Code]])</f>
        <v>14</v>
      </c>
      <c r="C14" s="6" t="s">
        <v>124</v>
      </c>
      <c r="D14" s="7" t="s">
        <v>219</v>
      </c>
      <c r="E14" s="6">
        <f>MONTH(Tableau14[[#This Row],[Date]])</f>
        <v>8</v>
      </c>
      <c r="F14" s="6">
        <f>YEAR(Tableau14[[#This Row],[Date]])</f>
        <v>2020</v>
      </c>
      <c r="G14" s="6" t="s">
        <v>38</v>
      </c>
      <c r="H14" s="13">
        <f>VLOOKUP(Tableau14[[#This Row],[Parcelle]],Surface_parcelles[#All],2,FALSE)</f>
        <v>2.34</v>
      </c>
      <c r="I14" s="6" t="s">
        <v>58</v>
      </c>
      <c r="J14" s="6" t="s">
        <v>188</v>
      </c>
      <c r="K14" s="6" t="s">
        <v>74</v>
      </c>
      <c r="L14" s="6" t="s">
        <v>27</v>
      </c>
      <c r="M14" s="6" t="s">
        <v>28</v>
      </c>
      <c r="N14" s="13">
        <f>VLOOKUP(Tableau14[[#This Row],[Outil]],Conso_outils[#All],2,FALSE)</f>
        <v>0</v>
      </c>
      <c r="O14" s="13">
        <f>Tableau14[[#This Row],[Carburant_utilise]]*Tableau14[[#This Row],[Surface]]</f>
        <v>0</v>
      </c>
      <c r="P14" s="13" t="s">
        <v>220</v>
      </c>
      <c r="Q14" s="6" t="s">
        <v>21</v>
      </c>
      <c r="R14" s="6" t="s">
        <v>216</v>
      </c>
      <c r="S14" s="13" t="s">
        <v>228</v>
      </c>
      <c r="T14" s="6" t="s">
        <v>212</v>
      </c>
    </row>
    <row r="15" spans="1:20" x14ac:dyDescent="0.25">
      <c r="A15" s="6" t="str">
        <f>CONCATENATE(Tableau14[[#This Row],[Num_intervention]],"_",Tableau14[[#This Row],[Parcelle]],"_",Tableau14[[#This Row],[Mois]],Tableau14[[#This Row],[Annee]])</f>
        <v>15_E4b_82020</v>
      </c>
      <c r="B15" s="6">
        <f>ROW(Tableau14[[#This Row],[Code]])</f>
        <v>15</v>
      </c>
      <c r="C15" s="6" t="s">
        <v>156</v>
      </c>
      <c r="D15" s="7" t="s">
        <v>219</v>
      </c>
      <c r="E15" s="6">
        <f>MONTH(Tableau14[[#This Row],[Date]])</f>
        <v>8</v>
      </c>
      <c r="F15" s="6">
        <f>YEAR(Tableau14[[#This Row],[Date]])</f>
        <v>2020</v>
      </c>
      <c r="G15" s="6" t="s">
        <v>101</v>
      </c>
      <c r="H15" s="13">
        <f>VLOOKUP(Tableau14[[#This Row],[Parcelle]],Surface_parcelles[#All],2,FALSE)</f>
        <v>3.1</v>
      </c>
      <c r="I15" s="6" t="s">
        <v>24</v>
      </c>
      <c r="J15" s="6" t="s">
        <v>25</v>
      </c>
      <c r="K15" s="6" t="s">
        <v>33</v>
      </c>
      <c r="L15" s="6" t="s">
        <v>192</v>
      </c>
      <c r="M15" s="6" t="s">
        <v>20</v>
      </c>
      <c r="N15" s="13">
        <f>VLOOKUP(Tableau14[[#This Row],[Outil]],Conso_outils[#All],2,FALSE)</f>
        <v>3.95</v>
      </c>
      <c r="O15" s="13">
        <f>Tableau14[[#This Row],[Carburant_utilise]]*Tableau14[[#This Row],[Surface]]</f>
        <v>12.245000000000001</v>
      </c>
      <c r="P15" s="13" t="s">
        <v>226</v>
      </c>
      <c r="Q15" s="6" t="s">
        <v>36</v>
      </c>
      <c r="R15" s="6" t="s">
        <v>37</v>
      </c>
      <c r="S15" s="13" t="s">
        <v>220</v>
      </c>
      <c r="T15" s="6" t="s">
        <v>212</v>
      </c>
    </row>
    <row r="16" spans="1:20" x14ac:dyDescent="0.25">
      <c r="A16" s="6" t="str">
        <f>CONCATENATE(Tableau14[[#This Row],[Num_intervention]],"_",Tableau14[[#This Row],[Parcelle]],"_",Tableau14[[#This Row],[Mois]],Tableau14[[#This Row],[Annee]])</f>
        <v>16_A2_82020</v>
      </c>
      <c r="B16" s="6">
        <f>ROW(Tableau14[[#This Row],[Code]])</f>
        <v>16</v>
      </c>
      <c r="C16" s="6" t="s">
        <v>23</v>
      </c>
      <c r="D16" s="7" t="s">
        <v>219</v>
      </c>
      <c r="E16" s="6">
        <f>MONTH(Tableau14[[#This Row],[Date]])</f>
        <v>8</v>
      </c>
      <c r="F16" s="6">
        <f>YEAR(Tableau14[[#This Row],[Date]])</f>
        <v>2020</v>
      </c>
      <c r="G16" s="6" t="s">
        <v>30</v>
      </c>
      <c r="H16" s="13">
        <f>VLOOKUP(Tableau14[[#This Row],[Parcelle]],Surface_parcelles[#All],2,FALSE)</f>
        <v>2.39</v>
      </c>
      <c r="I16" s="6" t="s">
        <v>46</v>
      </c>
      <c r="J16" s="6" t="s">
        <v>188</v>
      </c>
      <c r="K16" s="6" t="s">
        <v>74</v>
      </c>
      <c r="L16" s="6" t="s">
        <v>27</v>
      </c>
      <c r="M16" s="6" t="s">
        <v>35</v>
      </c>
      <c r="N16" s="13">
        <f>VLOOKUP(Tableau14[[#This Row],[Outil]],Conso_outils[#All],2,FALSE)</f>
        <v>19.2</v>
      </c>
      <c r="O16" s="13">
        <f>Tableau14[[#This Row],[Carburant_utilise]]*Tableau14[[#This Row],[Surface]]</f>
        <v>45.887999999999998</v>
      </c>
      <c r="P16" s="13" t="s">
        <v>226</v>
      </c>
      <c r="Q16" s="6" t="s">
        <v>21</v>
      </c>
      <c r="R16" s="6" t="s">
        <v>36</v>
      </c>
      <c r="S16" s="13" t="s">
        <v>229</v>
      </c>
      <c r="T16" s="6" t="s">
        <v>212</v>
      </c>
    </row>
    <row r="17" spans="1:20" x14ac:dyDescent="0.25">
      <c r="A17" s="6" t="str">
        <f>CONCATENATE(Tableau14[[#This Row],[Num_intervention]],"_",Tableau14[[#This Row],[Parcelle]],"_",Tableau14[[#This Row],[Mois]],Tableau14[[#This Row],[Annee]])</f>
        <v>17_D1_82020</v>
      </c>
      <c r="B17" s="6">
        <f>ROW(Tableau14[[#This Row],[Code]])</f>
        <v>17</v>
      </c>
      <c r="C17" s="6" t="s">
        <v>120</v>
      </c>
      <c r="D17" s="7" t="s">
        <v>237</v>
      </c>
      <c r="E17" s="6">
        <f>MONTH(Tableau14[[#This Row],[Date]])</f>
        <v>8</v>
      </c>
      <c r="F17" s="6">
        <f>YEAR(Tableau14[[#This Row],[Date]])</f>
        <v>2020</v>
      </c>
      <c r="G17" s="6" t="s">
        <v>22</v>
      </c>
      <c r="H17" s="13">
        <f>VLOOKUP(Tableau14[[#This Row],[Parcelle]],Surface_parcelles[#All],2,FALSE)</f>
        <v>2.14</v>
      </c>
      <c r="I17" s="6" t="s">
        <v>17</v>
      </c>
      <c r="J17" s="6" t="s">
        <v>18</v>
      </c>
      <c r="K17" s="6" t="s">
        <v>26</v>
      </c>
      <c r="L17" s="6" t="s">
        <v>192</v>
      </c>
      <c r="M17" s="6" t="s">
        <v>28</v>
      </c>
      <c r="N17" s="13">
        <f>VLOOKUP(Tableau14[[#This Row],[Outil]],Conso_outils[#All],2,FALSE)</f>
        <v>0</v>
      </c>
      <c r="O17" s="13">
        <f>Tableau14[[#This Row],[Carburant_utilise]]*Tableau14[[#This Row],[Surface]]</f>
        <v>0</v>
      </c>
      <c r="P17" s="13" t="s">
        <v>226</v>
      </c>
      <c r="Q17" s="6" t="s">
        <v>36</v>
      </c>
      <c r="R17" s="6" t="s">
        <v>216</v>
      </c>
      <c r="S17" s="13" t="s">
        <v>226</v>
      </c>
      <c r="T17" s="6" t="s">
        <v>212</v>
      </c>
    </row>
    <row r="18" spans="1:20" x14ac:dyDescent="0.25">
      <c r="A18" s="6" t="str">
        <f>CONCATENATE(Tableau14[[#This Row],[Num_intervention]],"_",Tableau14[[#This Row],[Parcelle]],"_",Tableau14[[#This Row],[Mois]],Tableau14[[#This Row],[Annee]])</f>
        <v>18_A3_82020</v>
      </c>
      <c r="B18" s="6">
        <f>ROW(Tableau14[[#This Row],[Code]])</f>
        <v>18</v>
      </c>
      <c r="C18" s="6" t="s">
        <v>31</v>
      </c>
      <c r="D18" s="7" t="s">
        <v>237</v>
      </c>
      <c r="E18" s="6">
        <f>MONTH(Tableau14[[#This Row],[Date]])</f>
        <v>8</v>
      </c>
      <c r="F18" s="6">
        <f>YEAR(Tableau14[[#This Row],[Date]])</f>
        <v>2020</v>
      </c>
      <c r="G18" s="6" t="s">
        <v>106</v>
      </c>
      <c r="H18" s="13">
        <f>VLOOKUP(Tableau14[[#This Row],[Parcelle]],Surface_parcelles[#All],2,FALSE)</f>
        <v>2.1</v>
      </c>
      <c r="I18" s="6" t="s">
        <v>24</v>
      </c>
      <c r="J18" s="6" t="s">
        <v>18</v>
      </c>
      <c r="K18" s="6" t="s">
        <v>26</v>
      </c>
      <c r="L18" s="6" t="s">
        <v>192</v>
      </c>
      <c r="M18" s="6" t="s">
        <v>20</v>
      </c>
      <c r="N18" s="13">
        <f>VLOOKUP(Tableau14[[#This Row],[Outil]],Conso_outils[#All],2,FALSE)</f>
        <v>3.95</v>
      </c>
      <c r="O18" s="13">
        <f>Tableau14[[#This Row],[Carburant_utilise]]*Tableau14[[#This Row],[Surface]]</f>
        <v>8.2949999999999999</v>
      </c>
      <c r="P18" s="13" t="s">
        <v>220</v>
      </c>
      <c r="Q18" s="6" t="s">
        <v>21</v>
      </c>
      <c r="R18" s="6" t="s">
        <v>216</v>
      </c>
      <c r="S18" s="13" t="s">
        <v>228</v>
      </c>
      <c r="T18" s="6" t="s">
        <v>239</v>
      </c>
    </row>
    <row r="19" spans="1:20" x14ac:dyDescent="0.25">
      <c r="A19" s="6" t="str">
        <f>CONCATENATE(Tableau14[[#This Row],[Num_intervention]],"_",Tableau14[[#This Row],[Parcelle]],"_",Tableau14[[#This Row],[Mois]],Tableau14[[#This Row],[Annee]])</f>
        <v>19_A1_82020</v>
      </c>
      <c r="B19" s="8">
        <f>ROW(Tableau14[[#This Row],[Code]])</f>
        <v>19</v>
      </c>
      <c r="C19" s="6" t="s">
        <v>9</v>
      </c>
      <c r="D19" s="7" t="s">
        <v>241</v>
      </c>
      <c r="E19" s="8">
        <f>MONTH(Tableau14[[#This Row],[Date]])</f>
        <v>8</v>
      </c>
      <c r="F19" s="6">
        <f>YEAR(Tableau14[[#This Row],[Date]])</f>
        <v>2020</v>
      </c>
      <c r="G19" s="6" t="s">
        <v>15</v>
      </c>
      <c r="H19" s="13">
        <f>VLOOKUP(Tableau14[[#This Row],[Parcelle]],Surface_parcelles[#All],2,FALSE)</f>
        <v>2.52</v>
      </c>
      <c r="I19" s="6" t="s">
        <v>17</v>
      </c>
      <c r="J19" s="8" t="s">
        <v>18</v>
      </c>
      <c r="K19" s="6" t="s">
        <v>26</v>
      </c>
      <c r="L19" s="6" t="s">
        <v>192</v>
      </c>
      <c r="M19" s="6" t="s">
        <v>20</v>
      </c>
      <c r="N19" s="13">
        <f>VLOOKUP(Tableau14[[#This Row],[Outil]],Conso_outils[#All],2,FALSE)</f>
        <v>3.95</v>
      </c>
      <c r="O19" s="13">
        <f>Tableau14[[#This Row],[Carburant_utilise]]*Tableau14[[#This Row],[Surface]]</f>
        <v>9.9540000000000006</v>
      </c>
      <c r="P19" s="13" t="s">
        <v>220</v>
      </c>
      <c r="Q19" s="6" t="s">
        <v>21</v>
      </c>
      <c r="R19" s="6" t="s">
        <v>217</v>
      </c>
      <c r="S19" s="13" t="s">
        <v>228</v>
      </c>
      <c r="T19" s="6" t="s">
        <v>212</v>
      </c>
    </row>
    <row r="20" spans="1:20" x14ac:dyDescent="0.25">
      <c r="A20" s="6" t="str">
        <f>CONCATENATE(Tableau14[[#This Row],[Num_intervention]],"_",Tableau14[[#This Row],[Parcelle]],"_",Tableau14[[#This Row],[Mois]],Tableau14[[#This Row],[Annee]])</f>
        <v>20_A2_82020</v>
      </c>
      <c r="B20" s="8">
        <f>ROW(Tableau14[[#This Row],[Code]])</f>
        <v>20</v>
      </c>
      <c r="C20" s="6" t="s">
        <v>23</v>
      </c>
      <c r="D20" s="7" t="s">
        <v>241</v>
      </c>
      <c r="E20" s="8">
        <f>MONTH(Tableau14[[#This Row],[Date]])</f>
        <v>8</v>
      </c>
      <c r="F20" s="6">
        <f>YEAR(Tableau14[[#This Row],[Date]])</f>
        <v>2020</v>
      </c>
      <c r="G20" s="6" t="s">
        <v>15</v>
      </c>
      <c r="H20" s="13">
        <f>VLOOKUP(Tableau14[[#This Row],[Parcelle]],Surface_parcelles[#All],2,FALSE)</f>
        <v>2.39</v>
      </c>
      <c r="I20" s="6" t="s">
        <v>17</v>
      </c>
      <c r="J20" s="8" t="s">
        <v>18</v>
      </c>
      <c r="K20" s="6" t="s">
        <v>26</v>
      </c>
      <c r="L20" s="6" t="s">
        <v>192</v>
      </c>
      <c r="M20" s="6" t="s">
        <v>13</v>
      </c>
      <c r="N20" s="13">
        <f>VLOOKUP(Tableau14[[#This Row],[Outil]],Conso_outils[#All],2,FALSE)</f>
        <v>1.53</v>
      </c>
      <c r="O20" s="13">
        <f>Tableau14[[#This Row],[Carburant_utilise]]*Tableau14[[#This Row],[Surface]]</f>
        <v>3.6567000000000003</v>
      </c>
      <c r="P20" s="13" t="s">
        <v>220</v>
      </c>
      <c r="Q20" s="6" t="s">
        <v>21</v>
      </c>
      <c r="R20" s="6" t="s">
        <v>216</v>
      </c>
      <c r="S20" s="13" t="s">
        <v>220</v>
      </c>
      <c r="T20" s="6" t="s">
        <v>212</v>
      </c>
    </row>
  </sheetData>
  <sheetProtection algorithmName="SHA-512" hashValue="psYMvMhw5zUjmJ1DwVz+WoryJlmC6WEBdYJ8flvZQB0UPIAvxd8B1uD7T2tCDSskrYupIt1wUt0aTI4gNouATA==" saltValue="VLJfzoD72F8J9CBRD2bn+A==" spinCount="100000" sheet="1" objects="1" scenarios="1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T2"/>
  <sheetViews>
    <sheetView zoomScale="82" zoomScaleNormal="82" workbookViewId="0">
      <selection activeCell="F14" sqref="F14"/>
    </sheetView>
  </sheetViews>
  <sheetFormatPr baseColWidth="10" defaultColWidth="11.42578125" defaultRowHeight="15" x14ac:dyDescent="0.25"/>
  <cols>
    <col min="1" max="1" width="12.28515625" style="6" bestFit="1" customWidth="1"/>
    <col min="2" max="2" width="17.5703125" style="6" bestFit="1" customWidth="1"/>
    <col min="3" max="3" width="8.140625" style="6" bestFit="1" customWidth="1"/>
    <col min="4" max="4" width="10.7109375" style="6" bestFit="1" customWidth="1"/>
    <col min="5" max="5" width="5.42578125" style="6" bestFit="1" customWidth="1"/>
    <col min="6" max="6" width="6.85546875" style="6" bestFit="1" customWidth="1"/>
    <col min="7" max="7" width="10.140625" style="6" bestFit="1" customWidth="1"/>
    <col min="8" max="8" width="7.5703125" style="6" bestFit="1" customWidth="1"/>
    <col min="9" max="9" width="15.28515625" style="6" bestFit="1" customWidth="1"/>
    <col min="10" max="10" width="22" style="6" bestFit="1" customWidth="1"/>
    <col min="11" max="11" width="19.42578125" style="6" bestFit="1" customWidth="1"/>
    <col min="12" max="12" width="17.140625" style="6" bestFit="1" customWidth="1"/>
    <col min="13" max="13" width="21.5703125" style="6" bestFit="1" customWidth="1"/>
    <col min="14" max="14" width="16.42578125" style="6" bestFit="1" customWidth="1"/>
    <col min="15" max="15" width="14.42578125" style="6" bestFit="1" customWidth="1"/>
    <col min="16" max="16" width="17.85546875" style="6" bestFit="1" customWidth="1"/>
    <col min="17" max="17" width="7.7109375" style="6" bestFit="1" customWidth="1"/>
    <col min="18" max="18" width="8" style="6" bestFit="1" customWidth="1"/>
    <col min="19" max="19" width="13.42578125" style="6" bestFit="1" customWidth="1"/>
    <col min="20" max="20" width="13.140625" style="6" bestFit="1" customWidth="1"/>
    <col min="21" max="16384" width="11.42578125" style="6"/>
  </cols>
  <sheetData>
    <row r="1" spans="1:20" x14ac:dyDescent="0.25">
      <c r="A1" s="16" t="s">
        <v>195</v>
      </c>
      <c r="B1" s="16" t="s">
        <v>215</v>
      </c>
      <c r="C1" s="16" t="s">
        <v>198</v>
      </c>
      <c r="D1" s="16" t="s">
        <v>197</v>
      </c>
      <c r="E1" s="16" t="s">
        <v>214</v>
      </c>
      <c r="F1" s="16" t="s">
        <v>213</v>
      </c>
      <c r="G1" s="16" t="s">
        <v>196</v>
      </c>
      <c r="H1" s="16" t="s">
        <v>199</v>
      </c>
      <c r="I1" s="16" t="s">
        <v>200</v>
      </c>
      <c r="J1" s="16" t="s">
        <v>201</v>
      </c>
      <c r="K1" s="16" t="s">
        <v>202</v>
      </c>
      <c r="L1" s="16" t="s">
        <v>203</v>
      </c>
      <c r="M1" s="16" t="s">
        <v>204</v>
      </c>
      <c r="N1" s="16" t="s">
        <v>205</v>
      </c>
      <c r="O1" s="16" t="s">
        <v>206</v>
      </c>
      <c r="P1" s="17" t="s">
        <v>207</v>
      </c>
      <c r="Q1" s="16" t="s">
        <v>208</v>
      </c>
      <c r="R1" s="16" t="s">
        <v>209</v>
      </c>
      <c r="S1" s="17" t="s">
        <v>210</v>
      </c>
      <c r="T1" s="16" t="s">
        <v>211</v>
      </c>
    </row>
    <row r="2" spans="1:20" x14ac:dyDescent="0.25">
      <c r="A2" s="6" t="s">
        <v>281</v>
      </c>
      <c r="B2" s="6">
        <v>19</v>
      </c>
      <c r="C2" s="6" t="s">
        <v>9</v>
      </c>
      <c r="D2" s="6" t="s">
        <v>241</v>
      </c>
      <c r="E2" s="6">
        <v>8</v>
      </c>
      <c r="F2" s="6">
        <v>2020</v>
      </c>
      <c r="G2" s="6" t="s">
        <v>15</v>
      </c>
      <c r="H2" s="6">
        <v>2.52</v>
      </c>
      <c r="I2" s="6" t="s">
        <v>17</v>
      </c>
      <c r="J2" s="6" t="s">
        <v>18</v>
      </c>
      <c r="K2" s="6" t="s">
        <v>26</v>
      </c>
      <c r="L2" s="6" t="s">
        <v>192</v>
      </c>
      <c r="M2" s="6" t="s">
        <v>20</v>
      </c>
      <c r="N2" s="6">
        <v>3.95</v>
      </c>
      <c r="O2" s="6">
        <v>9.9540000000000006</v>
      </c>
      <c r="P2" s="6" t="s">
        <v>220</v>
      </c>
      <c r="Q2" s="6" t="s">
        <v>21</v>
      </c>
      <c r="R2" s="6" t="s">
        <v>217</v>
      </c>
      <c r="S2" s="6" t="s">
        <v>228</v>
      </c>
      <c r="T2" s="6" t="s">
        <v>212</v>
      </c>
    </row>
  </sheetData>
  <sheetProtection algorithmName="SHA-512" hashValue="8ErUCvtKjT7XidoAy1OMlC/QOM5QdS59rpGjhGGvoPpO6nBFQP1bQ082jatUUsvmlqdyO2eTDqZdgJqIHPtxPw==" saltValue="4YmTO0Cej6idUP+grJe1vw==" spinCount="100000" sheet="1" objects="1" scenarios="1"/>
  <autoFilter ref="A1:T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995"/>
  <sheetViews>
    <sheetView workbookViewId="0">
      <selection activeCell="G15" sqref="G15"/>
    </sheetView>
  </sheetViews>
  <sheetFormatPr baseColWidth="10" defaultColWidth="9.140625" defaultRowHeight="15" x14ac:dyDescent="0.25"/>
  <cols>
    <col min="1" max="1" width="12.28515625" style="6" bestFit="1" customWidth="1"/>
    <col min="2" max="2" width="17.5703125" style="6" bestFit="1" customWidth="1"/>
    <col min="3" max="3" width="8.140625" style="6" bestFit="1" customWidth="1"/>
    <col min="4" max="4" width="10.7109375" style="6" bestFit="1" customWidth="1"/>
    <col min="5" max="5" width="5.28515625" style="6" bestFit="1" customWidth="1"/>
    <col min="6" max="6" width="6.85546875" style="6" bestFit="1" customWidth="1"/>
    <col min="7" max="7" width="14.42578125" style="6" bestFit="1" customWidth="1"/>
    <col min="8" max="8" width="7.5703125" style="6" bestFit="1" customWidth="1"/>
    <col min="9" max="9" width="16.5703125" style="6" bestFit="1" customWidth="1"/>
    <col min="10" max="10" width="22" style="6" bestFit="1" customWidth="1"/>
    <col min="11" max="11" width="20" style="6" bestFit="1" customWidth="1"/>
    <col min="12" max="12" width="17.140625" style="6" bestFit="1" customWidth="1"/>
    <col min="13" max="13" width="21.5703125" style="6" bestFit="1" customWidth="1"/>
    <col min="14" max="14" width="16.42578125" style="6" bestFit="1" customWidth="1"/>
    <col min="15" max="15" width="14.42578125" style="6" bestFit="1" customWidth="1"/>
    <col min="16" max="16" width="17.85546875" style="6" bestFit="1" customWidth="1"/>
    <col min="17" max="17" width="7.7109375" style="6" bestFit="1" customWidth="1"/>
    <col min="18" max="18" width="8" style="6" bestFit="1" customWidth="1"/>
    <col min="19" max="19" width="13.42578125" style="6" bestFit="1" customWidth="1"/>
    <col min="20" max="20" width="13.140625" style="6" bestFit="1" customWidth="1"/>
    <col min="21" max="16384" width="9.140625" style="6"/>
  </cols>
  <sheetData>
    <row r="1" spans="1:20" s="9" customFormat="1" x14ac:dyDescent="0.25">
      <c r="A1" s="9" t="s">
        <v>195</v>
      </c>
      <c r="B1" s="9" t="s">
        <v>215</v>
      </c>
      <c r="C1" s="9" t="s">
        <v>198</v>
      </c>
      <c r="D1" s="9" t="s">
        <v>197</v>
      </c>
      <c r="E1" s="9" t="s">
        <v>214</v>
      </c>
      <c r="F1" s="9" t="s">
        <v>213</v>
      </c>
      <c r="G1" s="9" t="s">
        <v>196</v>
      </c>
      <c r="H1" s="9" t="s">
        <v>199</v>
      </c>
      <c r="I1" s="9" t="s">
        <v>200</v>
      </c>
      <c r="J1" s="9" t="s">
        <v>201</v>
      </c>
      <c r="K1" s="9" t="s">
        <v>202</v>
      </c>
      <c r="L1" s="9" t="s">
        <v>203</v>
      </c>
      <c r="M1" s="9" t="s">
        <v>204</v>
      </c>
      <c r="N1" s="9" t="s">
        <v>205</v>
      </c>
      <c r="O1" s="9" t="s">
        <v>206</v>
      </c>
      <c r="P1" s="20" t="s">
        <v>207</v>
      </c>
      <c r="Q1" s="9" t="s">
        <v>208</v>
      </c>
      <c r="R1" s="9" t="s">
        <v>209</v>
      </c>
      <c r="S1" s="20" t="s">
        <v>210</v>
      </c>
      <c r="T1" s="9" t="s">
        <v>211</v>
      </c>
    </row>
    <row r="2" spans="1:20" x14ac:dyDescent="0.25">
      <c r="A2" s="6" t="s">
        <v>280</v>
      </c>
      <c r="B2" s="6">
        <v>7</v>
      </c>
      <c r="C2" s="6" t="s">
        <v>51</v>
      </c>
      <c r="D2" s="7" t="s">
        <v>219</v>
      </c>
      <c r="E2" s="6">
        <v>8</v>
      </c>
      <c r="F2" s="6">
        <v>2020</v>
      </c>
      <c r="G2" s="6" t="s">
        <v>38</v>
      </c>
      <c r="H2" s="13">
        <v>1.71</v>
      </c>
      <c r="I2" s="6" t="s">
        <v>46</v>
      </c>
      <c r="J2" s="6" t="s">
        <v>188</v>
      </c>
      <c r="K2" s="6" t="s">
        <v>74</v>
      </c>
      <c r="L2" s="6" t="s">
        <v>192</v>
      </c>
      <c r="M2" s="6" t="s">
        <v>20</v>
      </c>
      <c r="N2" s="13">
        <v>3.95</v>
      </c>
      <c r="O2" s="13">
        <v>6.7545000000000002</v>
      </c>
      <c r="P2" s="13" t="s">
        <v>220</v>
      </c>
      <c r="Q2" s="6" t="s">
        <v>21</v>
      </c>
      <c r="R2" s="6" t="s">
        <v>216</v>
      </c>
      <c r="S2" s="13" t="s">
        <v>220</v>
      </c>
      <c r="T2" s="6" t="s">
        <v>212</v>
      </c>
    </row>
    <row r="3" spans="1:20" x14ac:dyDescent="0.25">
      <c r="A3" s="6" t="s">
        <v>224</v>
      </c>
      <c r="B3" s="6">
        <v>8</v>
      </c>
      <c r="C3" s="6" t="s">
        <v>31</v>
      </c>
      <c r="D3" s="7" t="s">
        <v>219</v>
      </c>
      <c r="E3" s="6">
        <v>8</v>
      </c>
      <c r="F3" s="6">
        <v>2020</v>
      </c>
      <c r="G3" s="6" t="s">
        <v>38</v>
      </c>
      <c r="H3" s="13">
        <v>2.1</v>
      </c>
      <c r="I3" s="6" t="s">
        <v>58</v>
      </c>
      <c r="J3" s="6" t="s">
        <v>53</v>
      </c>
      <c r="K3" s="6" t="s">
        <v>48</v>
      </c>
      <c r="L3" s="6" t="s">
        <v>34</v>
      </c>
      <c r="M3" s="6" t="s">
        <v>75</v>
      </c>
      <c r="N3" s="13">
        <v>11.2</v>
      </c>
      <c r="O3" s="13">
        <v>23.52</v>
      </c>
      <c r="P3" s="13" t="s">
        <v>221</v>
      </c>
      <c r="Q3" s="6" t="s">
        <v>21</v>
      </c>
      <c r="R3" s="6" t="s">
        <v>36</v>
      </c>
      <c r="S3" s="13" t="s">
        <v>222</v>
      </c>
      <c r="T3" s="6" t="s">
        <v>223</v>
      </c>
    </row>
    <row r="4" spans="1:20" x14ac:dyDescent="0.25">
      <c r="A4" s="6" t="s">
        <v>225</v>
      </c>
      <c r="B4" s="6">
        <v>9</v>
      </c>
      <c r="C4" s="6" t="s">
        <v>23</v>
      </c>
      <c r="D4" s="7" t="s">
        <v>219</v>
      </c>
      <c r="E4" s="6">
        <v>8</v>
      </c>
      <c r="F4" s="6">
        <v>2020</v>
      </c>
      <c r="G4" s="6" t="s">
        <v>106</v>
      </c>
      <c r="H4" s="13">
        <v>2.39</v>
      </c>
      <c r="I4" s="6" t="s">
        <v>24</v>
      </c>
      <c r="J4" s="6" t="s">
        <v>41</v>
      </c>
      <c r="K4" s="6" t="s">
        <v>12</v>
      </c>
      <c r="L4" s="6" t="s">
        <v>192</v>
      </c>
      <c r="M4" s="6" t="s">
        <v>13</v>
      </c>
      <c r="N4" s="13">
        <v>1.53</v>
      </c>
      <c r="O4" s="13">
        <v>3.6567000000000003</v>
      </c>
      <c r="P4" s="13" t="s">
        <v>220</v>
      </c>
      <c r="Q4" s="6" t="s">
        <v>21</v>
      </c>
      <c r="R4" s="6" t="s">
        <v>216</v>
      </c>
      <c r="S4" s="13" t="s">
        <v>220</v>
      </c>
      <c r="T4" s="6" t="s">
        <v>212</v>
      </c>
    </row>
    <row r="5" spans="1:20" x14ac:dyDescent="0.25">
      <c r="A5" s="6" t="s">
        <v>227</v>
      </c>
      <c r="B5" s="6">
        <v>10</v>
      </c>
      <c r="C5" s="6" t="s">
        <v>45</v>
      </c>
      <c r="D5" s="7" t="s">
        <v>219</v>
      </c>
      <c r="E5" s="6">
        <v>8</v>
      </c>
      <c r="F5" s="6">
        <v>2020</v>
      </c>
      <c r="G5" s="6" t="s">
        <v>38</v>
      </c>
      <c r="H5" s="13">
        <v>3.18</v>
      </c>
      <c r="I5" s="6" t="s">
        <v>10</v>
      </c>
      <c r="J5" s="6" t="s">
        <v>18</v>
      </c>
      <c r="K5" s="6" t="s">
        <v>26</v>
      </c>
      <c r="L5" s="6" t="s">
        <v>192</v>
      </c>
      <c r="M5" s="6" t="s">
        <v>28</v>
      </c>
      <c r="N5" s="13">
        <v>0</v>
      </c>
      <c r="O5" s="13">
        <v>0</v>
      </c>
      <c r="P5" s="13" t="s">
        <v>226</v>
      </c>
      <c r="Q5" s="6" t="s">
        <v>21</v>
      </c>
      <c r="R5" s="6" t="s">
        <v>216</v>
      </c>
      <c r="S5" s="13" t="s">
        <v>226</v>
      </c>
      <c r="T5" s="6" t="s">
        <v>212</v>
      </c>
    </row>
    <row r="6" spans="1:20" x14ac:dyDescent="0.25">
      <c r="A6" s="6" t="s">
        <v>230</v>
      </c>
      <c r="B6" s="6">
        <v>11</v>
      </c>
      <c r="C6" s="6" t="s">
        <v>72</v>
      </c>
      <c r="D6" s="7" t="s">
        <v>219</v>
      </c>
      <c r="E6" s="6">
        <v>8</v>
      </c>
      <c r="F6" s="6">
        <v>2020</v>
      </c>
      <c r="G6" s="6" t="s">
        <v>38</v>
      </c>
      <c r="H6" s="13">
        <v>0.95</v>
      </c>
      <c r="I6" s="6" t="s">
        <v>40</v>
      </c>
      <c r="J6" s="6" t="s">
        <v>189</v>
      </c>
      <c r="K6" s="6" t="s">
        <v>146</v>
      </c>
      <c r="L6" s="6" t="s">
        <v>192</v>
      </c>
      <c r="M6" s="6" t="s">
        <v>28</v>
      </c>
      <c r="N6" s="13">
        <v>0</v>
      </c>
      <c r="O6" s="13">
        <v>0</v>
      </c>
      <c r="P6" s="13" t="s">
        <v>220</v>
      </c>
      <c r="Q6" s="6" t="s">
        <v>21</v>
      </c>
      <c r="R6" s="6" t="s">
        <v>36</v>
      </c>
      <c r="S6" s="13" t="s">
        <v>228</v>
      </c>
      <c r="T6" s="6" t="s">
        <v>212</v>
      </c>
    </row>
    <row r="7" spans="1:20" x14ac:dyDescent="0.25">
      <c r="A7" s="6" t="s">
        <v>231</v>
      </c>
      <c r="B7" s="6">
        <v>12</v>
      </c>
      <c r="C7" s="6" t="s">
        <v>72</v>
      </c>
      <c r="D7" s="7" t="s">
        <v>219</v>
      </c>
      <c r="E7" s="6">
        <v>8</v>
      </c>
      <c r="F7" s="6">
        <v>2020</v>
      </c>
      <c r="G7" s="6" t="s">
        <v>38</v>
      </c>
      <c r="H7" s="13">
        <v>0.95</v>
      </c>
      <c r="I7" s="6" t="s">
        <v>40</v>
      </c>
      <c r="J7" s="6" t="s">
        <v>189</v>
      </c>
      <c r="K7" s="6" t="s">
        <v>146</v>
      </c>
      <c r="L7" s="6" t="s">
        <v>192</v>
      </c>
      <c r="M7" s="6" t="s">
        <v>28</v>
      </c>
      <c r="N7" s="13">
        <v>0</v>
      </c>
      <c r="O7" s="13">
        <v>0</v>
      </c>
      <c r="P7" s="13" t="s">
        <v>220</v>
      </c>
      <c r="Q7" s="6" t="s">
        <v>21</v>
      </c>
      <c r="R7" s="6" t="s">
        <v>36</v>
      </c>
      <c r="S7" s="13" t="s">
        <v>228</v>
      </c>
      <c r="T7" s="6" t="s">
        <v>212</v>
      </c>
    </row>
    <row r="8" spans="1:20" x14ac:dyDescent="0.25">
      <c r="A8" s="6" t="s">
        <v>232</v>
      </c>
      <c r="B8" s="6">
        <v>13</v>
      </c>
      <c r="C8" s="6" t="s">
        <v>87</v>
      </c>
      <c r="D8" s="7" t="s">
        <v>219</v>
      </c>
      <c r="E8" s="6">
        <v>8</v>
      </c>
      <c r="F8" s="6">
        <v>2020</v>
      </c>
      <c r="G8" s="6" t="s">
        <v>38</v>
      </c>
      <c r="H8" s="13">
        <v>3.73</v>
      </c>
      <c r="I8" s="6" t="s">
        <v>24</v>
      </c>
      <c r="J8" s="6" t="s">
        <v>18</v>
      </c>
      <c r="K8" s="6" t="s">
        <v>26</v>
      </c>
      <c r="L8" s="6" t="s">
        <v>192</v>
      </c>
      <c r="M8" s="6" t="s">
        <v>20</v>
      </c>
      <c r="N8" s="13">
        <v>3.95</v>
      </c>
      <c r="O8" s="13">
        <v>14.733500000000001</v>
      </c>
      <c r="P8" s="13" t="s">
        <v>228</v>
      </c>
      <c r="Q8" s="6" t="s">
        <v>21</v>
      </c>
      <c r="R8" s="6" t="s">
        <v>216</v>
      </c>
      <c r="S8" s="13" t="s">
        <v>228</v>
      </c>
      <c r="T8" s="6" t="s">
        <v>212</v>
      </c>
    </row>
    <row r="9" spans="1:20" x14ac:dyDescent="0.25">
      <c r="A9" s="6" t="s">
        <v>233</v>
      </c>
      <c r="B9" s="6">
        <v>14</v>
      </c>
      <c r="C9" s="6" t="s">
        <v>124</v>
      </c>
      <c r="D9" s="7" t="s">
        <v>219</v>
      </c>
      <c r="E9" s="6">
        <v>8</v>
      </c>
      <c r="F9" s="6">
        <v>2020</v>
      </c>
      <c r="G9" s="6" t="s">
        <v>38</v>
      </c>
      <c r="H9" s="13">
        <v>2.34</v>
      </c>
      <c r="I9" s="6" t="s">
        <v>58</v>
      </c>
      <c r="J9" s="6" t="s">
        <v>188</v>
      </c>
      <c r="K9" s="6" t="s">
        <v>74</v>
      </c>
      <c r="L9" s="6" t="s">
        <v>27</v>
      </c>
      <c r="M9" s="6" t="s">
        <v>28</v>
      </c>
      <c r="N9" s="13">
        <v>0</v>
      </c>
      <c r="O9" s="13">
        <v>0</v>
      </c>
      <c r="P9" s="13" t="s">
        <v>220</v>
      </c>
      <c r="Q9" s="6" t="s">
        <v>21</v>
      </c>
      <c r="R9" s="6" t="s">
        <v>216</v>
      </c>
      <c r="S9" s="13" t="s">
        <v>228</v>
      </c>
      <c r="T9" s="6" t="s">
        <v>212</v>
      </c>
    </row>
    <row r="10" spans="1:20" x14ac:dyDescent="0.25">
      <c r="A10" s="6" t="s">
        <v>235</v>
      </c>
      <c r="B10" s="6">
        <v>15</v>
      </c>
      <c r="C10" s="6" t="s">
        <v>156</v>
      </c>
      <c r="D10" s="7" t="s">
        <v>219</v>
      </c>
      <c r="E10" s="6">
        <v>8</v>
      </c>
      <c r="F10" s="6">
        <v>2020</v>
      </c>
      <c r="G10" s="6" t="s">
        <v>101</v>
      </c>
      <c r="H10" s="13">
        <v>3.1</v>
      </c>
      <c r="I10" s="6" t="s">
        <v>24</v>
      </c>
      <c r="J10" s="6" t="s">
        <v>25</v>
      </c>
      <c r="K10" s="6" t="s">
        <v>33</v>
      </c>
      <c r="L10" s="6" t="s">
        <v>192</v>
      </c>
      <c r="M10" s="6" t="s">
        <v>20</v>
      </c>
      <c r="N10" s="13">
        <v>3.95</v>
      </c>
      <c r="O10" s="13">
        <v>12.245000000000001</v>
      </c>
      <c r="P10" s="13" t="s">
        <v>226</v>
      </c>
      <c r="Q10" s="6" t="s">
        <v>36</v>
      </c>
      <c r="R10" s="6" t="s">
        <v>37</v>
      </c>
      <c r="S10" s="13" t="s">
        <v>220</v>
      </c>
      <c r="T10" s="6" t="s">
        <v>212</v>
      </c>
    </row>
    <row r="11" spans="1:20" x14ac:dyDescent="0.25">
      <c r="A11" s="6" t="s">
        <v>234</v>
      </c>
      <c r="B11" s="6">
        <v>16</v>
      </c>
      <c r="C11" s="6" t="s">
        <v>23</v>
      </c>
      <c r="D11" s="7" t="s">
        <v>219</v>
      </c>
      <c r="E11" s="6">
        <v>8</v>
      </c>
      <c r="F11" s="6">
        <v>2020</v>
      </c>
      <c r="G11" s="6" t="s">
        <v>30</v>
      </c>
      <c r="H11" s="13">
        <v>2.39</v>
      </c>
      <c r="I11" s="6" t="s">
        <v>46</v>
      </c>
      <c r="J11" s="6" t="s">
        <v>188</v>
      </c>
      <c r="K11" s="6" t="s">
        <v>74</v>
      </c>
      <c r="L11" s="6" t="s">
        <v>27</v>
      </c>
      <c r="M11" s="6" t="s">
        <v>35</v>
      </c>
      <c r="N11" s="13">
        <v>19.2</v>
      </c>
      <c r="O11" s="13">
        <v>45.887999999999998</v>
      </c>
      <c r="P11" s="13" t="s">
        <v>226</v>
      </c>
      <c r="Q11" s="6" t="s">
        <v>21</v>
      </c>
      <c r="R11" s="6" t="s">
        <v>36</v>
      </c>
      <c r="S11" s="13" t="s">
        <v>229</v>
      </c>
      <c r="T11" s="6" t="s">
        <v>212</v>
      </c>
    </row>
    <row r="12" spans="1:20" x14ac:dyDescent="0.25">
      <c r="A12" s="6" t="s">
        <v>238</v>
      </c>
      <c r="B12" s="6">
        <v>17</v>
      </c>
      <c r="C12" s="6" t="s">
        <v>120</v>
      </c>
      <c r="D12" s="7" t="s">
        <v>237</v>
      </c>
      <c r="E12" s="6">
        <v>8</v>
      </c>
      <c r="F12" s="6">
        <v>2020</v>
      </c>
      <c r="G12" s="6" t="s">
        <v>22</v>
      </c>
      <c r="H12" s="13">
        <v>2.14</v>
      </c>
      <c r="I12" s="6" t="s">
        <v>17</v>
      </c>
      <c r="J12" s="6" t="s">
        <v>18</v>
      </c>
      <c r="K12" s="6" t="s">
        <v>26</v>
      </c>
      <c r="L12" s="6" t="s">
        <v>192</v>
      </c>
      <c r="M12" s="6" t="s">
        <v>28</v>
      </c>
      <c r="N12" s="13">
        <v>0</v>
      </c>
      <c r="O12" s="13">
        <v>0</v>
      </c>
      <c r="P12" s="13" t="s">
        <v>226</v>
      </c>
      <c r="Q12" s="6" t="s">
        <v>36</v>
      </c>
      <c r="R12" s="6" t="s">
        <v>216</v>
      </c>
      <c r="S12" s="13" t="s">
        <v>226</v>
      </c>
      <c r="T12" s="6" t="s">
        <v>212</v>
      </c>
    </row>
    <row r="13" spans="1:20" x14ac:dyDescent="0.25">
      <c r="A13" s="6" t="s">
        <v>240</v>
      </c>
      <c r="B13" s="6">
        <v>18</v>
      </c>
      <c r="C13" s="6" t="s">
        <v>31</v>
      </c>
      <c r="D13" s="7" t="s">
        <v>237</v>
      </c>
      <c r="E13" s="6">
        <v>8</v>
      </c>
      <c r="F13" s="6">
        <v>2020</v>
      </c>
      <c r="G13" s="6" t="s">
        <v>106</v>
      </c>
      <c r="H13" s="13">
        <v>2.1</v>
      </c>
      <c r="I13" s="6" t="s">
        <v>24</v>
      </c>
      <c r="J13" s="6" t="s">
        <v>18</v>
      </c>
      <c r="K13" s="6" t="s">
        <v>26</v>
      </c>
      <c r="L13" s="6" t="s">
        <v>192</v>
      </c>
      <c r="M13" s="6" t="s">
        <v>20</v>
      </c>
      <c r="N13" s="13">
        <v>3.95</v>
      </c>
      <c r="O13" s="13">
        <v>8.2949999999999999</v>
      </c>
      <c r="P13" s="13" t="s">
        <v>220</v>
      </c>
      <c r="Q13" s="6" t="s">
        <v>21</v>
      </c>
      <c r="R13" s="6" t="s">
        <v>216</v>
      </c>
      <c r="S13" s="13" t="s">
        <v>228</v>
      </c>
      <c r="T13" s="6" t="s">
        <v>239</v>
      </c>
    </row>
    <row r="14" spans="1:20" x14ac:dyDescent="0.25">
      <c r="A14" s="6" t="s">
        <v>281</v>
      </c>
      <c r="B14" s="6">
        <v>19</v>
      </c>
      <c r="C14" s="6" t="s">
        <v>9</v>
      </c>
      <c r="D14" s="7" t="s">
        <v>241</v>
      </c>
      <c r="E14" s="6">
        <v>8</v>
      </c>
      <c r="F14" s="6">
        <v>2020</v>
      </c>
      <c r="G14" s="6" t="s">
        <v>15</v>
      </c>
      <c r="H14" s="13">
        <v>2.52</v>
      </c>
      <c r="I14" s="6" t="s">
        <v>17</v>
      </c>
      <c r="J14" s="6" t="s">
        <v>18</v>
      </c>
      <c r="K14" s="6" t="s">
        <v>26</v>
      </c>
      <c r="L14" s="6" t="s">
        <v>192</v>
      </c>
      <c r="M14" s="6" t="s">
        <v>20</v>
      </c>
      <c r="N14" s="13">
        <v>3.95</v>
      </c>
      <c r="O14" s="13">
        <v>9.9540000000000006</v>
      </c>
      <c r="P14" s="13" t="s">
        <v>220</v>
      </c>
      <c r="Q14" s="6" t="s">
        <v>21</v>
      </c>
      <c r="R14" s="6" t="s">
        <v>217</v>
      </c>
      <c r="S14" s="13" t="s">
        <v>228</v>
      </c>
      <c r="T14" s="6" t="s">
        <v>212</v>
      </c>
    </row>
    <row r="15" spans="1:20" x14ac:dyDescent="0.25">
      <c r="A15" s="6" t="s">
        <v>282</v>
      </c>
      <c r="B15" s="6">
        <v>20</v>
      </c>
      <c r="C15" s="6" t="s">
        <v>23</v>
      </c>
      <c r="D15" s="7" t="s">
        <v>241</v>
      </c>
      <c r="E15" s="6">
        <v>8</v>
      </c>
      <c r="F15" s="6">
        <v>2020</v>
      </c>
      <c r="G15" s="6" t="s">
        <v>15</v>
      </c>
      <c r="H15" s="13">
        <v>2.39</v>
      </c>
      <c r="I15" s="6" t="s">
        <v>17</v>
      </c>
      <c r="J15" s="6" t="s">
        <v>18</v>
      </c>
      <c r="K15" s="6" t="s">
        <v>26</v>
      </c>
      <c r="L15" s="6" t="s">
        <v>192</v>
      </c>
      <c r="M15" s="6" t="s">
        <v>13</v>
      </c>
      <c r="N15" s="13">
        <v>1.53</v>
      </c>
      <c r="O15" s="13">
        <v>3.6567000000000003</v>
      </c>
      <c r="P15" s="13" t="s">
        <v>220</v>
      </c>
      <c r="Q15" s="6" t="s">
        <v>21</v>
      </c>
      <c r="R15" s="6" t="s">
        <v>216</v>
      </c>
      <c r="S15" s="13" t="s">
        <v>220</v>
      </c>
      <c r="T15" s="6" t="s">
        <v>212</v>
      </c>
    </row>
    <row r="16" spans="1:20" x14ac:dyDescent="0.25">
      <c r="P16" s="13"/>
      <c r="S16" s="13"/>
    </row>
    <row r="17" spans="16:19" x14ac:dyDescent="0.25">
      <c r="P17" s="13"/>
      <c r="S17" s="13"/>
    </row>
    <row r="18" spans="16:19" x14ac:dyDescent="0.25">
      <c r="P18" s="13"/>
      <c r="S18" s="13"/>
    </row>
    <row r="19" spans="16:19" x14ac:dyDescent="0.25">
      <c r="P19" s="13"/>
      <c r="S19" s="13"/>
    </row>
    <row r="20" spans="16:19" x14ac:dyDescent="0.25">
      <c r="P20" s="13"/>
      <c r="S20" s="13"/>
    </row>
    <row r="21" spans="16:19" x14ac:dyDescent="0.25">
      <c r="P21" s="13"/>
      <c r="S21" s="13"/>
    </row>
    <row r="22" spans="16:19" x14ac:dyDescent="0.25">
      <c r="P22" s="13"/>
      <c r="S22" s="13"/>
    </row>
    <row r="23" spans="16:19" x14ac:dyDescent="0.25">
      <c r="P23" s="13"/>
      <c r="S23" s="13"/>
    </row>
    <row r="24" spans="16:19" x14ac:dyDescent="0.25">
      <c r="P24" s="13"/>
      <c r="S24" s="13"/>
    </row>
    <row r="25" spans="16:19" x14ac:dyDescent="0.25">
      <c r="P25" s="13"/>
      <c r="S25" s="13"/>
    </row>
    <row r="26" spans="16:19" x14ac:dyDescent="0.25">
      <c r="P26" s="13"/>
      <c r="S26" s="13"/>
    </row>
    <row r="27" spans="16:19" x14ac:dyDescent="0.25">
      <c r="P27" s="13"/>
      <c r="S27" s="13"/>
    </row>
    <row r="28" spans="16:19" x14ac:dyDescent="0.25">
      <c r="P28" s="13"/>
      <c r="S28" s="13"/>
    </row>
    <row r="29" spans="16:19" x14ac:dyDescent="0.25">
      <c r="P29" s="13"/>
      <c r="S29" s="13"/>
    </row>
    <row r="30" spans="16:19" x14ac:dyDescent="0.25">
      <c r="P30" s="13"/>
      <c r="S30" s="13"/>
    </row>
    <row r="31" spans="16:19" x14ac:dyDescent="0.25">
      <c r="P31" s="13"/>
      <c r="S31" s="13"/>
    </row>
    <row r="32" spans="16:19" x14ac:dyDescent="0.25">
      <c r="P32" s="13"/>
      <c r="S32" s="13"/>
    </row>
    <row r="33" spans="16:19" x14ac:dyDescent="0.25">
      <c r="P33" s="13"/>
      <c r="S33" s="13"/>
    </row>
    <row r="34" spans="16:19" x14ac:dyDescent="0.25">
      <c r="P34" s="13"/>
      <c r="S34" s="13"/>
    </row>
    <row r="35" spans="16:19" x14ac:dyDescent="0.25">
      <c r="P35" s="13"/>
      <c r="S35" s="13"/>
    </row>
    <row r="36" spans="16:19" x14ac:dyDescent="0.25">
      <c r="P36" s="13"/>
      <c r="S36" s="13"/>
    </row>
    <row r="37" spans="16:19" x14ac:dyDescent="0.25">
      <c r="P37" s="13"/>
      <c r="S37" s="13"/>
    </row>
    <row r="38" spans="16:19" x14ac:dyDescent="0.25">
      <c r="P38" s="13"/>
      <c r="S38" s="13"/>
    </row>
    <row r="39" spans="16:19" x14ac:dyDescent="0.25">
      <c r="P39" s="13"/>
      <c r="S39" s="13"/>
    </row>
    <row r="40" spans="16:19" x14ac:dyDescent="0.25">
      <c r="P40" s="13"/>
      <c r="S40" s="13"/>
    </row>
    <row r="41" spans="16:19" x14ac:dyDescent="0.25">
      <c r="P41" s="13"/>
      <c r="S41" s="13"/>
    </row>
    <row r="42" spans="16:19" x14ac:dyDescent="0.25">
      <c r="P42" s="13"/>
      <c r="S42" s="13"/>
    </row>
    <row r="43" spans="16:19" x14ac:dyDescent="0.25">
      <c r="P43" s="13"/>
      <c r="S43" s="13"/>
    </row>
    <row r="44" spans="16:19" x14ac:dyDescent="0.25">
      <c r="P44" s="13"/>
      <c r="S44" s="13"/>
    </row>
    <row r="45" spans="16:19" x14ac:dyDescent="0.25">
      <c r="P45" s="13"/>
      <c r="S45" s="13"/>
    </row>
    <row r="46" spans="16:19" x14ac:dyDescent="0.25">
      <c r="P46" s="13"/>
      <c r="S46" s="13"/>
    </row>
    <row r="47" spans="16:19" x14ac:dyDescent="0.25">
      <c r="P47" s="13"/>
      <c r="S47" s="13"/>
    </row>
    <row r="48" spans="16:19" x14ac:dyDescent="0.25">
      <c r="P48" s="13"/>
      <c r="S48" s="13"/>
    </row>
    <row r="49" spans="16:19" x14ac:dyDescent="0.25">
      <c r="P49" s="13"/>
      <c r="S49" s="13"/>
    </row>
    <row r="50" spans="16:19" x14ac:dyDescent="0.25">
      <c r="P50" s="13"/>
      <c r="S50" s="13"/>
    </row>
    <row r="51" spans="16:19" x14ac:dyDescent="0.25">
      <c r="P51" s="13"/>
      <c r="S51" s="13"/>
    </row>
    <row r="52" spans="16:19" x14ac:dyDescent="0.25">
      <c r="P52" s="13"/>
      <c r="S52" s="13"/>
    </row>
    <row r="53" spans="16:19" x14ac:dyDescent="0.25">
      <c r="P53" s="13"/>
      <c r="S53" s="13"/>
    </row>
    <row r="54" spans="16:19" x14ac:dyDescent="0.25">
      <c r="P54" s="13"/>
      <c r="S54" s="13"/>
    </row>
    <row r="55" spans="16:19" x14ac:dyDescent="0.25">
      <c r="P55" s="13"/>
      <c r="S55" s="13"/>
    </row>
    <row r="56" spans="16:19" x14ac:dyDescent="0.25">
      <c r="P56" s="13"/>
      <c r="S56" s="13"/>
    </row>
    <row r="57" spans="16:19" x14ac:dyDescent="0.25">
      <c r="P57" s="13"/>
      <c r="S57" s="13"/>
    </row>
    <row r="58" spans="16:19" x14ac:dyDescent="0.25">
      <c r="P58" s="13"/>
      <c r="S58" s="13"/>
    </row>
    <row r="59" spans="16:19" x14ac:dyDescent="0.25">
      <c r="P59" s="13"/>
      <c r="S59" s="13"/>
    </row>
    <row r="60" spans="16:19" x14ac:dyDescent="0.25">
      <c r="P60" s="13"/>
      <c r="S60" s="13"/>
    </row>
    <row r="61" spans="16:19" x14ac:dyDescent="0.25">
      <c r="P61" s="13"/>
      <c r="S61" s="13"/>
    </row>
    <row r="62" spans="16:19" x14ac:dyDescent="0.25">
      <c r="P62" s="13"/>
      <c r="S62" s="13"/>
    </row>
    <row r="63" spans="16:19" x14ac:dyDescent="0.25">
      <c r="P63" s="13"/>
      <c r="S63" s="13"/>
    </row>
    <row r="64" spans="16:19" x14ac:dyDescent="0.25">
      <c r="P64" s="13"/>
      <c r="S64" s="13"/>
    </row>
    <row r="65" spans="16:19" x14ac:dyDescent="0.25">
      <c r="P65" s="13"/>
      <c r="S65" s="13"/>
    </row>
    <row r="66" spans="16:19" x14ac:dyDescent="0.25">
      <c r="P66" s="13"/>
      <c r="S66" s="13"/>
    </row>
    <row r="67" spans="16:19" x14ac:dyDescent="0.25">
      <c r="P67" s="13"/>
      <c r="S67" s="13"/>
    </row>
    <row r="68" spans="16:19" x14ac:dyDescent="0.25">
      <c r="P68" s="13"/>
      <c r="S68" s="13"/>
    </row>
    <row r="69" spans="16:19" x14ac:dyDescent="0.25">
      <c r="P69" s="13"/>
      <c r="S69" s="13"/>
    </row>
    <row r="70" spans="16:19" x14ac:dyDescent="0.25">
      <c r="P70" s="13"/>
      <c r="S70" s="13"/>
    </row>
    <row r="71" spans="16:19" x14ac:dyDescent="0.25">
      <c r="P71" s="13"/>
      <c r="S71" s="13"/>
    </row>
    <row r="72" spans="16:19" x14ac:dyDescent="0.25">
      <c r="P72" s="13"/>
      <c r="S72" s="13"/>
    </row>
    <row r="73" spans="16:19" x14ac:dyDescent="0.25">
      <c r="P73" s="13"/>
      <c r="S73" s="13"/>
    </row>
    <row r="74" spans="16:19" x14ac:dyDescent="0.25">
      <c r="P74" s="13"/>
      <c r="S74" s="13"/>
    </row>
    <row r="75" spans="16:19" x14ac:dyDescent="0.25">
      <c r="P75" s="13"/>
      <c r="S75" s="13"/>
    </row>
    <row r="76" spans="16:19" x14ac:dyDescent="0.25">
      <c r="P76" s="13"/>
      <c r="S76" s="13"/>
    </row>
    <row r="77" spans="16:19" x14ac:dyDescent="0.25">
      <c r="P77" s="13"/>
      <c r="S77" s="13"/>
    </row>
    <row r="78" spans="16:19" x14ac:dyDescent="0.25">
      <c r="P78" s="13"/>
      <c r="S78" s="13"/>
    </row>
    <row r="79" spans="16:19" x14ac:dyDescent="0.25">
      <c r="P79" s="13"/>
      <c r="S79" s="13"/>
    </row>
    <row r="80" spans="16:19" x14ac:dyDescent="0.25">
      <c r="P80" s="13"/>
      <c r="S80" s="13"/>
    </row>
    <row r="81" spans="16:19" x14ac:dyDescent="0.25">
      <c r="P81" s="13"/>
      <c r="S81" s="13"/>
    </row>
    <row r="82" spans="16:19" x14ac:dyDescent="0.25">
      <c r="P82" s="13"/>
      <c r="S82" s="13"/>
    </row>
    <row r="83" spans="16:19" x14ac:dyDescent="0.25">
      <c r="P83" s="13"/>
      <c r="S83" s="13"/>
    </row>
    <row r="84" spans="16:19" x14ac:dyDescent="0.25">
      <c r="P84" s="13"/>
      <c r="S84" s="13"/>
    </row>
    <row r="85" spans="16:19" x14ac:dyDescent="0.25">
      <c r="P85" s="13"/>
      <c r="S85" s="13"/>
    </row>
    <row r="86" spans="16:19" x14ac:dyDescent="0.25">
      <c r="P86" s="13"/>
      <c r="S86" s="13"/>
    </row>
    <row r="87" spans="16:19" x14ac:dyDescent="0.25">
      <c r="P87" s="13"/>
      <c r="S87" s="13"/>
    </row>
    <row r="88" spans="16:19" x14ac:dyDescent="0.25">
      <c r="P88" s="13"/>
      <c r="S88" s="13"/>
    </row>
    <row r="89" spans="16:19" x14ac:dyDescent="0.25">
      <c r="P89" s="13"/>
      <c r="S89" s="13"/>
    </row>
    <row r="90" spans="16:19" x14ac:dyDescent="0.25">
      <c r="P90" s="13"/>
      <c r="S90" s="13"/>
    </row>
    <row r="91" spans="16:19" x14ac:dyDescent="0.25">
      <c r="P91" s="13"/>
      <c r="S91" s="13"/>
    </row>
    <row r="92" spans="16:19" x14ac:dyDescent="0.25">
      <c r="P92" s="13"/>
      <c r="S92" s="13"/>
    </row>
    <row r="93" spans="16:19" x14ac:dyDescent="0.25">
      <c r="P93" s="13"/>
      <c r="S93" s="13"/>
    </row>
    <row r="94" spans="16:19" x14ac:dyDescent="0.25">
      <c r="P94" s="13"/>
      <c r="S94" s="13"/>
    </row>
    <row r="95" spans="16:19" x14ac:dyDescent="0.25">
      <c r="P95" s="13"/>
      <c r="S95" s="13"/>
    </row>
    <row r="96" spans="16:19" x14ac:dyDescent="0.25">
      <c r="P96" s="13"/>
      <c r="S96" s="13"/>
    </row>
    <row r="97" spans="16:19" x14ac:dyDescent="0.25">
      <c r="P97" s="13"/>
      <c r="S97" s="13"/>
    </row>
    <row r="98" spans="16:19" x14ac:dyDescent="0.25">
      <c r="P98" s="13"/>
      <c r="S98" s="13"/>
    </row>
    <row r="99" spans="16:19" x14ac:dyDescent="0.25">
      <c r="P99" s="13"/>
      <c r="S99" s="13"/>
    </row>
    <row r="100" spans="16:19" x14ac:dyDescent="0.25">
      <c r="P100" s="13"/>
      <c r="S100" s="13"/>
    </row>
    <row r="101" spans="16:19" x14ac:dyDescent="0.25">
      <c r="P101" s="13"/>
      <c r="S101" s="13"/>
    </row>
    <row r="102" spans="16:19" x14ac:dyDescent="0.25">
      <c r="P102" s="13"/>
      <c r="S102" s="13"/>
    </row>
    <row r="103" spans="16:19" x14ac:dyDescent="0.25">
      <c r="P103" s="13"/>
      <c r="S103" s="13"/>
    </row>
    <row r="104" spans="16:19" x14ac:dyDescent="0.25">
      <c r="P104" s="13"/>
      <c r="S104" s="13"/>
    </row>
    <row r="105" spans="16:19" x14ac:dyDescent="0.25">
      <c r="P105" s="13"/>
      <c r="S105" s="13"/>
    </row>
    <row r="106" spans="16:19" x14ac:dyDescent="0.25">
      <c r="P106" s="13"/>
      <c r="S106" s="13"/>
    </row>
    <row r="107" spans="16:19" x14ac:dyDescent="0.25">
      <c r="P107" s="13"/>
      <c r="S107" s="13"/>
    </row>
    <row r="108" spans="16:19" x14ac:dyDescent="0.25">
      <c r="P108" s="13"/>
      <c r="S108" s="13"/>
    </row>
    <row r="109" spans="16:19" x14ac:dyDescent="0.25">
      <c r="P109" s="13"/>
      <c r="S109" s="13"/>
    </row>
    <row r="110" spans="16:19" x14ac:dyDescent="0.25">
      <c r="P110" s="13"/>
      <c r="S110" s="13"/>
    </row>
    <row r="111" spans="16:19" x14ac:dyDescent="0.25">
      <c r="P111" s="13"/>
      <c r="S111" s="13"/>
    </row>
    <row r="112" spans="16:19" x14ac:dyDescent="0.25">
      <c r="P112" s="13"/>
      <c r="S112" s="13"/>
    </row>
    <row r="113" spans="16:19" x14ac:dyDescent="0.25">
      <c r="P113" s="13"/>
      <c r="S113" s="13"/>
    </row>
    <row r="114" spans="16:19" x14ac:dyDescent="0.25">
      <c r="P114" s="13"/>
      <c r="S114" s="13"/>
    </row>
    <row r="115" spans="16:19" x14ac:dyDescent="0.25">
      <c r="P115" s="13"/>
      <c r="S115" s="13"/>
    </row>
    <row r="116" spans="16:19" x14ac:dyDescent="0.25">
      <c r="P116" s="13"/>
      <c r="S116" s="13"/>
    </row>
    <row r="117" spans="16:19" x14ac:dyDescent="0.25">
      <c r="P117" s="13"/>
      <c r="S117" s="13"/>
    </row>
    <row r="118" spans="16:19" x14ac:dyDescent="0.25">
      <c r="P118" s="13"/>
      <c r="S118" s="13"/>
    </row>
    <row r="119" spans="16:19" x14ac:dyDescent="0.25">
      <c r="P119" s="13"/>
      <c r="S119" s="13"/>
    </row>
    <row r="120" spans="16:19" x14ac:dyDescent="0.25">
      <c r="P120" s="13"/>
      <c r="S120" s="13"/>
    </row>
    <row r="121" spans="16:19" x14ac:dyDescent="0.25">
      <c r="P121" s="13"/>
      <c r="S121" s="13"/>
    </row>
    <row r="122" spans="16:19" x14ac:dyDescent="0.25">
      <c r="P122" s="13"/>
      <c r="S122" s="13"/>
    </row>
    <row r="123" spans="16:19" x14ac:dyDescent="0.25">
      <c r="P123" s="13"/>
      <c r="S123" s="13"/>
    </row>
    <row r="124" spans="16:19" x14ac:dyDescent="0.25">
      <c r="P124" s="13"/>
      <c r="S124" s="13"/>
    </row>
    <row r="125" spans="16:19" x14ac:dyDescent="0.25">
      <c r="P125" s="13"/>
      <c r="S125" s="13"/>
    </row>
    <row r="126" spans="16:19" x14ac:dyDescent="0.25">
      <c r="P126" s="13"/>
      <c r="S126" s="13"/>
    </row>
    <row r="127" spans="16:19" x14ac:dyDescent="0.25">
      <c r="P127" s="13"/>
      <c r="S127" s="13"/>
    </row>
    <row r="128" spans="16:19" x14ac:dyDescent="0.25">
      <c r="P128" s="13"/>
      <c r="S128" s="13"/>
    </row>
    <row r="129" spans="16:19" x14ac:dyDescent="0.25">
      <c r="P129" s="13"/>
      <c r="S129" s="13"/>
    </row>
    <row r="130" spans="16:19" x14ac:dyDescent="0.25">
      <c r="P130" s="13"/>
      <c r="S130" s="13"/>
    </row>
    <row r="131" spans="16:19" x14ac:dyDescent="0.25">
      <c r="P131" s="13"/>
      <c r="S131" s="13"/>
    </row>
    <row r="132" spans="16:19" x14ac:dyDescent="0.25">
      <c r="P132" s="13"/>
      <c r="S132" s="13"/>
    </row>
    <row r="133" spans="16:19" x14ac:dyDescent="0.25">
      <c r="P133" s="13"/>
      <c r="S133" s="13"/>
    </row>
    <row r="134" spans="16:19" x14ac:dyDescent="0.25">
      <c r="P134" s="13"/>
      <c r="S134" s="13"/>
    </row>
    <row r="135" spans="16:19" x14ac:dyDescent="0.25">
      <c r="P135" s="13"/>
      <c r="S135" s="13"/>
    </row>
    <row r="136" spans="16:19" x14ac:dyDescent="0.25">
      <c r="P136" s="13"/>
      <c r="S136" s="13"/>
    </row>
    <row r="137" spans="16:19" x14ac:dyDescent="0.25">
      <c r="P137" s="13"/>
      <c r="S137" s="13"/>
    </row>
    <row r="138" spans="16:19" x14ac:dyDescent="0.25">
      <c r="P138" s="13"/>
      <c r="S138" s="13"/>
    </row>
    <row r="139" spans="16:19" x14ac:dyDescent="0.25">
      <c r="P139" s="13"/>
      <c r="S139" s="13"/>
    </row>
    <row r="140" spans="16:19" x14ac:dyDescent="0.25">
      <c r="P140" s="13"/>
      <c r="S140" s="13"/>
    </row>
    <row r="141" spans="16:19" x14ac:dyDescent="0.25">
      <c r="P141" s="13"/>
      <c r="S141" s="13"/>
    </row>
    <row r="142" spans="16:19" x14ac:dyDescent="0.25">
      <c r="P142" s="13"/>
      <c r="S142" s="13"/>
    </row>
    <row r="143" spans="16:19" x14ac:dyDescent="0.25">
      <c r="P143" s="13"/>
      <c r="S143" s="13"/>
    </row>
    <row r="144" spans="16:19" x14ac:dyDescent="0.25">
      <c r="P144" s="13"/>
      <c r="S144" s="13"/>
    </row>
    <row r="145" spans="16:19" x14ac:dyDescent="0.25">
      <c r="P145" s="13"/>
      <c r="S145" s="13"/>
    </row>
    <row r="146" spans="16:19" x14ac:dyDescent="0.25">
      <c r="P146" s="13"/>
      <c r="S146" s="13"/>
    </row>
    <row r="147" spans="16:19" x14ac:dyDescent="0.25">
      <c r="P147" s="13"/>
      <c r="S147" s="13"/>
    </row>
    <row r="148" spans="16:19" x14ac:dyDescent="0.25">
      <c r="P148" s="13"/>
      <c r="S148" s="13"/>
    </row>
    <row r="149" spans="16:19" x14ac:dyDescent="0.25">
      <c r="P149" s="13"/>
      <c r="S149" s="13"/>
    </row>
    <row r="150" spans="16:19" x14ac:dyDescent="0.25">
      <c r="P150" s="13"/>
      <c r="S150" s="13"/>
    </row>
    <row r="151" spans="16:19" x14ac:dyDescent="0.25">
      <c r="P151" s="13"/>
      <c r="S151" s="13"/>
    </row>
    <row r="152" spans="16:19" x14ac:dyDescent="0.25">
      <c r="P152" s="13"/>
      <c r="S152" s="13"/>
    </row>
    <row r="153" spans="16:19" x14ac:dyDescent="0.25">
      <c r="P153" s="13"/>
      <c r="S153" s="13"/>
    </row>
    <row r="154" spans="16:19" x14ac:dyDescent="0.25">
      <c r="P154" s="13"/>
      <c r="S154" s="13"/>
    </row>
    <row r="155" spans="16:19" x14ac:dyDescent="0.25">
      <c r="P155" s="13"/>
      <c r="S155" s="13"/>
    </row>
    <row r="156" spans="16:19" x14ac:dyDescent="0.25">
      <c r="P156" s="13"/>
      <c r="S156" s="13"/>
    </row>
    <row r="157" spans="16:19" x14ac:dyDescent="0.25">
      <c r="P157" s="13"/>
      <c r="S157" s="13"/>
    </row>
    <row r="158" spans="16:19" x14ac:dyDescent="0.25">
      <c r="P158" s="13"/>
      <c r="S158" s="13"/>
    </row>
    <row r="159" spans="16:19" x14ac:dyDescent="0.25">
      <c r="P159" s="13"/>
      <c r="S159" s="13"/>
    </row>
    <row r="160" spans="16:19" x14ac:dyDescent="0.25">
      <c r="P160" s="13"/>
      <c r="S160" s="13"/>
    </row>
    <row r="161" spans="16:19" x14ac:dyDescent="0.25">
      <c r="P161" s="13"/>
      <c r="S161" s="13"/>
    </row>
    <row r="162" spans="16:19" x14ac:dyDescent="0.25">
      <c r="P162" s="13"/>
      <c r="S162" s="13"/>
    </row>
    <row r="163" spans="16:19" x14ac:dyDescent="0.25">
      <c r="P163" s="13"/>
      <c r="S163" s="13"/>
    </row>
    <row r="164" spans="16:19" x14ac:dyDescent="0.25">
      <c r="P164" s="13"/>
      <c r="S164" s="13"/>
    </row>
    <row r="165" spans="16:19" x14ac:dyDescent="0.25">
      <c r="P165" s="13"/>
      <c r="S165" s="13"/>
    </row>
    <row r="166" spans="16:19" x14ac:dyDescent="0.25">
      <c r="P166" s="13"/>
      <c r="S166" s="13"/>
    </row>
    <row r="167" spans="16:19" x14ac:dyDescent="0.25">
      <c r="P167" s="13"/>
      <c r="S167" s="13"/>
    </row>
    <row r="168" spans="16:19" x14ac:dyDescent="0.25">
      <c r="P168" s="13"/>
      <c r="S168" s="13"/>
    </row>
    <row r="169" spans="16:19" x14ac:dyDescent="0.25">
      <c r="P169" s="13"/>
      <c r="S169" s="13"/>
    </row>
    <row r="170" spans="16:19" x14ac:dyDescent="0.25">
      <c r="P170" s="13"/>
      <c r="S170" s="13"/>
    </row>
    <row r="171" spans="16:19" x14ac:dyDescent="0.25">
      <c r="P171" s="13"/>
      <c r="S171" s="13"/>
    </row>
    <row r="172" spans="16:19" x14ac:dyDescent="0.25">
      <c r="P172" s="13"/>
      <c r="S172" s="13"/>
    </row>
    <row r="173" spans="16:19" x14ac:dyDescent="0.25">
      <c r="P173" s="13"/>
      <c r="S173" s="13"/>
    </row>
    <row r="174" spans="16:19" x14ac:dyDescent="0.25">
      <c r="P174" s="13"/>
      <c r="S174" s="13"/>
    </row>
    <row r="175" spans="16:19" x14ac:dyDescent="0.25">
      <c r="P175" s="13"/>
      <c r="S175" s="13"/>
    </row>
    <row r="176" spans="16:19" x14ac:dyDescent="0.25">
      <c r="P176" s="13"/>
      <c r="S176" s="13"/>
    </row>
    <row r="177" spans="16:19" x14ac:dyDescent="0.25">
      <c r="P177" s="13"/>
      <c r="S177" s="13"/>
    </row>
    <row r="178" spans="16:19" x14ac:dyDescent="0.25">
      <c r="P178" s="13"/>
      <c r="S178" s="13"/>
    </row>
    <row r="179" spans="16:19" x14ac:dyDescent="0.25">
      <c r="P179" s="13"/>
      <c r="S179" s="13"/>
    </row>
    <row r="180" spans="16:19" x14ac:dyDescent="0.25">
      <c r="P180" s="13"/>
      <c r="S180" s="13"/>
    </row>
    <row r="181" spans="16:19" x14ac:dyDescent="0.25">
      <c r="P181" s="13"/>
      <c r="S181" s="13"/>
    </row>
    <row r="182" spans="16:19" x14ac:dyDescent="0.25">
      <c r="P182" s="13"/>
      <c r="S182" s="13"/>
    </row>
    <row r="183" spans="16:19" x14ac:dyDescent="0.25">
      <c r="P183" s="13"/>
      <c r="S183" s="13"/>
    </row>
    <row r="184" spans="16:19" x14ac:dyDescent="0.25">
      <c r="P184" s="13"/>
      <c r="S184" s="13"/>
    </row>
    <row r="185" spans="16:19" x14ac:dyDescent="0.25">
      <c r="P185" s="13"/>
      <c r="S185" s="13"/>
    </row>
    <row r="186" spans="16:19" x14ac:dyDescent="0.25">
      <c r="P186" s="13"/>
      <c r="S186" s="13"/>
    </row>
    <row r="187" spans="16:19" x14ac:dyDescent="0.25">
      <c r="P187" s="13"/>
      <c r="S187" s="13"/>
    </row>
    <row r="188" spans="16:19" x14ac:dyDescent="0.25">
      <c r="P188" s="13"/>
      <c r="S188" s="13"/>
    </row>
    <row r="189" spans="16:19" x14ac:dyDescent="0.25">
      <c r="P189" s="13"/>
      <c r="S189" s="13"/>
    </row>
    <row r="190" spans="16:19" x14ac:dyDescent="0.25">
      <c r="P190" s="13"/>
      <c r="S190" s="13"/>
    </row>
    <row r="191" spans="16:19" x14ac:dyDescent="0.25">
      <c r="P191" s="13"/>
      <c r="S191" s="13"/>
    </row>
    <row r="192" spans="16:19" x14ac:dyDescent="0.25">
      <c r="P192" s="13"/>
      <c r="S192" s="13"/>
    </row>
    <row r="193" spans="16:19" x14ac:dyDescent="0.25">
      <c r="P193" s="13"/>
      <c r="S193" s="13"/>
    </row>
    <row r="194" spans="16:19" x14ac:dyDescent="0.25">
      <c r="P194" s="13"/>
      <c r="S194" s="13"/>
    </row>
    <row r="195" spans="16:19" x14ac:dyDescent="0.25">
      <c r="P195" s="13"/>
      <c r="S195" s="13"/>
    </row>
    <row r="196" spans="16:19" x14ac:dyDescent="0.25">
      <c r="P196" s="13"/>
      <c r="S196" s="13"/>
    </row>
    <row r="197" spans="16:19" x14ac:dyDescent="0.25">
      <c r="P197" s="13"/>
      <c r="S197" s="13"/>
    </row>
    <row r="198" spans="16:19" x14ac:dyDescent="0.25">
      <c r="P198" s="13"/>
      <c r="S198" s="13"/>
    </row>
    <row r="199" spans="16:19" x14ac:dyDescent="0.25">
      <c r="P199" s="13"/>
      <c r="S199" s="13"/>
    </row>
    <row r="200" spans="16:19" x14ac:dyDescent="0.25">
      <c r="P200" s="13"/>
      <c r="S200" s="13"/>
    </row>
    <row r="201" spans="16:19" x14ac:dyDescent="0.25">
      <c r="P201" s="13"/>
      <c r="S201" s="13"/>
    </row>
    <row r="202" spans="16:19" x14ac:dyDescent="0.25">
      <c r="P202" s="13"/>
      <c r="S202" s="13"/>
    </row>
    <row r="203" spans="16:19" x14ac:dyDescent="0.25">
      <c r="P203" s="13"/>
      <c r="S203" s="13"/>
    </row>
    <row r="204" spans="16:19" x14ac:dyDescent="0.25">
      <c r="P204" s="13"/>
      <c r="S204" s="13"/>
    </row>
    <row r="205" spans="16:19" x14ac:dyDescent="0.25">
      <c r="P205" s="13"/>
      <c r="S205" s="13"/>
    </row>
    <row r="206" spans="16:19" x14ac:dyDescent="0.25">
      <c r="P206" s="13"/>
      <c r="S206" s="13"/>
    </row>
    <row r="207" spans="16:19" x14ac:dyDescent="0.25">
      <c r="P207" s="13"/>
      <c r="S207" s="13"/>
    </row>
    <row r="208" spans="16:19" x14ac:dyDescent="0.25">
      <c r="P208" s="13"/>
      <c r="S208" s="13"/>
    </row>
    <row r="209" spans="16:19" x14ac:dyDescent="0.25">
      <c r="P209" s="13"/>
      <c r="S209" s="13"/>
    </row>
    <row r="210" spans="16:19" x14ac:dyDescent="0.25">
      <c r="P210" s="13"/>
      <c r="S210" s="13"/>
    </row>
    <row r="211" spans="16:19" x14ac:dyDescent="0.25">
      <c r="P211" s="13"/>
      <c r="S211" s="13"/>
    </row>
    <row r="212" spans="16:19" x14ac:dyDescent="0.25">
      <c r="P212" s="13"/>
      <c r="S212" s="13"/>
    </row>
    <row r="213" spans="16:19" x14ac:dyDescent="0.25">
      <c r="P213" s="13"/>
      <c r="S213" s="13"/>
    </row>
    <row r="214" spans="16:19" x14ac:dyDescent="0.25">
      <c r="P214" s="13"/>
      <c r="S214" s="13"/>
    </row>
    <row r="215" spans="16:19" x14ac:dyDescent="0.25">
      <c r="P215" s="13"/>
      <c r="S215" s="13"/>
    </row>
    <row r="216" spans="16:19" x14ac:dyDescent="0.25">
      <c r="P216" s="13"/>
      <c r="S216" s="13"/>
    </row>
    <row r="217" spans="16:19" x14ac:dyDescent="0.25">
      <c r="P217" s="13"/>
      <c r="S217" s="13"/>
    </row>
    <row r="218" spans="16:19" x14ac:dyDescent="0.25">
      <c r="P218" s="13"/>
      <c r="S218" s="13"/>
    </row>
    <row r="219" spans="16:19" x14ac:dyDescent="0.25">
      <c r="P219" s="13"/>
      <c r="S219" s="13"/>
    </row>
    <row r="220" spans="16:19" x14ac:dyDescent="0.25">
      <c r="P220" s="13"/>
      <c r="S220" s="13"/>
    </row>
    <row r="221" spans="16:19" x14ac:dyDescent="0.25">
      <c r="P221" s="13"/>
      <c r="S221" s="13"/>
    </row>
    <row r="222" spans="16:19" x14ac:dyDescent="0.25">
      <c r="P222" s="13"/>
      <c r="S222" s="13"/>
    </row>
    <row r="223" spans="16:19" x14ac:dyDescent="0.25">
      <c r="P223" s="13"/>
      <c r="S223" s="13"/>
    </row>
    <row r="224" spans="16:19" x14ac:dyDescent="0.25">
      <c r="P224" s="13"/>
      <c r="S224" s="13"/>
    </row>
    <row r="225" spans="16:19" x14ac:dyDescent="0.25">
      <c r="P225" s="13"/>
      <c r="S225" s="13"/>
    </row>
    <row r="226" spans="16:19" x14ac:dyDescent="0.25">
      <c r="P226" s="13"/>
      <c r="S226" s="13"/>
    </row>
    <row r="227" spans="16:19" x14ac:dyDescent="0.25">
      <c r="P227" s="13"/>
      <c r="S227" s="13"/>
    </row>
    <row r="228" spans="16:19" x14ac:dyDescent="0.25">
      <c r="P228" s="13"/>
      <c r="S228" s="13"/>
    </row>
    <row r="229" spans="16:19" x14ac:dyDescent="0.25">
      <c r="P229" s="13"/>
      <c r="S229" s="13"/>
    </row>
    <row r="230" spans="16:19" x14ac:dyDescent="0.25">
      <c r="P230" s="13"/>
      <c r="S230" s="13"/>
    </row>
    <row r="231" spans="16:19" x14ac:dyDescent="0.25">
      <c r="P231" s="13"/>
      <c r="S231" s="13"/>
    </row>
    <row r="232" spans="16:19" x14ac:dyDescent="0.25">
      <c r="P232" s="13"/>
      <c r="S232" s="13"/>
    </row>
    <row r="233" spans="16:19" x14ac:dyDescent="0.25">
      <c r="P233" s="13"/>
      <c r="S233" s="13"/>
    </row>
    <row r="234" spans="16:19" x14ac:dyDescent="0.25">
      <c r="P234" s="13"/>
      <c r="S234" s="13"/>
    </row>
    <row r="235" spans="16:19" x14ac:dyDescent="0.25">
      <c r="P235" s="13"/>
      <c r="S235" s="13"/>
    </row>
    <row r="236" spans="16:19" x14ac:dyDescent="0.25">
      <c r="P236" s="13"/>
      <c r="S236" s="13"/>
    </row>
    <row r="237" spans="16:19" x14ac:dyDescent="0.25">
      <c r="P237" s="13"/>
      <c r="S237" s="13"/>
    </row>
    <row r="238" spans="16:19" x14ac:dyDescent="0.25">
      <c r="P238" s="13"/>
      <c r="S238" s="13"/>
    </row>
    <row r="239" spans="16:19" x14ac:dyDescent="0.25">
      <c r="P239" s="13"/>
      <c r="S239" s="13"/>
    </row>
    <row r="240" spans="16:19" x14ac:dyDescent="0.25">
      <c r="P240" s="13"/>
      <c r="S240" s="13"/>
    </row>
    <row r="241" spans="16:19" x14ac:dyDescent="0.25">
      <c r="P241" s="13"/>
      <c r="S241" s="13"/>
    </row>
    <row r="242" spans="16:19" x14ac:dyDescent="0.25">
      <c r="P242" s="13"/>
      <c r="S242" s="13"/>
    </row>
    <row r="243" spans="16:19" x14ac:dyDescent="0.25">
      <c r="P243" s="13"/>
      <c r="S243" s="13"/>
    </row>
    <row r="244" spans="16:19" x14ac:dyDescent="0.25">
      <c r="P244" s="13"/>
      <c r="S244" s="13"/>
    </row>
    <row r="245" spans="16:19" x14ac:dyDescent="0.25">
      <c r="P245" s="13"/>
      <c r="S245" s="13"/>
    </row>
    <row r="246" spans="16:19" x14ac:dyDescent="0.25">
      <c r="P246" s="13"/>
      <c r="S246" s="13"/>
    </row>
    <row r="247" spans="16:19" x14ac:dyDescent="0.25">
      <c r="P247" s="13"/>
      <c r="S247" s="13"/>
    </row>
    <row r="248" spans="16:19" x14ac:dyDescent="0.25">
      <c r="P248" s="13"/>
      <c r="S248" s="13"/>
    </row>
    <row r="249" spans="16:19" x14ac:dyDescent="0.25">
      <c r="P249" s="13"/>
      <c r="S249" s="13"/>
    </row>
    <row r="250" spans="16:19" x14ac:dyDescent="0.25">
      <c r="P250" s="13"/>
      <c r="S250" s="13"/>
    </row>
    <row r="251" spans="16:19" x14ac:dyDescent="0.25">
      <c r="P251" s="13"/>
      <c r="S251" s="13"/>
    </row>
    <row r="252" spans="16:19" x14ac:dyDescent="0.25">
      <c r="P252" s="13"/>
      <c r="S252" s="13"/>
    </row>
    <row r="253" spans="16:19" x14ac:dyDescent="0.25">
      <c r="P253" s="13"/>
      <c r="S253" s="13"/>
    </row>
    <row r="254" spans="16:19" x14ac:dyDescent="0.25">
      <c r="P254" s="13"/>
      <c r="S254" s="13"/>
    </row>
    <row r="255" spans="16:19" x14ac:dyDescent="0.25">
      <c r="P255" s="13"/>
      <c r="S255" s="13"/>
    </row>
    <row r="256" spans="16:19" x14ac:dyDescent="0.25">
      <c r="P256" s="13"/>
      <c r="S256" s="13"/>
    </row>
    <row r="257" spans="16:19" x14ac:dyDescent="0.25">
      <c r="P257" s="13"/>
      <c r="S257" s="13"/>
    </row>
    <row r="258" spans="16:19" x14ac:dyDescent="0.25">
      <c r="P258" s="13"/>
      <c r="S258" s="13"/>
    </row>
    <row r="259" spans="16:19" x14ac:dyDescent="0.25">
      <c r="P259" s="13"/>
      <c r="S259" s="13"/>
    </row>
    <row r="260" spans="16:19" x14ac:dyDescent="0.25">
      <c r="P260" s="13"/>
      <c r="S260" s="13"/>
    </row>
    <row r="261" spans="16:19" x14ac:dyDescent="0.25">
      <c r="P261" s="13"/>
      <c r="S261" s="13"/>
    </row>
    <row r="262" spans="16:19" x14ac:dyDescent="0.25">
      <c r="P262" s="13"/>
      <c r="S262" s="13"/>
    </row>
    <row r="263" spans="16:19" x14ac:dyDescent="0.25">
      <c r="P263" s="13"/>
      <c r="S263" s="13"/>
    </row>
    <row r="264" spans="16:19" x14ac:dyDescent="0.25">
      <c r="P264" s="13"/>
      <c r="S264" s="13"/>
    </row>
    <row r="265" spans="16:19" x14ac:dyDescent="0.25">
      <c r="P265" s="13"/>
      <c r="S265" s="13"/>
    </row>
    <row r="266" spans="16:19" x14ac:dyDescent="0.25">
      <c r="P266" s="13"/>
      <c r="S266" s="13"/>
    </row>
    <row r="267" spans="16:19" x14ac:dyDescent="0.25">
      <c r="P267" s="13"/>
      <c r="S267" s="13"/>
    </row>
    <row r="268" spans="16:19" x14ac:dyDescent="0.25">
      <c r="P268" s="13"/>
      <c r="S268" s="13"/>
    </row>
    <row r="269" spans="16:19" x14ac:dyDescent="0.25">
      <c r="P269" s="13"/>
      <c r="S269" s="13"/>
    </row>
    <row r="270" spans="16:19" x14ac:dyDescent="0.25">
      <c r="P270" s="13"/>
      <c r="S270" s="13"/>
    </row>
    <row r="271" spans="16:19" x14ac:dyDescent="0.25">
      <c r="P271" s="13"/>
      <c r="S271" s="13"/>
    </row>
    <row r="272" spans="16:19" x14ac:dyDescent="0.25">
      <c r="P272" s="13"/>
      <c r="S272" s="13"/>
    </row>
    <row r="273" spans="16:19" x14ac:dyDescent="0.25">
      <c r="P273" s="13"/>
      <c r="S273" s="13"/>
    </row>
    <row r="274" spans="16:19" x14ac:dyDescent="0.25">
      <c r="P274" s="13"/>
      <c r="S274" s="13"/>
    </row>
    <row r="275" spans="16:19" x14ac:dyDescent="0.25">
      <c r="P275" s="13"/>
      <c r="S275" s="13"/>
    </row>
    <row r="276" spans="16:19" x14ac:dyDescent="0.25">
      <c r="P276" s="13"/>
      <c r="S276" s="13"/>
    </row>
    <row r="277" spans="16:19" x14ac:dyDescent="0.25">
      <c r="P277" s="13"/>
      <c r="S277" s="13"/>
    </row>
    <row r="278" spans="16:19" x14ac:dyDescent="0.25">
      <c r="P278" s="13"/>
      <c r="S278" s="13"/>
    </row>
    <row r="279" spans="16:19" x14ac:dyDescent="0.25">
      <c r="P279" s="13"/>
      <c r="S279" s="13"/>
    </row>
    <row r="280" spans="16:19" x14ac:dyDescent="0.25">
      <c r="P280" s="13"/>
      <c r="S280" s="13"/>
    </row>
    <row r="281" spans="16:19" x14ac:dyDescent="0.25">
      <c r="P281" s="13"/>
      <c r="S281" s="13"/>
    </row>
    <row r="282" spans="16:19" x14ac:dyDescent="0.25">
      <c r="P282" s="13"/>
      <c r="S282" s="13"/>
    </row>
    <row r="283" spans="16:19" x14ac:dyDescent="0.25">
      <c r="P283" s="13"/>
      <c r="S283" s="13"/>
    </row>
    <row r="284" spans="16:19" x14ac:dyDescent="0.25">
      <c r="P284" s="13"/>
      <c r="S284" s="13"/>
    </row>
    <row r="285" spans="16:19" x14ac:dyDescent="0.25">
      <c r="P285" s="13"/>
      <c r="S285" s="13"/>
    </row>
    <row r="286" spans="16:19" x14ac:dyDescent="0.25">
      <c r="P286" s="13"/>
      <c r="S286" s="13"/>
    </row>
    <row r="287" spans="16:19" x14ac:dyDescent="0.25">
      <c r="P287" s="13"/>
      <c r="S287" s="13"/>
    </row>
    <row r="288" spans="16:19" x14ac:dyDescent="0.25">
      <c r="P288" s="13"/>
      <c r="S288" s="13"/>
    </row>
    <row r="289" spans="16:19" x14ac:dyDescent="0.25">
      <c r="P289" s="13"/>
      <c r="S289" s="13"/>
    </row>
    <row r="290" spans="16:19" x14ac:dyDescent="0.25">
      <c r="P290" s="13"/>
      <c r="S290" s="13"/>
    </row>
    <row r="291" spans="16:19" x14ac:dyDescent="0.25">
      <c r="P291" s="13"/>
      <c r="S291" s="13"/>
    </row>
    <row r="292" spans="16:19" x14ac:dyDescent="0.25">
      <c r="P292" s="13"/>
      <c r="S292" s="13"/>
    </row>
    <row r="293" spans="16:19" x14ac:dyDescent="0.25">
      <c r="P293" s="13"/>
      <c r="S293" s="13"/>
    </row>
    <row r="294" spans="16:19" x14ac:dyDescent="0.25">
      <c r="P294" s="13"/>
      <c r="S294" s="13"/>
    </row>
    <row r="295" spans="16:19" x14ac:dyDescent="0.25">
      <c r="P295" s="13"/>
      <c r="S295" s="13"/>
    </row>
    <row r="296" spans="16:19" x14ac:dyDescent="0.25">
      <c r="P296" s="13"/>
      <c r="S296" s="13"/>
    </row>
    <row r="297" spans="16:19" x14ac:dyDescent="0.25">
      <c r="P297" s="13"/>
      <c r="S297" s="13"/>
    </row>
    <row r="298" spans="16:19" x14ac:dyDescent="0.25">
      <c r="P298" s="13"/>
      <c r="S298" s="13"/>
    </row>
    <row r="299" spans="16:19" x14ac:dyDescent="0.25">
      <c r="P299" s="13"/>
      <c r="S299" s="13"/>
    </row>
    <row r="300" spans="16:19" x14ac:dyDescent="0.25">
      <c r="P300" s="13"/>
      <c r="S300" s="13"/>
    </row>
    <row r="301" spans="16:19" x14ac:dyDescent="0.25">
      <c r="P301" s="13"/>
      <c r="S301" s="13"/>
    </row>
    <row r="302" spans="16:19" x14ac:dyDescent="0.25">
      <c r="P302" s="13"/>
      <c r="S302" s="13"/>
    </row>
    <row r="303" spans="16:19" x14ac:dyDescent="0.25">
      <c r="P303" s="13"/>
      <c r="S303" s="13"/>
    </row>
    <row r="304" spans="16:19" x14ac:dyDescent="0.25">
      <c r="P304" s="13"/>
      <c r="S304" s="13"/>
    </row>
    <row r="305" spans="16:19" x14ac:dyDescent="0.25">
      <c r="P305" s="13"/>
      <c r="S305" s="13"/>
    </row>
    <row r="306" spans="16:19" x14ac:dyDescent="0.25">
      <c r="P306" s="13"/>
      <c r="S306" s="13"/>
    </row>
    <row r="307" spans="16:19" x14ac:dyDescent="0.25">
      <c r="P307" s="13"/>
      <c r="S307" s="13"/>
    </row>
    <row r="308" spans="16:19" x14ac:dyDescent="0.25">
      <c r="P308" s="13"/>
      <c r="S308" s="13"/>
    </row>
    <row r="309" spans="16:19" x14ac:dyDescent="0.25">
      <c r="P309" s="13"/>
      <c r="S309" s="13"/>
    </row>
    <row r="310" spans="16:19" x14ac:dyDescent="0.25">
      <c r="P310" s="13"/>
      <c r="S310" s="13"/>
    </row>
    <row r="311" spans="16:19" x14ac:dyDescent="0.25">
      <c r="P311" s="13"/>
      <c r="S311" s="13"/>
    </row>
    <row r="312" spans="16:19" x14ac:dyDescent="0.25">
      <c r="P312" s="13"/>
      <c r="S312" s="13"/>
    </row>
    <row r="313" spans="16:19" x14ac:dyDescent="0.25">
      <c r="P313" s="13"/>
      <c r="S313" s="13"/>
    </row>
    <row r="314" spans="16:19" x14ac:dyDescent="0.25">
      <c r="P314" s="13"/>
      <c r="S314" s="13"/>
    </row>
    <row r="315" spans="16:19" x14ac:dyDescent="0.25">
      <c r="P315" s="13"/>
      <c r="S315" s="13"/>
    </row>
    <row r="316" spans="16:19" x14ac:dyDescent="0.25">
      <c r="P316" s="13"/>
      <c r="S316" s="13"/>
    </row>
    <row r="317" spans="16:19" x14ac:dyDescent="0.25">
      <c r="P317" s="13"/>
      <c r="S317" s="13"/>
    </row>
    <row r="318" spans="16:19" x14ac:dyDescent="0.25">
      <c r="P318" s="13"/>
      <c r="S318" s="13"/>
    </row>
    <row r="319" spans="16:19" x14ac:dyDescent="0.25">
      <c r="P319" s="13"/>
      <c r="S319" s="13"/>
    </row>
    <row r="320" spans="16:19" x14ac:dyDescent="0.25">
      <c r="P320" s="13"/>
      <c r="S320" s="13"/>
    </row>
    <row r="321" spans="16:19" x14ac:dyDescent="0.25">
      <c r="P321" s="13"/>
      <c r="S321" s="13"/>
    </row>
    <row r="322" spans="16:19" x14ac:dyDescent="0.25">
      <c r="P322" s="13"/>
      <c r="S322" s="13"/>
    </row>
    <row r="323" spans="16:19" x14ac:dyDescent="0.25">
      <c r="P323" s="13"/>
      <c r="S323" s="13"/>
    </row>
    <row r="324" spans="16:19" x14ac:dyDescent="0.25">
      <c r="P324" s="13"/>
      <c r="S324" s="13"/>
    </row>
    <row r="325" spans="16:19" x14ac:dyDescent="0.25">
      <c r="P325" s="13"/>
      <c r="S325" s="13"/>
    </row>
    <row r="326" spans="16:19" x14ac:dyDescent="0.25">
      <c r="P326" s="13"/>
      <c r="S326" s="13"/>
    </row>
    <row r="327" spans="16:19" x14ac:dyDescent="0.25">
      <c r="P327" s="13"/>
      <c r="S327" s="13"/>
    </row>
    <row r="328" spans="16:19" x14ac:dyDescent="0.25">
      <c r="P328" s="13"/>
      <c r="S328" s="13"/>
    </row>
    <row r="329" spans="16:19" x14ac:dyDescent="0.25">
      <c r="P329" s="13"/>
      <c r="S329" s="13"/>
    </row>
    <row r="330" spans="16:19" x14ac:dyDescent="0.25">
      <c r="P330" s="13"/>
      <c r="S330" s="13"/>
    </row>
    <row r="331" spans="16:19" x14ac:dyDescent="0.25">
      <c r="P331" s="13"/>
      <c r="S331" s="13"/>
    </row>
    <row r="332" spans="16:19" x14ac:dyDescent="0.25">
      <c r="P332" s="13"/>
      <c r="S332" s="13"/>
    </row>
    <row r="333" spans="16:19" x14ac:dyDescent="0.25">
      <c r="P333" s="13"/>
      <c r="S333" s="13"/>
    </row>
    <row r="334" spans="16:19" x14ac:dyDescent="0.25">
      <c r="P334" s="13"/>
      <c r="S334" s="13"/>
    </row>
    <row r="335" spans="16:19" x14ac:dyDescent="0.25">
      <c r="P335" s="13"/>
      <c r="S335" s="13"/>
    </row>
    <row r="336" spans="16:19" x14ac:dyDescent="0.25">
      <c r="P336" s="13"/>
      <c r="S336" s="13"/>
    </row>
    <row r="337" spans="16:19" x14ac:dyDescent="0.25">
      <c r="P337" s="13"/>
      <c r="S337" s="13"/>
    </row>
    <row r="338" spans="16:19" x14ac:dyDescent="0.25">
      <c r="P338" s="13"/>
      <c r="S338" s="13"/>
    </row>
    <row r="339" spans="16:19" x14ac:dyDescent="0.25">
      <c r="P339" s="13"/>
      <c r="S339" s="13"/>
    </row>
    <row r="340" spans="16:19" x14ac:dyDescent="0.25">
      <c r="P340" s="13"/>
      <c r="S340" s="13"/>
    </row>
    <row r="341" spans="16:19" x14ac:dyDescent="0.25">
      <c r="P341" s="13"/>
      <c r="S341" s="13"/>
    </row>
    <row r="342" spans="16:19" x14ac:dyDescent="0.25">
      <c r="P342" s="13"/>
      <c r="S342" s="13"/>
    </row>
    <row r="343" spans="16:19" x14ac:dyDescent="0.25">
      <c r="P343" s="13"/>
      <c r="S343" s="13"/>
    </row>
    <row r="344" spans="16:19" x14ac:dyDescent="0.25">
      <c r="P344" s="13"/>
      <c r="S344" s="13"/>
    </row>
    <row r="345" spans="16:19" x14ac:dyDescent="0.25">
      <c r="P345" s="13"/>
      <c r="S345" s="13"/>
    </row>
    <row r="346" spans="16:19" x14ac:dyDescent="0.25">
      <c r="P346" s="13"/>
      <c r="S346" s="13"/>
    </row>
    <row r="347" spans="16:19" x14ac:dyDescent="0.25">
      <c r="P347" s="13"/>
      <c r="S347" s="13"/>
    </row>
    <row r="348" spans="16:19" x14ac:dyDescent="0.25">
      <c r="P348" s="13"/>
      <c r="S348" s="13"/>
    </row>
    <row r="349" spans="16:19" x14ac:dyDescent="0.25">
      <c r="P349" s="13"/>
      <c r="S349" s="13"/>
    </row>
    <row r="350" spans="16:19" x14ac:dyDescent="0.25">
      <c r="P350" s="13"/>
      <c r="S350" s="13"/>
    </row>
    <row r="351" spans="16:19" x14ac:dyDescent="0.25">
      <c r="P351" s="13"/>
      <c r="S351" s="13"/>
    </row>
    <row r="352" spans="16:19" x14ac:dyDescent="0.25">
      <c r="P352" s="13"/>
      <c r="S352" s="13"/>
    </row>
    <row r="353" spans="16:19" x14ac:dyDescent="0.25">
      <c r="P353" s="13"/>
      <c r="S353" s="13"/>
    </row>
    <row r="354" spans="16:19" x14ac:dyDescent="0.25">
      <c r="P354" s="13"/>
      <c r="S354" s="13"/>
    </row>
    <row r="355" spans="16:19" x14ac:dyDescent="0.25">
      <c r="P355" s="13"/>
      <c r="S355" s="13"/>
    </row>
    <row r="356" spans="16:19" x14ac:dyDescent="0.25">
      <c r="P356" s="13"/>
      <c r="S356" s="13"/>
    </row>
    <row r="357" spans="16:19" x14ac:dyDescent="0.25">
      <c r="P357" s="13"/>
      <c r="S357" s="13"/>
    </row>
    <row r="358" spans="16:19" x14ac:dyDescent="0.25">
      <c r="P358" s="13"/>
      <c r="S358" s="13"/>
    </row>
    <row r="359" spans="16:19" x14ac:dyDescent="0.25">
      <c r="P359" s="13"/>
      <c r="S359" s="13"/>
    </row>
    <row r="360" spans="16:19" x14ac:dyDescent="0.25">
      <c r="P360" s="13"/>
      <c r="S360" s="13"/>
    </row>
    <row r="361" spans="16:19" x14ac:dyDescent="0.25">
      <c r="P361" s="13"/>
      <c r="S361" s="13"/>
    </row>
    <row r="362" spans="16:19" x14ac:dyDescent="0.25">
      <c r="P362" s="13"/>
      <c r="S362" s="13"/>
    </row>
    <row r="363" spans="16:19" x14ac:dyDescent="0.25">
      <c r="P363" s="13"/>
      <c r="S363" s="13"/>
    </row>
    <row r="364" spans="16:19" x14ac:dyDescent="0.25">
      <c r="P364" s="13"/>
      <c r="S364" s="13"/>
    </row>
    <row r="365" spans="16:19" x14ac:dyDescent="0.25">
      <c r="P365" s="13"/>
      <c r="S365" s="13"/>
    </row>
    <row r="366" spans="16:19" x14ac:dyDescent="0.25">
      <c r="P366" s="13"/>
      <c r="S366" s="13"/>
    </row>
    <row r="367" spans="16:19" x14ac:dyDescent="0.25">
      <c r="P367" s="13"/>
      <c r="S367" s="13"/>
    </row>
    <row r="368" spans="16:19" x14ac:dyDescent="0.25">
      <c r="P368" s="13"/>
      <c r="S368" s="13"/>
    </row>
    <row r="369" spans="16:19" x14ac:dyDescent="0.25">
      <c r="P369" s="13"/>
      <c r="S369" s="13"/>
    </row>
    <row r="370" spans="16:19" x14ac:dyDescent="0.25">
      <c r="P370" s="13"/>
      <c r="S370" s="13"/>
    </row>
    <row r="371" spans="16:19" x14ac:dyDescent="0.25">
      <c r="P371" s="13"/>
      <c r="S371" s="13"/>
    </row>
    <row r="372" spans="16:19" x14ac:dyDescent="0.25">
      <c r="P372" s="13"/>
      <c r="S372" s="13"/>
    </row>
    <row r="373" spans="16:19" x14ac:dyDescent="0.25">
      <c r="P373" s="13"/>
      <c r="S373" s="13"/>
    </row>
    <row r="374" spans="16:19" x14ac:dyDescent="0.25">
      <c r="P374" s="13"/>
      <c r="S374" s="13"/>
    </row>
    <row r="375" spans="16:19" x14ac:dyDescent="0.25">
      <c r="P375" s="13"/>
      <c r="S375" s="13"/>
    </row>
    <row r="376" spans="16:19" x14ac:dyDescent="0.25">
      <c r="P376" s="13"/>
      <c r="S376" s="13"/>
    </row>
    <row r="377" spans="16:19" x14ac:dyDescent="0.25">
      <c r="P377" s="13"/>
      <c r="S377" s="13"/>
    </row>
    <row r="378" spans="16:19" x14ac:dyDescent="0.25">
      <c r="P378" s="13"/>
      <c r="S378" s="13"/>
    </row>
    <row r="379" spans="16:19" x14ac:dyDescent="0.25">
      <c r="P379" s="13"/>
      <c r="S379" s="13"/>
    </row>
    <row r="380" spans="16:19" x14ac:dyDescent="0.25">
      <c r="P380" s="13"/>
      <c r="S380" s="13"/>
    </row>
    <row r="381" spans="16:19" x14ac:dyDescent="0.25">
      <c r="P381" s="13"/>
      <c r="S381" s="13"/>
    </row>
    <row r="382" spans="16:19" x14ac:dyDescent="0.25">
      <c r="P382" s="13"/>
      <c r="S382" s="13"/>
    </row>
    <row r="383" spans="16:19" x14ac:dyDescent="0.25">
      <c r="P383" s="13"/>
      <c r="S383" s="13"/>
    </row>
    <row r="384" spans="16:19" x14ac:dyDescent="0.25">
      <c r="P384" s="13"/>
      <c r="S384" s="13"/>
    </row>
    <row r="385" spans="16:19" x14ac:dyDescent="0.25">
      <c r="P385" s="13"/>
      <c r="S385" s="13"/>
    </row>
    <row r="386" spans="16:19" x14ac:dyDescent="0.25">
      <c r="P386" s="13"/>
      <c r="S386" s="13"/>
    </row>
    <row r="387" spans="16:19" x14ac:dyDescent="0.25">
      <c r="P387" s="13"/>
      <c r="S387" s="13"/>
    </row>
    <row r="388" spans="16:19" x14ac:dyDescent="0.25">
      <c r="P388" s="13"/>
      <c r="S388" s="13"/>
    </row>
    <row r="389" spans="16:19" x14ac:dyDescent="0.25">
      <c r="P389" s="13"/>
      <c r="S389" s="13"/>
    </row>
    <row r="390" spans="16:19" x14ac:dyDescent="0.25">
      <c r="P390" s="13"/>
      <c r="S390" s="13"/>
    </row>
    <row r="391" spans="16:19" x14ac:dyDescent="0.25">
      <c r="P391" s="13"/>
      <c r="S391" s="13"/>
    </row>
    <row r="392" spans="16:19" x14ac:dyDescent="0.25">
      <c r="P392" s="13"/>
      <c r="S392" s="13"/>
    </row>
    <row r="393" spans="16:19" x14ac:dyDescent="0.25">
      <c r="P393" s="13"/>
      <c r="S393" s="13"/>
    </row>
    <row r="394" spans="16:19" x14ac:dyDescent="0.25">
      <c r="P394" s="13"/>
      <c r="S394" s="13"/>
    </row>
    <row r="395" spans="16:19" x14ac:dyDescent="0.25">
      <c r="P395" s="13"/>
      <c r="S395" s="13"/>
    </row>
    <row r="396" spans="16:19" x14ac:dyDescent="0.25">
      <c r="P396" s="13"/>
      <c r="S396" s="13"/>
    </row>
    <row r="397" spans="16:19" x14ac:dyDescent="0.25">
      <c r="P397" s="13"/>
      <c r="S397" s="13"/>
    </row>
    <row r="398" spans="16:19" x14ac:dyDescent="0.25">
      <c r="P398" s="13"/>
      <c r="S398" s="13"/>
    </row>
    <row r="399" spans="16:19" x14ac:dyDescent="0.25">
      <c r="P399" s="13"/>
      <c r="S399" s="13"/>
    </row>
    <row r="400" spans="16:19" x14ac:dyDescent="0.25">
      <c r="P400" s="13"/>
      <c r="S400" s="13"/>
    </row>
    <row r="401" spans="16:19" x14ac:dyDescent="0.25">
      <c r="P401" s="13"/>
      <c r="S401" s="13"/>
    </row>
    <row r="402" spans="16:19" x14ac:dyDescent="0.25">
      <c r="P402" s="13"/>
      <c r="S402" s="13"/>
    </row>
    <row r="403" spans="16:19" x14ac:dyDescent="0.25">
      <c r="P403" s="13"/>
      <c r="S403" s="13"/>
    </row>
    <row r="404" spans="16:19" x14ac:dyDescent="0.25">
      <c r="P404" s="13"/>
      <c r="S404" s="13"/>
    </row>
    <row r="405" spans="16:19" x14ac:dyDescent="0.25">
      <c r="P405" s="13"/>
      <c r="S405" s="13"/>
    </row>
    <row r="406" spans="16:19" x14ac:dyDescent="0.25">
      <c r="P406" s="13"/>
      <c r="S406" s="13"/>
    </row>
    <row r="407" spans="16:19" x14ac:dyDescent="0.25">
      <c r="P407" s="13"/>
      <c r="S407" s="13"/>
    </row>
    <row r="408" spans="16:19" x14ac:dyDescent="0.25">
      <c r="P408" s="13"/>
      <c r="S408" s="13"/>
    </row>
    <row r="409" spans="16:19" x14ac:dyDescent="0.25">
      <c r="P409" s="13"/>
      <c r="S409" s="13"/>
    </row>
    <row r="410" spans="16:19" x14ac:dyDescent="0.25">
      <c r="P410" s="13"/>
      <c r="S410" s="13"/>
    </row>
    <row r="411" spans="16:19" x14ac:dyDescent="0.25">
      <c r="P411" s="13"/>
      <c r="S411" s="13"/>
    </row>
    <row r="412" spans="16:19" x14ac:dyDescent="0.25">
      <c r="P412" s="13"/>
      <c r="S412" s="13"/>
    </row>
    <row r="413" spans="16:19" x14ac:dyDescent="0.25">
      <c r="P413" s="13"/>
      <c r="S413" s="13"/>
    </row>
    <row r="414" spans="16:19" x14ac:dyDescent="0.25">
      <c r="P414" s="13"/>
      <c r="S414" s="13"/>
    </row>
    <row r="415" spans="16:19" x14ac:dyDescent="0.25">
      <c r="P415" s="13"/>
      <c r="S415" s="13"/>
    </row>
    <row r="416" spans="16:19" x14ac:dyDescent="0.25">
      <c r="P416" s="13"/>
      <c r="S416" s="13"/>
    </row>
    <row r="417" spans="16:19" x14ac:dyDescent="0.25">
      <c r="P417" s="13"/>
      <c r="S417" s="13"/>
    </row>
    <row r="418" spans="16:19" x14ac:dyDescent="0.25">
      <c r="P418" s="13"/>
      <c r="S418" s="13"/>
    </row>
    <row r="419" spans="16:19" x14ac:dyDescent="0.25">
      <c r="P419" s="13"/>
      <c r="S419" s="13"/>
    </row>
    <row r="420" spans="16:19" x14ac:dyDescent="0.25">
      <c r="P420" s="13"/>
      <c r="S420" s="13"/>
    </row>
    <row r="421" spans="16:19" x14ac:dyDescent="0.25">
      <c r="P421" s="13"/>
      <c r="S421" s="13"/>
    </row>
    <row r="422" spans="16:19" x14ac:dyDescent="0.25">
      <c r="P422" s="13"/>
      <c r="S422" s="13"/>
    </row>
    <row r="423" spans="16:19" x14ac:dyDescent="0.25">
      <c r="P423" s="13"/>
      <c r="S423" s="13"/>
    </row>
    <row r="424" spans="16:19" x14ac:dyDescent="0.25">
      <c r="P424" s="13"/>
      <c r="S424" s="13"/>
    </row>
    <row r="425" spans="16:19" x14ac:dyDescent="0.25">
      <c r="P425" s="13"/>
      <c r="S425" s="13"/>
    </row>
    <row r="426" spans="16:19" x14ac:dyDescent="0.25">
      <c r="P426" s="13"/>
      <c r="S426" s="13"/>
    </row>
    <row r="427" spans="16:19" x14ac:dyDescent="0.25">
      <c r="P427" s="13"/>
      <c r="S427" s="13"/>
    </row>
    <row r="428" spans="16:19" x14ac:dyDescent="0.25">
      <c r="P428" s="13"/>
      <c r="S428" s="13"/>
    </row>
    <row r="429" spans="16:19" x14ac:dyDescent="0.25">
      <c r="P429" s="13"/>
      <c r="S429" s="13"/>
    </row>
    <row r="430" spans="16:19" x14ac:dyDescent="0.25">
      <c r="P430" s="13"/>
      <c r="S430" s="13"/>
    </row>
    <row r="431" spans="16:19" x14ac:dyDescent="0.25">
      <c r="P431" s="13"/>
      <c r="S431" s="13"/>
    </row>
    <row r="432" spans="16:19" x14ac:dyDescent="0.25">
      <c r="P432" s="13"/>
      <c r="S432" s="13"/>
    </row>
    <row r="433" spans="16:19" x14ac:dyDescent="0.25">
      <c r="P433" s="13"/>
      <c r="S433" s="13"/>
    </row>
    <row r="434" spans="16:19" x14ac:dyDescent="0.25">
      <c r="P434" s="13"/>
      <c r="S434" s="13"/>
    </row>
    <row r="435" spans="16:19" x14ac:dyDescent="0.25">
      <c r="P435" s="13"/>
      <c r="S435" s="13"/>
    </row>
    <row r="436" spans="16:19" x14ac:dyDescent="0.25">
      <c r="P436" s="13"/>
      <c r="S436" s="13"/>
    </row>
    <row r="437" spans="16:19" x14ac:dyDescent="0.25">
      <c r="P437" s="13"/>
      <c r="S437" s="13"/>
    </row>
    <row r="438" spans="16:19" x14ac:dyDescent="0.25">
      <c r="P438" s="13"/>
      <c r="S438" s="13"/>
    </row>
    <row r="439" spans="16:19" x14ac:dyDescent="0.25">
      <c r="P439" s="13"/>
      <c r="S439" s="13"/>
    </row>
    <row r="440" spans="16:19" x14ac:dyDescent="0.25">
      <c r="P440" s="13"/>
      <c r="S440" s="13"/>
    </row>
    <row r="441" spans="16:19" x14ac:dyDescent="0.25">
      <c r="P441" s="13"/>
      <c r="S441" s="13"/>
    </row>
    <row r="442" spans="16:19" x14ac:dyDescent="0.25">
      <c r="P442" s="13"/>
      <c r="S442" s="13"/>
    </row>
    <row r="443" spans="16:19" x14ac:dyDescent="0.25">
      <c r="P443" s="13"/>
      <c r="S443" s="13"/>
    </row>
    <row r="444" spans="16:19" x14ac:dyDescent="0.25">
      <c r="P444" s="13"/>
      <c r="S444" s="13"/>
    </row>
    <row r="445" spans="16:19" x14ac:dyDescent="0.25">
      <c r="P445" s="13"/>
      <c r="S445" s="13"/>
    </row>
    <row r="446" spans="16:19" x14ac:dyDescent="0.25">
      <c r="P446" s="13"/>
      <c r="S446" s="13"/>
    </row>
    <row r="447" spans="16:19" x14ac:dyDescent="0.25">
      <c r="P447" s="13"/>
      <c r="S447" s="13"/>
    </row>
    <row r="448" spans="16:19" x14ac:dyDescent="0.25">
      <c r="P448" s="13"/>
      <c r="S448" s="13"/>
    </row>
    <row r="449" spans="16:19" x14ac:dyDescent="0.25">
      <c r="P449" s="13"/>
      <c r="S449" s="13"/>
    </row>
    <row r="450" spans="16:19" x14ac:dyDescent="0.25">
      <c r="P450" s="13"/>
      <c r="S450" s="13"/>
    </row>
    <row r="451" spans="16:19" x14ac:dyDescent="0.25">
      <c r="P451" s="13"/>
      <c r="S451" s="13"/>
    </row>
    <row r="452" spans="16:19" x14ac:dyDescent="0.25">
      <c r="P452" s="13"/>
      <c r="S452" s="13"/>
    </row>
    <row r="453" spans="16:19" x14ac:dyDescent="0.25">
      <c r="P453" s="13"/>
      <c r="S453" s="13"/>
    </row>
    <row r="454" spans="16:19" x14ac:dyDescent="0.25">
      <c r="P454" s="13"/>
      <c r="S454" s="13"/>
    </row>
    <row r="455" spans="16:19" x14ac:dyDescent="0.25">
      <c r="P455" s="13"/>
      <c r="S455" s="13"/>
    </row>
    <row r="456" spans="16:19" x14ac:dyDescent="0.25">
      <c r="P456" s="13"/>
      <c r="S456" s="13"/>
    </row>
    <row r="457" spans="16:19" x14ac:dyDescent="0.25">
      <c r="P457" s="13"/>
      <c r="S457" s="13"/>
    </row>
    <row r="458" spans="16:19" x14ac:dyDescent="0.25">
      <c r="P458" s="13"/>
      <c r="S458" s="13"/>
    </row>
    <row r="459" spans="16:19" x14ac:dyDescent="0.25">
      <c r="P459" s="13"/>
      <c r="S459" s="13"/>
    </row>
    <row r="460" spans="16:19" x14ac:dyDescent="0.25">
      <c r="P460" s="13"/>
      <c r="S460" s="13"/>
    </row>
    <row r="461" spans="16:19" x14ac:dyDescent="0.25">
      <c r="P461" s="13"/>
      <c r="S461" s="13"/>
    </row>
    <row r="462" spans="16:19" x14ac:dyDescent="0.25">
      <c r="P462" s="13"/>
      <c r="S462" s="13"/>
    </row>
    <row r="463" spans="16:19" x14ac:dyDescent="0.25">
      <c r="P463" s="13"/>
      <c r="S463" s="13"/>
    </row>
    <row r="464" spans="16:19" x14ac:dyDescent="0.25">
      <c r="P464" s="13"/>
      <c r="S464" s="13"/>
    </row>
    <row r="465" spans="16:19" x14ac:dyDescent="0.25">
      <c r="P465" s="13"/>
      <c r="S465" s="13"/>
    </row>
    <row r="466" spans="16:19" x14ac:dyDescent="0.25">
      <c r="P466" s="13"/>
      <c r="S466" s="13"/>
    </row>
    <row r="467" spans="16:19" x14ac:dyDescent="0.25">
      <c r="P467" s="13"/>
      <c r="S467" s="13"/>
    </row>
    <row r="468" spans="16:19" x14ac:dyDescent="0.25">
      <c r="P468" s="13"/>
      <c r="S468" s="13"/>
    </row>
    <row r="469" spans="16:19" x14ac:dyDescent="0.25">
      <c r="P469" s="13"/>
      <c r="S469" s="13"/>
    </row>
    <row r="470" spans="16:19" x14ac:dyDescent="0.25">
      <c r="P470" s="13"/>
      <c r="S470" s="13"/>
    </row>
    <row r="471" spans="16:19" x14ac:dyDescent="0.25">
      <c r="P471" s="13"/>
      <c r="S471" s="13"/>
    </row>
    <row r="472" spans="16:19" x14ac:dyDescent="0.25">
      <c r="P472" s="13"/>
      <c r="S472" s="13"/>
    </row>
    <row r="473" spans="16:19" x14ac:dyDescent="0.25">
      <c r="P473" s="13"/>
      <c r="S473" s="13"/>
    </row>
    <row r="474" spans="16:19" x14ac:dyDescent="0.25">
      <c r="P474" s="13"/>
      <c r="S474" s="13"/>
    </row>
    <row r="475" spans="16:19" x14ac:dyDescent="0.25">
      <c r="P475" s="13"/>
      <c r="S475" s="13"/>
    </row>
    <row r="476" spans="16:19" x14ac:dyDescent="0.25">
      <c r="P476" s="13"/>
      <c r="S476" s="13"/>
    </row>
    <row r="477" spans="16:19" x14ac:dyDescent="0.25">
      <c r="P477" s="13"/>
      <c r="S477" s="13"/>
    </row>
    <row r="478" spans="16:19" x14ac:dyDescent="0.25">
      <c r="P478" s="13"/>
      <c r="S478" s="13"/>
    </row>
    <row r="479" spans="16:19" x14ac:dyDescent="0.25">
      <c r="P479" s="13"/>
      <c r="S479" s="13"/>
    </row>
    <row r="480" spans="16:19" x14ac:dyDescent="0.25">
      <c r="P480" s="13"/>
      <c r="S480" s="13"/>
    </row>
    <row r="481" spans="16:19" x14ac:dyDescent="0.25">
      <c r="P481" s="13"/>
      <c r="S481" s="13"/>
    </row>
    <row r="482" spans="16:19" x14ac:dyDescent="0.25">
      <c r="P482" s="13"/>
      <c r="S482" s="13"/>
    </row>
    <row r="483" spans="16:19" x14ac:dyDescent="0.25">
      <c r="P483" s="13"/>
      <c r="S483" s="13"/>
    </row>
    <row r="484" spans="16:19" x14ac:dyDescent="0.25">
      <c r="P484" s="13"/>
      <c r="S484" s="13"/>
    </row>
    <row r="485" spans="16:19" x14ac:dyDescent="0.25">
      <c r="P485" s="13"/>
      <c r="S485" s="13"/>
    </row>
    <row r="486" spans="16:19" x14ac:dyDescent="0.25">
      <c r="P486" s="13"/>
      <c r="S486" s="13"/>
    </row>
    <row r="487" spans="16:19" x14ac:dyDescent="0.25">
      <c r="P487" s="13"/>
      <c r="S487" s="13"/>
    </row>
    <row r="488" spans="16:19" x14ac:dyDescent="0.25">
      <c r="P488" s="13"/>
      <c r="S488" s="13"/>
    </row>
    <row r="489" spans="16:19" x14ac:dyDescent="0.25">
      <c r="P489" s="13"/>
      <c r="S489" s="13"/>
    </row>
    <row r="490" spans="16:19" x14ac:dyDescent="0.25">
      <c r="P490" s="13"/>
      <c r="S490" s="13"/>
    </row>
    <row r="491" spans="16:19" x14ac:dyDescent="0.25">
      <c r="P491" s="13"/>
      <c r="S491" s="13"/>
    </row>
    <row r="492" spans="16:19" x14ac:dyDescent="0.25">
      <c r="P492" s="13"/>
      <c r="S492" s="13"/>
    </row>
    <row r="493" spans="16:19" x14ac:dyDescent="0.25">
      <c r="P493" s="13"/>
      <c r="S493" s="13"/>
    </row>
    <row r="494" spans="16:19" x14ac:dyDescent="0.25">
      <c r="P494" s="13"/>
      <c r="S494" s="13"/>
    </row>
    <row r="495" spans="16:19" x14ac:dyDescent="0.25">
      <c r="P495" s="13"/>
      <c r="S495" s="13"/>
    </row>
    <row r="496" spans="16:19" x14ac:dyDescent="0.25">
      <c r="P496" s="13"/>
      <c r="S496" s="13"/>
    </row>
    <row r="497" spans="16:19" x14ac:dyDescent="0.25">
      <c r="P497" s="13"/>
      <c r="S497" s="13"/>
    </row>
    <row r="498" spans="16:19" x14ac:dyDescent="0.25">
      <c r="P498" s="13"/>
      <c r="S498" s="13"/>
    </row>
    <row r="499" spans="16:19" x14ac:dyDescent="0.25">
      <c r="P499" s="13"/>
      <c r="S499" s="13"/>
    </row>
    <row r="500" spans="16:19" x14ac:dyDescent="0.25">
      <c r="P500" s="13"/>
      <c r="S500" s="13"/>
    </row>
    <row r="501" spans="16:19" x14ac:dyDescent="0.25">
      <c r="P501" s="13"/>
      <c r="S501" s="13"/>
    </row>
    <row r="502" spans="16:19" x14ac:dyDescent="0.25">
      <c r="P502" s="13"/>
      <c r="S502" s="13"/>
    </row>
    <row r="503" spans="16:19" x14ac:dyDescent="0.25">
      <c r="P503" s="13"/>
      <c r="S503" s="13"/>
    </row>
    <row r="504" spans="16:19" x14ac:dyDescent="0.25">
      <c r="P504" s="13"/>
      <c r="S504" s="13"/>
    </row>
    <row r="505" spans="16:19" x14ac:dyDescent="0.25">
      <c r="P505" s="13"/>
      <c r="S505" s="13"/>
    </row>
    <row r="506" spans="16:19" x14ac:dyDescent="0.25">
      <c r="P506" s="13"/>
      <c r="S506" s="13"/>
    </row>
    <row r="507" spans="16:19" x14ac:dyDescent="0.25">
      <c r="P507" s="13"/>
      <c r="S507" s="13"/>
    </row>
    <row r="508" spans="16:19" x14ac:dyDescent="0.25">
      <c r="P508" s="13"/>
      <c r="S508" s="13"/>
    </row>
    <row r="509" spans="16:19" x14ac:dyDescent="0.25">
      <c r="P509" s="13"/>
      <c r="S509" s="13"/>
    </row>
    <row r="510" spans="16:19" x14ac:dyDescent="0.25">
      <c r="P510" s="13"/>
      <c r="S510" s="13"/>
    </row>
    <row r="511" spans="16:19" x14ac:dyDescent="0.25">
      <c r="P511" s="13"/>
      <c r="S511" s="13"/>
    </row>
    <row r="512" spans="16:19" x14ac:dyDescent="0.25">
      <c r="P512" s="13"/>
      <c r="S512" s="13"/>
    </row>
    <row r="513" spans="16:19" x14ac:dyDescent="0.25">
      <c r="P513" s="13"/>
      <c r="S513" s="13"/>
    </row>
    <row r="514" spans="16:19" x14ac:dyDescent="0.25">
      <c r="P514" s="13"/>
      <c r="S514" s="13"/>
    </row>
    <row r="515" spans="16:19" x14ac:dyDescent="0.25">
      <c r="P515" s="13"/>
      <c r="S515" s="13"/>
    </row>
    <row r="516" spans="16:19" x14ac:dyDescent="0.25">
      <c r="P516" s="13"/>
      <c r="S516" s="13"/>
    </row>
    <row r="517" spans="16:19" x14ac:dyDescent="0.25">
      <c r="P517" s="13"/>
      <c r="S517" s="13"/>
    </row>
    <row r="518" spans="16:19" x14ac:dyDescent="0.25">
      <c r="P518" s="13"/>
      <c r="S518" s="13"/>
    </row>
    <row r="519" spans="16:19" x14ac:dyDescent="0.25">
      <c r="P519" s="13"/>
      <c r="S519" s="13"/>
    </row>
    <row r="520" spans="16:19" x14ac:dyDescent="0.25">
      <c r="P520" s="13"/>
      <c r="S520" s="13"/>
    </row>
    <row r="521" spans="16:19" x14ac:dyDescent="0.25">
      <c r="P521" s="13"/>
      <c r="S521" s="13"/>
    </row>
    <row r="522" spans="16:19" x14ac:dyDescent="0.25">
      <c r="P522" s="13"/>
      <c r="S522" s="13"/>
    </row>
    <row r="523" spans="16:19" x14ac:dyDescent="0.25">
      <c r="P523" s="13"/>
      <c r="S523" s="13"/>
    </row>
    <row r="524" spans="16:19" x14ac:dyDescent="0.25">
      <c r="P524" s="13"/>
      <c r="S524" s="13"/>
    </row>
    <row r="525" spans="16:19" x14ac:dyDescent="0.25">
      <c r="P525" s="13"/>
      <c r="S525" s="13"/>
    </row>
    <row r="526" spans="16:19" x14ac:dyDescent="0.25">
      <c r="P526" s="13"/>
      <c r="S526" s="13"/>
    </row>
    <row r="527" spans="16:19" x14ac:dyDescent="0.25">
      <c r="P527" s="13"/>
      <c r="S527" s="13"/>
    </row>
    <row r="528" spans="16:19" x14ac:dyDescent="0.25">
      <c r="P528" s="13"/>
      <c r="S528" s="13"/>
    </row>
    <row r="529" spans="16:19" x14ac:dyDescent="0.25">
      <c r="P529" s="13"/>
      <c r="S529" s="13"/>
    </row>
    <row r="530" spans="16:19" x14ac:dyDescent="0.25">
      <c r="P530" s="13"/>
      <c r="S530" s="13"/>
    </row>
    <row r="531" spans="16:19" x14ac:dyDescent="0.25">
      <c r="P531" s="13"/>
      <c r="S531" s="13"/>
    </row>
    <row r="532" spans="16:19" x14ac:dyDescent="0.25">
      <c r="P532" s="13"/>
      <c r="S532" s="13"/>
    </row>
    <row r="533" spans="16:19" x14ac:dyDescent="0.25">
      <c r="P533" s="13"/>
      <c r="S533" s="13"/>
    </row>
    <row r="534" spans="16:19" x14ac:dyDescent="0.25">
      <c r="P534" s="13"/>
      <c r="S534" s="13"/>
    </row>
    <row r="535" spans="16:19" x14ac:dyDescent="0.25">
      <c r="P535" s="13"/>
      <c r="S535" s="13"/>
    </row>
    <row r="536" spans="16:19" x14ac:dyDescent="0.25">
      <c r="P536" s="13"/>
      <c r="S536" s="13"/>
    </row>
    <row r="537" spans="16:19" x14ac:dyDescent="0.25">
      <c r="P537" s="13"/>
      <c r="S537" s="13"/>
    </row>
    <row r="538" spans="16:19" x14ac:dyDescent="0.25">
      <c r="P538" s="13"/>
      <c r="S538" s="13"/>
    </row>
    <row r="539" spans="16:19" x14ac:dyDescent="0.25">
      <c r="P539" s="13"/>
      <c r="S539" s="13"/>
    </row>
    <row r="540" spans="16:19" x14ac:dyDescent="0.25">
      <c r="P540" s="13"/>
      <c r="S540" s="13"/>
    </row>
    <row r="541" spans="16:19" x14ac:dyDescent="0.25">
      <c r="P541" s="13"/>
      <c r="S541" s="13"/>
    </row>
    <row r="542" spans="16:19" x14ac:dyDescent="0.25">
      <c r="P542" s="13"/>
      <c r="S542" s="13"/>
    </row>
    <row r="543" spans="16:19" x14ac:dyDescent="0.25">
      <c r="P543" s="13"/>
      <c r="S543" s="13"/>
    </row>
    <row r="544" spans="16:19" x14ac:dyDescent="0.25">
      <c r="P544" s="13"/>
      <c r="S544" s="13"/>
    </row>
    <row r="545" spans="16:19" x14ac:dyDescent="0.25">
      <c r="P545" s="13"/>
      <c r="S545" s="13"/>
    </row>
    <row r="546" spans="16:19" x14ac:dyDescent="0.25">
      <c r="P546" s="13"/>
      <c r="S546" s="13"/>
    </row>
    <row r="547" spans="16:19" x14ac:dyDescent="0.25">
      <c r="P547" s="13"/>
      <c r="S547" s="13"/>
    </row>
    <row r="548" spans="16:19" x14ac:dyDescent="0.25">
      <c r="P548" s="13"/>
      <c r="S548" s="13"/>
    </row>
    <row r="549" spans="16:19" x14ac:dyDescent="0.25">
      <c r="P549" s="13"/>
      <c r="S549" s="13"/>
    </row>
    <row r="550" spans="16:19" x14ac:dyDescent="0.25">
      <c r="P550" s="13"/>
      <c r="S550" s="13"/>
    </row>
    <row r="551" spans="16:19" x14ac:dyDescent="0.25">
      <c r="P551" s="13"/>
      <c r="S551" s="13"/>
    </row>
    <row r="552" spans="16:19" x14ac:dyDescent="0.25">
      <c r="P552" s="13"/>
      <c r="S552" s="13"/>
    </row>
    <row r="553" spans="16:19" x14ac:dyDescent="0.25">
      <c r="P553" s="13"/>
      <c r="S553" s="13"/>
    </row>
    <row r="554" spans="16:19" x14ac:dyDescent="0.25">
      <c r="P554" s="13"/>
      <c r="S554" s="13"/>
    </row>
    <row r="555" spans="16:19" x14ac:dyDescent="0.25">
      <c r="P555" s="13"/>
      <c r="S555" s="13"/>
    </row>
    <row r="556" spans="16:19" x14ac:dyDescent="0.25">
      <c r="P556" s="13"/>
      <c r="S556" s="13"/>
    </row>
    <row r="557" spans="16:19" x14ac:dyDescent="0.25">
      <c r="P557" s="13"/>
      <c r="S557" s="13"/>
    </row>
    <row r="558" spans="16:19" x14ac:dyDescent="0.25">
      <c r="P558" s="13"/>
      <c r="S558" s="13"/>
    </row>
    <row r="559" spans="16:19" x14ac:dyDescent="0.25">
      <c r="P559" s="13"/>
      <c r="S559" s="13"/>
    </row>
    <row r="560" spans="16:19" x14ac:dyDescent="0.25">
      <c r="P560" s="13"/>
      <c r="S560" s="13"/>
    </row>
    <row r="561" spans="16:19" x14ac:dyDescent="0.25">
      <c r="P561" s="13"/>
      <c r="S561" s="13"/>
    </row>
    <row r="562" spans="16:19" x14ac:dyDescent="0.25">
      <c r="P562" s="13"/>
      <c r="S562" s="13"/>
    </row>
    <row r="563" spans="16:19" x14ac:dyDescent="0.25">
      <c r="P563" s="13"/>
      <c r="S563" s="13"/>
    </row>
    <row r="564" spans="16:19" x14ac:dyDescent="0.25">
      <c r="P564" s="13"/>
      <c r="S564" s="13"/>
    </row>
    <row r="565" spans="16:19" x14ac:dyDescent="0.25">
      <c r="P565" s="13"/>
      <c r="S565" s="13"/>
    </row>
    <row r="566" spans="16:19" x14ac:dyDescent="0.25">
      <c r="P566" s="13"/>
      <c r="S566" s="13"/>
    </row>
    <row r="567" spans="16:19" x14ac:dyDescent="0.25">
      <c r="P567" s="13"/>
      <c r="S567" s="13"/>
    </row>
    <row r="568" spans="16:19" x14ac:dyDescent="0.25">
      <c r="P568" s="13"/>
      <c r="S568" s="13"/>
    </row>
    <row r="569" spans="16:19" x14ac:dyDescent="0.25">
      <c r="P569" s="13"/>
      <c r="S569" s="13"/>
    </row>
    <row r="570" spans="16:19" x14ac:dyDescent="0.25">
      <c r="P570" s="13"/>
      <c r="S570" s="13"/>
    </row>
    <row r="571" spans="16:19" x14ac:dyDescent="0.25">
      <c r="P571" s="13"/>
      <c r="S571" s="13"/>
    </row>
    <row r="572" spans="16:19" x14ac:dyDescent="0.25">
      <c r="P572" s="13"/>
      <c r="S572" s="13"/>
    </row>
    <row r="573" spans="16:19" x14ac:dyDescent="0.25">
      <c r="P573" s="13"/>
      <c r="S573" s="13"/>
    </row>
    <row r="574" spans="16:19" x14ac:dyDescent="0.25">
      <c r="P574" s="13"/>
      <c r="S574" s="13"/>
    </row>
    <row r="575" spans="16:19" x14ac:dyDescent="0.25">
      <c r="P575" s="13"/>
      <c r="S575" s="13"/>
    </row>
    <row r="576" spans="16:19" x14ac:dyDescent="0.25">
      <c r="P576" s="13"/>
      <c r="S576" s="13"/>
    </row>
    <row r="577" spans="16:19" x14ac:dyDescent="0.25">
      <c r="P577" s="13"/>
      <c r="S577" s="13"/>
    </row>
    <row r="578" spans="16:19" x14ac:dyDescent="0.25">
      <c r="P578" s="13"/>
      <c r="S578" s="13"/>
    </row>
    <row r="579" spans="16:19" x14ac:dyDescent="0.25">
      <c r="P579" s="13"/>
      <c r="S579" s="13"/>
    </row>
    <row r="580" spans="16:19" x14ac:dyDescent="0.25">
      <c r="P580" s="13"/>
      <c r="S580" s="13"/>
    </row>
    <row r="581" spans="16:19" x14ac:dyDescent="0.25">
      <c r="P581" s="13"/>
      <c r="S581" s="13"/>
    </row>
    <row r="582" spans="16:19" x14ac:dyDescent="0.25">
      <c r="P582" s="13"/>
      <c r="S582" s="13"/>
    </row>
    <row r="583" spans="16:19" x14ac:dyDescent="0.25">
      <c r="P583" s="13"/>
      <c r="S583" s="13"/>
    </row>
    <row r="584" spans="16:19" x14ac:dyDescent="0.25">
      <c r="P584" s="13"/>
      <c r="S584" s="13"/>
    </row>
    <row r="585" spans="16:19" x14ac:dyDescent="0.25">
      <c r="P585" s="13"/>
      <c r="S585" s="13"/>
    </row>
    <row r="586" spans="16:19" x14ac:dyDescent="0.25">
      <c r="P586" s="13"/>
      <c r="S586" s="13"/>
    </row>
    <row r="587" spans="16:19" x14ac:dyDescent="0.25">
      <c r="P587" s="13"/>
      <c r="S587" s="13"/>
    </row>
    <row r="588" spans="16:19" x14ac:dyDescent="0.25">
      <c r="P588" s="13"/>
      <c r="S588" s="13"/>
    </row>
    <row r="589" spans="16:19" x14ac:dyDescent="0.25">
      <c r="P589" s="13"/>
      <c r="S589" s="13"/>
    </row>
    <row r="590" spans="16:19" x14ac:dyDescent="0.25">
      <c r="P590" s="13"/>
      <c r="S590" s="13"/>
    </row>
    <row r="591" spans="16:19" x14ac:dyDescent="0.25">
      <c r="P591" s="13"/>
      <c r="S591" s="13"/>
    </row>
    <row r="592" spans="16:19" x14ac:dyDescent="0.25">
      <c r="P592" s="13"/>
      <c r="S592" s="13"/>
    </row>
    <row r="593" spans="16:19" x14ac:dyDescent="0.25">
      <c r="P593" s="13"/>
      <c r="S593" s="13"/>
    </row>
    <row r="594" spans="16:19" x14ac:dyDescent="0.25">
      <c r="P594" s="13"/>
      <c r="S594" s="13"/>
    </row>
    <row r="595" spans="16:19" x14ac:dyDescent="0.25">
      <c r="P595" s="13"/>
      <c r="S595" s="13"/>
    </row>
    <row r="596" spans="16:19" x14ac:dyDescent="0.25">
      <c r="P596" s="13"/>
      <c r="S596" s="13"/>
    </row>
    <row r="597" spans="16:19" x14ac:dyDescent="0.25">
      <c r="P597" s="13"/>
      <c r="S597" s="13"/>
    </row>
    <row r="598" spans="16:19" x14ac:dyDescent="0.25">
      <c r="P598" s="13"/>
      <c r="S598" s="13"/>
    </row>
    <row r="599" spans="16:19" x14ac:dyDescent="0.25">
      <c r="P599" s="13"/>
      <c r="S599" s="13"/>
    </row>
    <row r="600" spans="16:19" x14ac:dyDescent="0.25">
      <c r="P600" s="13"/>
      <c r="S600" s="13"/>
    </row>
    <row r="601" spans="16:19" x14ac:dyDescent="0.25">
      <c r="P601" s="13"/>
      <c r="S601" s="13"/>
    </row>
    <row r="602" spans="16:19" x14ac:dyDescent="0.25">
      <c r="P602" s="13"/>
      <c r="S602" s="13"/>
    </row>
    <row r="603" spans="16:19" x14ac:dyDescent="0.25">
      <c r="P603" s="13"/>
      <c r="S603" s="13"/>
    </row>
    <row r="604" spans="16:19" x14ac:dyDescent="0.25">
      <c r="P604" s="13"/>
      <c r="S604" s="13"/>
    </row>
    <row r="605" spans="16:19" x14ac:dyDescent="0.25">
      <c r="P605" s="13"/>
      <c r="S605" s="13"/>
    </row>
    <row r="606" spans="16:19" x14ac:dyDescent="0.25">
      <c r="P606" s="13"/>
      <c r="S606" s="13"/>
    </row>
    <row r="607" spans="16:19" x14ac:dyDescent="0.25">
      <c r="P607" s="13"/>
      <c r="S607" s="13"/>
    </row>
    <row r="608" spans="16:19" x14ac:dyDescent="0.25">
      <c r="P608" s="13"/>
      <c r="S608" s="13"/>
    </row>
    <row r="609" spans="16:19" x14ac:dyDescent="0.25">
      <c r="P609" s="13"/>
      <c r="S609" s="13"/>
    </row>
    <row r="610" spans="16:19" x14ac:dyDescent="0.25">
      <c r="P610" s="13"/>
      <c r="S610" s="13"/>
    </row>
    <row r="611" spans="16:19" x14ac:dyDescent="0.25">
      <c r="P611" s="13"/>
      <c r="S611" s="13"/>
    </row>
    <row r="612" spans="16:19" x14ac:dyDescent="0.25">
      <c r="P612" s="13"/>
      <c r="S612" s="13"/>
    </row>
    <row r="613" spans="16:19" x14ac:dyDescent="0.25">
      <c r="P613" s="13"/>
      <c r="S613" s="13"/>
    </row>
    <row r="614" spans="16:19" x14ac:dyDescent="0.25">
      <c r="P614" s="13"/>
      <c r="S614" s="13"/>
    </row>
    <row r="615" spans="16:19" x14ac:dyDescent="0.25">
      <c r="P615" s="13"/>
      <c r="S615" s="13"/>
    </row>
    <row r="616" spans="16:19" x14ac:dyDescent="0.25">
      <c r="P616" s="13"/>
      <c r="S616" s="13"/>
    </row>
    <row r="617" spans="16:19" x14ac:dyDescent="0.25">
      <c r="P617" s="13"/>
      <c r="S617" s="13"/>
    </row>
    <row r="618" spans="16:19" x14ac:dyDescent="0.25">
      <c r="P618" s="13"/>
      <c r="S618" s="13"/>
    </row>
    <row r="619" spans="16:19" x14ac:dyDescent="0.25">
      <c r="P619" s="13"/>
      <c r="S619" s="13"/>
    </row>
    <row r="620" spans="16:19" x14ac:dyDescent="0.25">
      <c r="P620" s="13"/>
      <c r="S620" s="13"/>
    </row>
    <row r="621" spans="16:19" x14ac:dyDescent="0.25">
      <c r="P621" s="13"/>
      <c r="S621" s="13"/>
    </row>
    <row r="622" spans="16:19" x14ac:dyDescent="0.25">
      <c r="P622" s="13"/>
      <c r="S622" s="13"/>
    </row>
    <row r="623" spans="16:19" x14ac:dyDescent="0.25">
      <c r="P623" s="13"/>
      <c r="S623" s="13"/>
    </row>
    <row r="624" spans="16:19" x14ac:dyDescent="0.25">
      <c r="P624" s="13"/>
      <c r="S624" s="13"/>
    </row>
    <row r="625" spans="16:19" x14ac:dyDescent="0.25">
      <c r="P625" s="13"/>
      <c r="S625" s="13"/>
    </row>
    <row r="626" spans="16:19" x14ac:dyDescent="0.25">
      <c r="P626" s="13"/>
      <c r="S626" s="13"/>
    </row>
    <row r="627" spans="16:19" x14ac:dyDescent="0.25">
      <c r="P627" s="13"/>
      <c r="S627" s="13"/>
    </row>
    <row r="628" spans="16:19" x14ac:dyDescent="0.25">
      <c r="P628" s="13"/>
      <c r="S628" s="13"/>
    </row>
    <row r="629" spans="16:19" x14ac:dyDescent="0.25">
      <c r="P629" s="13"/>
      <c r="S629" s="13"/>
    </row>
    <row r="630" spans="16:19" x14ac:dyDescent="0.25">
      <c r="P630" s="13"/>
      <c r="S630" s="13"/>
    </row>
    <row r="631" spans="16:19" x14ac:dyDescent="0.25">
      <c r="P631" s="13"/>
      <c r="S631" s="13"/>
    </row>
    <row r="632" spans="16:19" x14ac:dyDescent="0.25">
      <c r="P632" s="13"/>
      <c r="S632" s="13"/>
    </row>
    <row r="633" spans="16:19" x14ac:dyDescent="0.25">
      <c r="P633" s="13"/>
      <c r="S633" s="13"/>
    </row>
    <row r="634" spans="16:19" x14ac:dyDescent="0.25">
      <c r="P634" s="13"/>
      <c r="S634" s="13"/>
    </row>
    <row r="635" spans="16:19" x14ac:dyDescent="0.25">
      <c r="P635" s="13"/>
      <c r="S635" s="13"/>
    </row>
    <row r="636" spans="16:19" x14ac:dyDescent="0.25">
      <c r="P636" s="13"/>
      <c r="S636" s="13"/>
    </row>
    <row r="637" spans="16:19" x14ac:dyDescent="0.25">
      <c r="P637" s="13"/>
      <c r="S637" s="13"/>
    </row>
    <row r="638" spans="16:19" x14ac:dyDescent="0.25">
      <c r="P638" s="13"/>
      <c r="S638" s="13"/>
    </row>
    <row r="639" spans="16:19" x14ac:dyDescent="0.25">
      <c r="P639" s="13"/>
      <c r="S639" s="13"/>
    </row>
    <row r="640" spans="16:19" x14ac:dyDescent="0.25">
      <c r="P640" s="13"/>
      <c r="S640" s="13"/>
    </row>
    <row r="641" spans="16:19" x14ac:dyDescent="0.25">
      <c r="P641" s="13"/>
      <c r="S641" s="13"/>
    </row>
    <row r="642" spans="16:19" x14ac:dyDescent="0.25">
      <c r="P642" s="13"/>
      <c r="S642" s="13"/>
    </row>
    <row r="643" spans="16:19" x14ac:dyDescent="0.25">
      <c r="P643" s="13"/>
      <c r="S643" s="13"/>
    </row>
    <row r="644" spans="16:19" x14ac:dyDescent="0.25">
      <c r="P644" s="13"/>
      <c r="S644" s="13"/>
    </row>
    <row r="645" spans="16:19" x14ac:dyDescent="0.25">
      <c r="P645" s="13"/>
      <c r="S645" s="13"/>
    </row>
    <row r="646" spans="16:19" x14ac:dyDescent="0.25">
      <c r="P646" s="13"/>
      <c r="S646" s="13"/>
    </row>
    <row r="647" spans="16:19" x14ac:dyDescent="0.25">
      <c r="P647" s="13"/>
      <c r="S647" s="13"/>
    </row>
    <row r="648" spans="16:19" x14ac:dyDescent="0.25">
      <c r="P648" s="13"/>
      <c r="S648" s="13"/>
    </row>
    <row r="649" spans="16:19" x14ac:dyDescent="0.25">
      <c r="P649" s="13"/>
      <c r="S649" s="13"/>
    </row>
    <row r="650" spans="16:19" x14ac:dyDescent="0.25">
      <c r="P650" s="13"/>
      <c r="S650" s="13"/>
    </row>
    <row r="651" spans="16:19" x14ac:dyDescent="0.25">
      <c r="P651" s="13"/>
      <c r="S651" s="13"/>
    </row>
    <row r="652" spans="16:19" x14ac:dyDescent="0.25">
      <c r="P652" s="13"/>
      <c r="S652" s="13"/>
    </row>
    <row r="653" spans="16:19" x14ac:dyDescent="0.25">
      <c r="P653" s="13"/>
      <c r="S653" s="13"/>
    </row>
    <row r="654" spans="16:19" x14ac:dyDescent="0.25">
      <c r="P654" s="13"/>
      <c r="S654" s="13"/>
    </row>
    <row r="655" spans="16:19" x14ac:dyDescent="0.25">
      <c r="P655" s="13"/>
      <c r="S655" s="13"/>
    </row>
    <row r="656" spans="16:19" x14ac:dyDescent="0.25">
      <c r="P656" s="13"/>
      <c r="S656" s="13"/>
    </row>
    <row r="657" spans="16:19" x14ac:dyDescent="0.25">
      <c r="P657" s="13"/>
      <c r="S657" s="13"/>
    </row>
    <row r="658" spans="16:19" x14ac:dyDescent="0.25">
      <c r="P658" s="13"/>
      <c r="S658" s="13"/>
    </row>
    <row r="659" spans="16:19" x14ac:dyDescent="0.25">
      <c r="P659" s="13"/>
      <c r="S659" s="13"/>
    </row>
    <row r="660" spans="16:19" x14ac:dyDescent="0.25">
      <c r="P660" s="13"/>
      <c r="S660" s="13"/>
    </row>
    <row r="661" spans="16:19" x14ac:dyDescent="0.25">
      <c r="P661" s="13"/>
      <c r="S661" s="13"/>
    </row>
    <row r="662" spans="16:19" x14ac:dyDescent="0.25">
      <c r="P662" s="13"/>
      <c r="S662" s="13"/>
    </row>
    <row r="663" spans="16:19" x14ac:dyDescent="0.25">
      <c r="P663" s="13"/>
      <c r="S663" s="13"/>
    </row>
    <row r="664" spans="16:19" x14ac:dyDescent="0.25">
      <c r="P664" s="13"/>
      <c r="S664" s="13"/>
    </row>
    <row r="665" spans="16:19" x14ac:dyDescent="0.25">
      <c r="P665" s="13"/>
      <c r="S665" s="13"/>
    </row>
    <row r="666" spans="16:19" x14ac:dyDescent="0.25">
      <c r="P666" s="13"/>
      <c r="S666" s="13"/>
    </row>
    <row r="667" spans="16:19" x14ac:dyDescent="0.25">
      <c r="P667" s="13"/>
      <c r="S667" s="13"/>
    </row>
    <row r="668" spans="16:19" x14ac:dyDescent="0.25">
      <c r="P668" s="13"/>
      <c r="S668" s="13"/>
    </row>
    <row r="669" spans="16:19" x14ac:dyDescent="0.25">
      <c r="P669" s="13"/>
      <c r="S669" s="13"/>
    </row>
    <row r="670" spans="16:19" x14ac:dyDescent="0.25">
      <c r="P670" s="13"/>
      <c r="S670" s="13"/>
    </row>
    <row r="671" spans="16:19" x14ac:dyDescent="0.25">
      <c r="P671" s="13"/>
      <c r="S671" s="13"/>
    </row>
    <row r="672" spans="16:19" x14ac:dyDescent="0.25">
      <c r="P672" s="13"/>
      <c r="S672" s="13"/>
    </row>
    <row r="673" spans="16:19" x14ac:dyDescent="0.25">
      <c r="P673" s="13"/>
      <c r="S673" s="13"/>
    </row>
    <row r="674" spans="16:19" x14ac:dyDescent="0.25">
      <c r="P674" s="13"/>
      <c r="S674" s="13"/>
    </row>
    <row r="675" spans="16:19" x14ac:dyDescent="0.25">
      <c r="P675" s="13"/>
      <c r="S675" s="13"/>
    </row>
    <row r="676" spans="16:19" x14ac:dyDescent="0.25">
      <c r="P676" s="13"/>
      <c r="S676" s="13"/>
    </row>
    <row r="677" spans="16:19" x14ac:dyDescent="0.25">
      <c r="P677" s="13"/>
      <c r="S677" s="13"/>
    </row>
    <row r="678" spans="16:19" x14ac:dyDescent="0.25">
      <c r="P678" s="13"/>
      <c r="S678" s="13"/>
    </row>
    <row r="679" spans="16:19" x14ac:dyDescent="0.25">
      <c r="P679" s="13"/>
      <c r="S679" s="13"/>
    </row>
    <row r="680" spans="16:19" x14ac:dyDescent="0.25">
      <c r="P680" s="13"/>
      <c r="S680" s="13"/>
    </row>
    <row r="681" spans="16:19" x14ac:dyDescent="0.25">
      <c r="P681" s="13"/>
      <c r="S681" s="13"/>
    </row>
    <row r="682" spans="16:19" x14ac:dyDescent="0.25">
      <c r="P682" s="13"/>
      <c r="S682" s="13"/>
    </row>
    <row r="683" spans="16:19" x14ac:dyDescent="0.25">
      <c r="P683" s="13"/>
      <c r="S683" s="13"/>
    </row>
    <row r="684" spans="16:19" x14ac:dyDescent="0.25">
      <c r="P684" s="13"/>
      <c r="S684" s="13"/>
    </row>
    <row r="685" spans="16:19" x14ac:dyDescent="0.25">
      <c r="P685" s="13"/>
      <c r="S685" s="13"/>
    </row>
    <row r="686" spans="16:19" x14ac:dyDescent="0.25">
      <c r="P686" s="13"/>
      <c r="S686" s="13"/>
    </row>
    <row r="687" spans="16:19" x14ac:dyDescent="0.25">
      <c r="P687" s="13"/>
      <c r="S687" s="13"/>
    </row>
    <row r="688" spans="16:19" x14ac:dyDescent="0.25">
      <c r="P688" s="13"/>
      <c r="S688" s="13"/>
    </row>
    <row r="689" spans="16:19" x14ac:dyDescent="0.25">
      <c r="P689" s="13"/>
      <c r="S689" s="13"/>
    </row>
    <row r="690" spans="16:19" x14ac:dyDescent="0.25">
      <c r="P690" s="13"/>
      <c r="S690" s="13"/>
    </row>
    <row r="691" spans="16:19" x14ac:dyDescent="0.25">
      <c r="P691" s="13"/>
      <c r="S691" s="13"/>
    </row>
    <row r="692" spans="16:19" x14ac:dyDescent="0.25">
      <c r="P692" s="13"/>
      <c r="S692" s="13"/>
    </row>
    <row r="693" spans="16:19" x14ac:dyDescent="0.25">
      <c r="P693" s="13"/>
      <c r="S693" s="13"/>
    </row>
    <row r="694" spans="16:19" x14ac:dyDescent="0.25">
      <c r="P694" s="13"/>
      <c r="S694" s="13"/>
    </row>
    <row r="695" spans="16:19" x14ac:dyDescent="0.25">
      <c r="P695" s="13"/>
      <c r="S695" s="13"/>
    </row>
    <row r="696" spans="16:19" x14ac:dyDescent="0.25">
      <c r="P696" s="13"/>
      <c r="S696" s="13"/>
    </row>
    <row r="697" spans="16:19" x14ac:dyDescent="0.25">
      <c r="P697" s="13"/>
      <c r="S697" s="13"/>
    </row>
    <row r="698" spans="16:19" x14ac:dyDescent="0.25">
      <c r="P698" s="13"/>
      <c r="S698" s="13"/>
    </row>
    <row r="699" spans="16:19" x14ac:dyDescent="0.25">
      <c r="P699" s="13"/>
      <c r="S699" s="13"/>
    </row>
    <row r="700" spans="16:19" x14ac:dyDescent="0.25">
      <c r="P700" s="13"/>
      <c r="S700" s="13"/>
    </row>
    <row r="701" spans="16:19" x14ac:dyDescent="0.25">
      <c r="P701" s="13"/>
      <c r="S701" s="13"/>
    </row>
    <row r="702" spans="16:19" x14ac:dyDescent="0.25">
      <c r="P702" s="13"/>
      <c r="S702" s="13"/>
    </row>
    <row r="703" spans="16:19" x14ac:dyDescent="0.25">
      <c r="P703" s="13"/>
      <c r="S703" s="13"/>
    </row>
    <row r="704" spans="16:19" x14ac:dyDescent="0.25">
      <c r="P704" s="13"/>
      <c r="S704" s="13"/>
    </row>
    <row r="705" spans="16:19" x14ac:dyDescent="0.25">
      <c r="P705" s="13"/>
      <c r="S705" s="13"/>
    </row>
    <row r="706" spans="16:19" x14ac:dyDescent="0.25">
      <c r="P706" s="13"/>
      <c r="S706" s="13"/>
    </row>
    <row r="707" spans="16:19" x14ac:dyDescent="0.25">
      <c r="P707" s="13"/>
      <c r="S707" s="13"/>
    </row>
    <row r="708" spans="16:19" x14ac:dyDescent="0.25">
      <c r="P708" s="13"/>
      <c r="S708" s="13"/>
    </row>
    <row r="709" spans="16:19" x14ac:dyDescent="0.25">
      <c r="P709" s="13"/>
      <c r="S709" s="13"/>
    </row>
    <row r="710" spans="16:19" x14ac:dyDescent="0.25">
      <c r="P710" s="13"/>
      <c r="S710" s="13"/>
    </row>
    <row r="711" spans="16:19" x14ac:dyDescent="0.25">
      <c r="P711" s="13"/>
      <c r="S711" s="13"/>
    </row>
    <row r="712" spans="16:19" x14ac:dyDescent="0.25">
      <c r="P712" s="13"/>
      <c r="S712" s="13"/>
    </row>
    <row r="713" spans="16:19" x14ac:dyDescent="0.25">
      <c r="P713" s="13"/>
      <c r="S713" s="13"/>
    </row>
    <row r="714" spans="16:19" x14ac:dyDescent="0.25">
      <c r="P714" s="13"/>
      <c r="S714" s="13"/>
    </row>
    <row r="715" spans="16:19" x14ac:dyDescent="0.25">
      <c r="P715" s="13"/>
      <c r="S715" s="13"/>
    </row>
    <row r="716" spans="16:19" x14ac:dyDescent="0.25">
      <c r="P716" s="13"/>
      <c r="S716" s="13"/>
    </row>
    <row r="717" spans="16:19" x14ac:dyDescent="0.25">
      <c r="P717" s="13"/>
      <c r="S717" s="13"/>
    </row>
    <row r="718" spans="16:19" x14ac:dyDescent="0.25">
      <c r="P718" s="13"/>
      <c r="S718" s="13"/>
    </row>
    <row r="719" spans="16:19" x14ac:dyDescent="0.25">
      <c r="P719" s="13"/>
      <c r="S719" s="13"/>
    </row>
    <row r="720" spans="16:19" x14ac:dyDescent="0.25">
      <c r="P720" s="13"/>
      <c r="S720" s="13"/>
    </row>
    <row r="721" spans="16:19" x14ac:dyDescent="0.25">
      <c r="P721" s="13"/>
      <c r="S721" s="13"/>
    </row>
    <row r="722" spans="16:19" x14ac:dyDescent="0.25">
      <c r="P722" s="13"/>
      <c r="S722" s="13"/>
    </row>
    <row r="723" spans="16:19" x14ac:dyDescent="0.25">
      <c r="P723" s="13"/>
      <c r="S723" s="13"/>
    </row>
    <row r="724" spans="16:19" x14ac:dyDescent="0.25">
      <c r="P724" s="13"/>
      <c r="S724" s="13"/>
    </row>
    <row r="725" spans="16:19" x14ac:dyDescent="0.25">
      <c r="P725" s="13"/>
      <c r="S725" s="13"/>
    </row>
    <row r="726" spans="16:19" x14ac:dyDescent="0.25">
      <c r="P726" s="13"/>
      <c r="S726" s="13"/>
    </row>
    <row r="727" spans="16:19" x14ac:dyDescent="0.25">
      <c r="P727" s="13"/>
      <c r="S727" s="13"/>
    </row>
    <row r="728" spans="16:19" x14ac:dyDescent="0.25">
      <c r="P728" s="13"/>
      <c r="S728" s="13"/>
    </row>
    <row r="729" spans="16:19" x14ac:dyDescent="0.25">
      <c r="P729" s="13"/>
      <c r="S729" s="13"/>
    </row>
    <row r="730" spans="16:19" x14ac:dyDescent="0.25">
      <c r="P730" s="13"/>
      <c r="S730" s="13"/>
    </row>
    <row r="731" spans="16:19" x14ac:dyDescent="0.25">
      <c r="P731" s="13"/>
      <c r="S731" s="13"/>
    </row>
    <row r="732" spans="16:19" x14ac:dyDescent="0.25">
      <c r="P732" s="13"/>
      <c r="S732" s="13"/>
    </row>
    <row r="733" spans="16:19" x14ac:dyDescent="0.25">
      <c r="P733" s="13"/>
      <c r="S733" s="13"/>
    </row>
    <row r="734" spans="16:19" x14ac:dyDescent="0.25">
      <c r="P734" s="13"/>
      <c r="S734" s="13"/>
    </row>
    <row r="735" spans="16:19" x14ac:dyDescent="0.25">
      <c r="P735" s="13"/>
      <c r="S735" s="13"/>
    </row>
    <row r="736" spans="16:19" x14ac:dyDescent="0.25">
      <c r="P736" s="13"/>
      <c r="S736" s="13"/>
    </row>
    <row r="737" spans="16:19" x14ac:dyDescent="0.25">
      <c r="P737" s="13"/>
      <c r="S737" s="13"/>
    </row>
    <row r="738" spans="16:19" x14ac:dyDescent="0.25">
      <c r="P738" s="13"/>
      <c r="S738" s="13"/>
    </row>
    <row r="739" spans="16:19" x14ac:dyDescent="0.25">
      <c r="P739" s="13"/>
      <c r="S739" s="13"/>
    </row>
    <row r="740" spans="16:19" x14ac:dyDescent="0.25">
      <c r="P740" s="13"/>
      <c r="S740" s="13"/>
    </row>
    <row r="741" spans="16:19" x14ac:dyDescent="0.25">
      <c r="P741" s="13"/>
      <c r="S741" s="13"/>
    </row>
    <row r="742" spans="16:19" x14ac:dyDescent="0.25">
      <c r="P742" s="13"/>
      <c r="S742" s="13"/>
    </row>
    <row r="743" spans="16:19" x14ac:dyDescent="0.25">
      <c r="P743" s="13"/>
      <c r="S743" s="13"/>
    </row>
    <row r="744" spans="16:19" x14ac:dyDescent="0.25">
      <c r="P744" s="13"/>
      <c r="S744" s="13"/>
    </row>
    <row r="745" spans="16:19" x14ac:dyDescent="0.25">
      <c r="P745" s="13"/>
      <c r="S745" s="13"/>
    </row>
    <row r="746" spans="16:19" x14ac:dyDescent="0.25">
      <c r="P746" s="13"/>
      <c r="S746" s="13"/>
    </row>
    <row r="747" spans="16:19" x14ac:dyDescent="0.25">
      <c r="P747" s="13"/>
      <c r="S747" s="13"/>
    </row>
    <row r="748" spans="16:19" x14ac:dyDescent="0.25">
      <c r="P748" s="13"/>
      <c r="S748" s="13"/>
    </row>
    <row r="749" spans="16:19" x14ac:dyDescent="0.25">
      <c r="P749" s="13"/>
      <c r="S749" s="13"/>
    </row>
    <row r="750" spans="16:19" x14ac:dyDescent="0.25">
      <c r="P750" s="13"/>
      <c r="S750" s="13"/>
    </row>
    <row r="751" spans="16:19" x14ac:dyDescent="0.25">
      <c r="P751" s="13"/>
      <c r="S751" s="13"/>
    </row>
    <row r="752" spans="16:19" x14ac:dyDescent="0.25">
      <c r="P752" s="13"/>
      <c r="S752" s="13"/>
    </row>
    <row r="753" spans="16:19" x14ac:dyDescent="0.25">
      <c r="P753" s="13"/>
      <c r="S753" s="13"/>
    </row>
    <row r="754" spans="16:19" x14ac:dyDescent="0.25">
      <c r="P754" s="13"/>
      <c r="S754" s="13"/>
    </row>
    <row r="755" spans="16:19" x14ac:dyDescent="0.25">
      <c r="P755" s="13"/>
      <c r="S755" s="13"/>
    </row>
    <row r="756" spans="16:19" x14ac:dyDescent="0.25">
      <c r="P756" s="13"/>
      <c r="S756" s="13"/>
    </row>
    <row r="757" spans="16:19" x14ac:dyDescent="0.25">
      <c r="P757" s="13"/>
      <c r="S757" s="13"/>
    </row>
    <row r="758" spans="16:19" x14ac:dyDescent="0.25">
      <c r="P758" s="13"/>
      <c r="S758" s="13"/>
    </row>
    <row r="759" spans="16:19" x14ac:dyDescent="0.25">
      <c r="P759" s="13"/>
      <c r="S759" s="13"/>
    </row>
    <row r="760" spans="16:19" x14ac:dyDescent="0.25">
      <c r="P760" s="13"/>
      <c r="S760" s="13"/>
    </row>
    <row r="761" spans="16:19" x14ac:dyDescent="0.25">
      <c r="P761" s="13"/>
      <c r="S761" s="13"/>
    </row>
    <row r="762" spans="16:19" x14ac:dyDescent="0.25">
      <c r="P762" s="13"/>
      <c r="S762" s="13"/>
    </row>
    <row r="763" spans="16:19" x14ac:dyDescent="0.25">
      <c r="P763" s="13"/>
      <c r="S763" s="13"/>
    </row>
    <row r="764" spans="16:19" x14ac:dyDescent="0.25">
      <c r="P764" s="13"/>
      <c r="S764" s="13"/>
    </row>
    <row r="765" spans="16:19" x14ac:dyDescent="0.25">
      <c r="P765" s="13"/>
      <c r="S765" s="13"/>
    </row>
    <row r="766" spans="16:19" x14ac:dyDescent="0.25">
      <c r="P766" s="13"/>
      <c r="S766" s="13"/>
    </row>
    <row r="767" spans="16:19" x14ac:dyDescent="0.25">
      <c r="P767" s="13"/>
      <c r="S767" s="13"/>
    </row>
    <row r="768" spans="16:19" x14ac:dyDescent="0.25">
      <c r="P768" s="13"/>
      <c r="S768" s="13"/>
    </row>
    <row r="769" spans="16:19" x14ac:dyDescent="0.25">
      <c r="P769" s="13"/>
      <c r="S769" s="13"/>
    </row>
    <row r="770" spans="16:19" x14ac:dyDescent="0.25">
      <c r="P770" s="13"/>
      <c r="S770" s="13"/>
    </row>
    <row r="771" spans="16:19" x14ac:dyDescent="0.25">
      <c r="P771" s="13"/>
      <c r="S771" s="13"/>
    </row>
    <row r="772" spans="16:19" x14ac:dyDescent="0.25">
      <c r="P772" s="13"/>
      <c r="S772" s="13"/>
    </row>
    <row r="773" spans="16:19" x14ac:dyDescent="0.25">
      <c r="P773" s="13"/>
      <c r="S773" s="13"/>
    </row>
    <row r="774" spans="16:19" x14ac:dyDescent="0.25">
      <c r="P774" s="13"/>
      <c r="S774" s="13"/>
    </row>
    <row r="775" spans="16:19" x14ac:dyDescent="0.25">
      <c r="P775" s="13"/>
      <c r="S775" s="13"/>
    </row>
    <row r="776" spans="16:19" x14ac:dyDescent="0.25">
      <c r="P776" s="13"/>
      <c r="S776" s="13"/>
    </row>
    <row r="777" spans="16:19" x14ac:dyDescent="0.25">
      <c r="P777" s="13"/>
      <c r="S777" s="13"/>
    </row>
    <row r="778" spans="16:19" x14ac:dyDescent="0.25">
      <c r="P778" s="13"/>
      <c r="S778" s="13"/>
    </row>
    <row r="779" spans="16:19" x14ac:dyDescent="0.25">
      <c r="P779" s="13"/>
      <c r="S779" s="13"/>
    </row>
    <row r="780" spans="16:19" x14ac:dyDescent="0.25">
      <c r="P780" s="13"/>
      <c r="S780" s="13"/>
    </row>
    <row r="781" spans="16:19" x14ac:dyDescent="0.25">
      <c r="P781" s="13"/>
      <c r="S781" s="13"/>
    </row>
    <row r="782" spans="16:19" x14ac:dyDescent="0.25">
      <c r="P782" s="13"/>
      <c r="S782" s="13"/>
    </row>
    <row r="783" spans="16:19" x14ac:dyDescent="0.25">
      <c r="P783" s="13"/>
      <c r="S783" s="13"/>
    </row>
    <row r="784" spans="16:19" x14ac:dyDescent="0.25">
      <c r="P784" s="13"/>
      <c r="S784" s="13"/>
    </row>
    <row r="785" spans="16:19" x14ac:dyDescent="0.25">
      <c r="P785" s="13"/>
      <c r="S785" s="13"/>
    </row>
    <row r="786" spans="16:19" x14ac:dyDescent="0.25">
      <c r="P786" s="13"/>
      <c r="S786" s="13"/>
    </row>
    <row r="787" spans="16:19" x14ac:dyDescent="0.25">
      <c r="P787" s="13"/>
      <c r="S787" s="13"/>
    </row>
    <row r="788" spans="16:19" x14ac:dyDescent="0.25">
      <c r="P788" s="13"/>
      <c r="S788" s="13"/>
    </row>
    <row r="789" spans="16:19" x14ac:dyDescent="0.25">
      <c r="P789" s="13"/>
      <c r="S789" s="13"/>
    </row>
    <row r="790" spans="16:19" x14ac:dyDescent="0.25">
      <c r="P790" s="13"/>
      <c r="S790" s="13"/>
    </row>
    <row r="791" spans="16:19" x14ac:dyDescent="0.25">
      <c r="P791" s="13"/>
      <c r="S791" s="13"/>
    </row>
    <row r="792" spans="16:19" x14ac:dyDescent="0.25">
      <c r="P792" s="13"/>
      <c r="S792" s="13"/>
    </row>
    <row r="793" spans="16:19" x14ac:dyDescent="0.25">
      <c r="P793" s="13"/>
      <c r="S793" s="13"/>
    </row>
    <row r="794" spans="16:19" x14ac:dyDescent="0.25">
      <c r="P794" s="13"/>
      <c r="S794" s="13"/>
    </row>
    <row r="795" spans="16:19" x14ac:dyDescent="0.25">
      <c r="P795" s="13"/>
      <c r="S795" s="13"/>
    </row>
    <row r="796" spans="16:19" x14ac:dyDescent="0.25">
      <c r="P796" s="13"/>
      <c r="S796" s="13"/>
    </row>
    <row r="797" spans="16:19" x14ac:dyDescent="0.25">
      <c r="P797" s="13"/>
      <c r="S797" s="13"/>
    </row>
    <row r="798" spans="16:19" x14ac:dyDescent="0.25">
      <c r="P798" s="13"/>
      <c r="S798" s="13"/>
    </row>
    <row r="799" spans="16:19" x14ac:dyDescent="0.25">
      <c r="P799" s="13"/>
      <c r="S799" s="13"/>
    </row>
    <row r="800" spans="16:19" x14ac:dyDescent="0.25">
      <c r="P800" s="13"/>
      <c r="S800" s="13"/>
    </row>
    <row r="801" spans="16:19" x14ac:dyDescent="0.25">
      <c r="P801" s="13"/>
      <c r="S801" s="13"/>
    </row>
    <row r="802" spans="16:19" x14ac:dyDescent="0.25">
      <c r="P802" s="13"/>
      <c r="S802" s="13"/>
    </row>
    <row r="803" spans="16:19" x14ac:dyDescent="0.25">
      <c r="P803" s="13"/>
      <c r="S803" s="13"/>
    </row>
    <row r="804" spans="16:19" x14ac:dyDescent="0.25">
      <c r="P804" s="13"/>
      <c r="S804" s="13"/>
    </row>
    <row r="805" spans="16:19" x14ac:dyDescent="0.25">
      <c r="P805" s="13"/>
      <c r="S805" s="13"/>
    </row>
    <row r="806" spans="16:19" x14ac:dyDescent="0.25">
      <c r="P806" s="13"/>
      <c r="S806" s="13"/>
    </row>
    <row r="807" spans="16:19" x14ac:dyDescent="0.25">
      <c r="P807" s="13"/>
      <c r="S807" s="13"/>
    </row>
    <row r="808" spans="16:19" x14ac:dyDescent="0.25">
      <c r="P808" s="13"/>
      <c r="S808" s="13"/>
    </row>
    <row r="809" spans="16:19" x14ac:dyDescent="0.25">
      <c r="P809" s="13"/>
      <c r="S809" s="13"/>
    </row>
    <row r="810" spans="16:19" x14ac:dyDescent="0.25">
      <c r="P810" s="13"/>
      <c r="S810" s="13"/>
    </row>
    <row r="811" spans="16:19" x14ac:dyDescent="0.25">
      <c r="P811" s="13"/>
      <c r="S811" s="13"/>
    </row>
    <row r="812" spans="16:19" x14ac:dyDescent="0.25">
      <c r="P812" s="13"/>
      <c r="S812" s="13"/>
    </row>
    <row r="813" spans="16:19" x14ac:dyDescent="0.25">
      <c r="P813" s="13"/>
      <c r="S813" s="13"/>
    </row>
    <row r="814" spans="16:19" x14ac:dyDescent="0.25">
      <c r="P814" s="13"/>
      <c r="S814" s="13"/>
    </row>
    <row r="815" spans="16:19" x14ac:dyDescent="0.25">
      <c r="P815" s="13"/>
      <c r="S815" s="13"/>
    </row>
    <row r="816" spans="16:19" x14ac:dyDescent="0.25">
      <c r="P816" s="13"/>
      <c r="S816" s="13"/>
    </row>
    <row r="817" spans="16:19" x14ac:dyDescent="0.25">
      <c r="P817" s="13"/>
      <c r="S817" s="13"/>
    </row>
    <row r="818" spans="16:19" x14ac:dyDescent="0.25">
      <c r="P818" s="13"/>
      <c r="S818" s="13"/>
    </row>
    <row r="819" spans="16:19" x14ac:dyDescent="0.25">
      <c r="P819" s="13"/>
      <c r="S819" s="13"/>
    </row>
    <row r="820" spans="16:19" x14ac:dyDescent="0.25">
      <c r="P820" s="13"/>
      <c r="S820" s="13"/>
    </row>
    <row r="821" spans="16:19" x14ac:dyDescent="0.25">
      <c r="P821" s="13"/>
      <c r="S821" s="13"/>
    </row>
    <row r="822" spans="16:19" x14ac:dyDescent="0.25">
      <c r="P822" s="13"/>
      <c r="S822" s="13"/>
    </row>
    <row r="823" spans="16:19" x14ac:dyDescent="0.25">
      <c r="P823" s="13"/>
      <c r="S823" s="13"/>
    </row>
    <row r="824" spans="16:19" x14ac:dyDescent="0.25">
      <c r="P824" s="13"/>
      <c r="S824" s="13"/>
    </row>
    <row r="825" spans="16:19" x14ac:dyDescent="0.25">
      <c r="P825" s="13"/>
      <c r="S825" s="13"/>
    </row>
    <row r="826" spans="16:19" x14ac:dyDescent="0.25">
      <c r="P826" s="13"/>
      <c r="S826" s="13"/>
    </row>
    <row r="827" spans="16:19" x14ac:dyDescent="0.25">
      <c r="P827" s="13"/>
      <c r="S827" s="13"/>
    </row>
    <row r="828" spans="16:19" x14ac:dyDescent="0.25">
      <c r="P828" s="13"/>
      <c r="S828" s="13"/>
    </row>
    <row r="829" spans="16:19" x14ac:dyDescent="0.25">
      <c r="P829" s="13"/>
      <c r="S829" s="13"/>
    </row>
    <row r="830" spans="16:19" x14ac:dyDescent="0.25">
      <c r="P830" s="13"/>
      <c r="S830" s="13"/>
    </row>
    <row r="831" spans="16:19" x14ac:dyDescent="0.25">
      <c r="P831" s="13"/>
      <c r="S831" s="13"/>
    </row>
    <row r="832" spans="16:19" x14ac:dyDescent="0.25">
      <c r="P832" s="13"/>
      <c r="S832" s="13"/>
    </row>
    <row r="833" spans="16:19" x14ac:dyDescent="0.25">
      <c r="P833" s="13"/>
      <c r="S833" s="13"/>
    </row>
    <row r="834" spans="16:19" x14ac:dyDescent="0.25">
      <c r="P834" s="13"/>
      <c r="S834" s="13"/>
    </row>
    <row r="835" spans="16:19" x14ac:dyDescent="0.25">
      <c r="P835" s="13"/>
      <c r="S835" s="13"/>
    </row>
    <row r="836" spans="16:19" x14ac:dyDescent="0.25">
      <c r="P836" s="13"/>
      <c r="S836" s="13"/>
    </row>
    <row r="837" spans="16:19" x14ac:dyDescent="0.25">
      <c r="P837" s="13"/>
      <c r="S837" s="13"/>
    </row>
    <row r="838" spans="16:19" x14ac:dyDescent="0.25">
      <c r="P838" s="13"/>
      <c r="S838" s="13"/>
    </row>
    <row r="839" spans="16:19" x14ac:dyDescent="0.25">
      <c r="P839" s="13"/>
      <c r="S839" s="13"/>
    </row>
    <row r="840" spans="16:19" x14ac:dyDescent="0.25">
      <c r="P840" s="13"/>
      <c r="S840" s="13"/>
    </row>
    <row r="841" spans="16:19" x14ac:dyDescent="0.25">
      <c r="P841" s="13"/>
      <c r="S841" s="13"/>
    </row>
    <row r="842" spans="16:19" x14ac:dyDescent="0.25">
      <c r="P842" s="13"/>
      <c r="S842" s="13"/>
    </row>
    <row r="843" spans="16:19" x14ac:dyDescent="0.25">
      <c r="P843" s="13"/>
      <c r="S843" s="13"/>
    </row>
    <row r="844" spans="16:19" x14ac:dyDescent="0.25">
      <c r="P844" s="13"/>
      <c r="S844" s="13"/>
    </row>
    <row r="845" spans="16:19" x14ac:dyDescent="0.25">
      <c r="P845" s="13"/>
      <c r="S845" s="13"/>
    </row>
    <row r="846" spans="16:19" x14ac:dyDescent="0.25">
      <c r="P846" s="13"/>
      <c r="S846" s="13"/>
    </row>
    <row r="847" spans="16:19" x14ac:dyDescent="0.25">
      <c r="P847" s="13"/>
      <c r="S847" s="13"/>
    </row>
    <row r="848" spans="16:19" x14ac:dyDescent="0.25">
      <c r="P848" s="13"/>
      <c r="S848" s="13"/>
    </row>
    <row r="849" spans="16:19" x14ac:dyDescent="0.25">
      <c r="P849" s="13"/>
      <c r="S849" s="13"/>
    </row>
    <row r="850" spans="16:19" x14ac:dyDescent="0.25">
      <c r="P850" s="13"/>
      <c r="S850" s="13"/>
    </row>
    <row r="851" spans="16:19" x14ac:dyDescent="0.25">
      <c r="P851" s="13"/>
      <c r="S851" s="13"/>
    </row>
    <row r="852" spans="16:19" x14ac:dyDescent="0.25">
      <c r="P852" s="13"/>
      <c r="S852" s="13"/>
    </row>
    <row r="853" spans="16:19" x14ac:dyDescent="0.25">
      <c r="P853" s="13"/>
      <c r="S853" s="13"/>
    </row>
    <row r="854" spans="16:19" x14ac:dyDescent="0.25">
      <c r="P854" s="13"/>
      <c r="S854" s="13"/>
    </row>
    <row r="855" spans="16:19" x14ac:dyDescent="0.25">
      <c r="P855" s="13"/>
      <c r="S855" s="13"/>
    </row>
    <row r="856" spans="16:19" x14ac:dyDescent="0.25">
      <c r="P856" s="13"/>
      <c r="S856" s="13"/>
    </row>
    <row r="857" spans="16:19" x14ac:dyDescent="0.25">
      <c r="P857" s="13"/>
      <c r="S857" s="13"/>
    </row>
    <row r="858" spans="16:19" x14ac:dyDescent="0.25">
      <c r="P858" s="13"/>
      <c r="S858" s="13"/>
    </row>
    <row r="859" spans="16:19" x14ac:dyDescent="0.25">
      <c r="P859" s="13"/>
      <c r="S859" s="13"/>
    </row>
    <row r="860" spans="16:19" x14ac:dyDescent="0.25">
      <c r="P860" s="13"/>
      <c r="S860" s="13"/>
    </row>
    <row r="861" spans="16:19" x14ac:dyDescent="0.25">
      <c r="P861" s="13"/>
      <c r="S861" s="13"/>
    </row>
    <row r="862" spans="16:19" x14ac:dyDescent="0.25">
      <c r="P862" s="13"/>
      <c r="S862" s="13"/>
    </row>
    <row r="863" spans="16:19" x14ac:dyDescent="0.25">
      <c r="P863" s="13"/>
      <c r="S863" s="13"/>
    </row>
    <row r="864" spans="16:19" x14ac:dyDescent="0.25">
      <c r="P864" s="13"/>
      <c r="S864" s="13"/>
    </row>
    <row r="865" spans="16:19" x14ac:dyDescent="0.25">
      <c r="P865" s="13"/>
      <c r="S865" s="13"/>
    </row>
    <row r="866" spans="16:19" x14ac:dyDescent="0.25">
      <c r="P866" s="13"/>
      <c r="S866" s="13"/>
    </row>
    <row r="867" spans="16:19" x14ac:dyDescent="0.25">
      <c r="P867" s="13"/>
      <c r="S867" s="13"/>
    </row>
    <row r="868" spans="16:19" x14ac:dyDescent="0.25">
      <c r="P868" s="13"/>
      <c r="S868" s="13"/>
    </row>
    <row r="869" spans="16:19" x14ac:dyDescent="0.25">
      <c r="P869" s="13"/>
      <c r="S869" s="13"/>
    </row>
    <row r="870" spans="16:19" x14ac:dyDescent="0.25">
      <c r="P870" s="13"/>
      <c r="S870" s="13"/>
    </row>
    <row r="871" spans="16:19" x14ac:dyDescent="0.25">
      <c r="P871" s="13"/>
      <c r="S871" s="13"/>
    </row>
    <row r="872" spans="16:19" x14ac:dyDescent="0.25">
      <c r="P872" s="13"/>
      <c r="S872" s="13"/>
    </row>
    <row r="873" spans="16:19" x14ac:dyDescent="0.25">
      <c r="P873" s="13"/>
      <c r="S873" s="13"/>
    </row>
    <row r="874" spans="16:19" x14ac:dyDescent="0.25">
      <c r="P874" s="13"/>
      <c r="S874" s="13"/>
    </row>
    <row r="875" spans="16:19" x14ac:dyDescent="0.25">
      <c r="P875" s="13"/>
      <c r="S875" s="13"/>
    </row>
    <row r="876" spans="16:19" x14ac:dyDescent="0.25">
      <c r="P876" s="13"/>
      <c r="S876" s="13"/>
    </row>
    <row r="877" spans="16:19" x14ac:dyDescent="0.25">
      <c r="P877" s="13"/>
      <c r="S877" s="13"/>
    </row>
    <row r="878" spans="16:19" x14ac:dyDescent="0.25">
      <c r="P878" s="13"/>
      <c r="S878" s="13"/>
    </row>
    <row r="879" spans="16:19" x14ac:dyDescent="0.25">
      <c r="P879" s="13"/>
      <c r="S879" s="13"/>
    </row>
    <row r="880" spans="16:19" x14ac:dyDescent="0.25">
      <c r="P880" s="13"/>
      <c r="S880" s="13"/>
    </row>
    <row r="881" spans="16:19" x14ac:dyDescent="0.25">
      <c r="P881" s="13"/>
      <c r="S881" s="13"/>
    </row>
    <row r="882" spans="16:19" x14ac:dyDescent="0.25">
      <c r="P882" s="13"/>
      <c r="S882" s="13"/>
    </row>
    <row r="883" spans="16:19" x14ac:dyDescent="0.25">
      <c r="P883" s="13"/>
      <c r="S883" s="13"/>
    </row>
    <row r="884" spans="16:19" x14ac:dyDescent="0.25">
      <c r="P884" s="13"/>
      <c r="S884" s="13"/>
    </row>
    <row r="885" spans="16:19" x14ac:dyDescent="0.25">
      <c r="P885" s="13"/>
      <c r="S885" s="13"/>
    </row>
    <row r="886" spans="16:19" x14ac:dyDescent="0.25">
      <c r="P886" s="13"/>
      <c r="S886" s="13"/>
    </row>
    <row r="887" spans="16:19" x14ac:dyDescent="0.25">
      <c r="P887" s="13"/>
      <c r="S887" s="13"/>
    </row>
    <row r="888" spans="16:19" x14ac:dyDescent="0.25">
      <c r="P888" s="13"/>
      <c r="S888" s="13"/>
    </row>
    <row r="889" spans="16:19" x14ac:dyDescent="0.25">
      <c r="P889" s="13"/>
      <c r="S889" s="13"/>
    </row>
    <row r="890" spans="16:19" x14ac:dyDescent="0.25">
      <c r="P890" s="13"/>
      <c r="S890" s="13"/>
    </row>
    <row r="891" spans="16:19" x14ac:dyDescent="0.25">
      <c r="P891" s="13"/>
      <c r="S891" s="13"/>
    </row>
    <row r="892" spans="16:19" x14ac:dyDescent="0.25">
      <c r="P892" s="13"/>
      <c r="S892" s="13"/>
    </row>
    <row r="893" spans="16:19" x14ac:dyDescent="0.25">
      <c r="P893" s="13"/>
      <c r="S893" s="13"/>
    </row>
    <row r="894" spans="16:19" x14ac:dyDescent="0.25">
      <c r="P894" s="13"/>
      <c r="S894" s="13"/>
    </row>
    <row r="895" spans="16:19" x14ac:dyDescent="0.25">
      <c r="P895" s="13"/>
      <c r="S895" s="13"/>
    </row>
    <row r="896" spans="16:19" x14ac:dyDescent="0.25">
      <c r="P896" s="13"/>
      <c r="S896" s="13"/>
    </row>
    <row r="897" spans="16:19" x14ac:dyDescent="0.25">
      <c r="P897" s="13"/>
      <c r="S897" s="13"/>
    </row>
    <row r="898" spans="16:19" x14ac:dyDescent="0.25">
      <c r="P898" s="13"/>
      <c r="S898" s="13"/>
    </row>
    <row r="899" spans="16:19" x14ac:dyDescent="0.25">
      <c r="P899" s="13"/>
      <c r="S899" s="13"/>
    </row>
    <row r="900" spans="16:19" x14ac:dyDescent="0.25">
      <c r="P900" s="13"/>
      <c r="S900" s="13"/>
    </row>
    <row r="901" spans="16:19" x14ac:dyDescent="0.25">
      <c r="P901" s="13"/>
      <c r="S901" s="13"/>
    </row>
    <row r="902" spans="16:19" x14ac:dyDescent="0.25">
      <c r="P902" s="13"/>
      <c r="S902" s="13"/>
    </row>
    <row r="903" spans="16:19" x14ac:dyDescent="0.25">
      <c r="P903" s="13"/>
      <c r="S903" s="13"/>
    </row>
    <row r="904" spans="16:19" x14ac:dyDescent="0.25">
      <c r="P904" s="13"/>
      <c r="S904" s="13"/>
    </row>
    <row r="905" spans="16:19" x14ac:dyDescent="0.25">
      <c r="P905" s="13"/>
      <c r="S905" s="13"/>
    </row>
    <row r="906" spans="16:19" x14ac:dyDescent="0.25">
      <c r="P906" s="13"/>
      <c r="S906" s="13"/>
    </row>
    <row r="907" spans="16:19" x14ac:dyDescent="0.25">
      <c r="P907" s="13"/>
      <c r="S907" s="13"/>
    </row>
    <row r="908" spans="16:19" x14ac:dyDescent="0.25">
      <c r="P908" s="13"/>
      <c r="S908" s="13"/>
    </row>
    <row r="909" spans="16:19" x14ac:dyDescent="0.25">
      <c r="P909" s="13"/>
      <c r="S909" s="13"/>
    </row>
    <row r="910" spans="16:19" x14ac:dyDescent="0.25">
      <c r="P910" s="13"/>
      <c r="S910" s="13"/>
    </row>
    <row r="911" spans="16:19" x14ac:dyDescent="0.25">
      <c r="P911" s="13"/>
      <c r="S911" s="13"/>
    </row>
    <row r="912" spans="16:19" x14ac:dyDescent="0.25">
      <c r="P912" s="13"/>
      <c r="S912" s="13"/>
    </row>
    <row r="913" spans="16:19" x14ac:dyDescent="0.25">
      <c r="P913" s="13"/>
      <c r="S913" s="13"/>
    </row>
    <row r="914" spans="16:19" x14ac:dyDescent="0.25">
      <c r="P914" s="13"/>
      <c r="S914" s="13"/>
    </row>
    <row r="915" spans="16:19" x14ac:dyDescent="0.25">
      <c r="P915" s="13"/>
      <c r="S915" s="13"/>
    </row>
    <row r="916" spans="16:19" x14ac:dyDescent="0.25">
      <c r="P916" s="13"/>
      <c r="S916" s="13"/>
    </row>
    <row r="917" spans="16:19" x14ac:dyDescent="0.25">
      <c r="P917" s="13"/>
      <c r="S917" s="13"/>
    </row>
    <row r="918" spans="16:19" x14ac:dyDescent="0.25">
      <c r="P918" s="13"/>
      <c r="S918" s="13"/>
    </row>
    <row r="919" spans="16:19" x14ac:dyDescent="0.25">
      <c r="P919" s="13"/>
      <c r="S919" s="13"/>
    </row>
    <row r="920" spans="16:19" x14ac:dyDescent="0.25">
      <c r="P920" s="13"/>
      <c r="S920" s="13"/>
    </row>
    <row r="921" spans="16:19" x14ac:dyDescent="0.25">
      <c r="P921" s="13"/>
      <c r="S921" s="13"/>
    </row>
    <row r="922" spans="16:19" x14ac:dyDescent="0.25">
      <c r="P922" s="13"/>
      <c r="S922" s="13"/>
    </row>
    <row r="923" spans="16:19" x14ac:dyDescent="0.25">
      <c r="P923" s="13"/>
      <c r="S923" s="13"/>
    </row>
    <row r="924" spans="16:19" x14ac:dyDescent="0.25">
      <c r="P924" s="13"/>
      <c r="S924" s="13"/>
    </row>
    <row r="925" spans="16:19" x14ac:dyDescent="0.25">
      <c r="P925" s="13"/>
      <c r="S925" s="13"/>
    </row>
    <row r="926" spans="16:19" x14ac:dyDescent="0.25">
      <c r="P926" s="13"/>
      <c r="S926" s="13"/>
    </row>
    <row r="927" spans="16:19" x14ac:dyDescent="0.25">
      <c r="P927" s="13"/>
      <c r="S927" s="13"/>
    </row>
    <row r="928" spans="16:19" x14ac:dyDescent="0.25">
      <c r="P928" s="13"/>
      <c r="S928" s="13"/>
    </row>
    <row r="929" spans="16:19" x14ac:dyDescent="0.25">
      <c r="P929" s="13"/>
      <c r="S929" s="13"/>
    </row>
    <row r="930" spans="16:19" x14ac:dyDescent="0.25">
      <c r="P930" s="13"/>
      <c r="S930" s="13"/>
    </row>
    <row r="931" spans="16:19" x14ac:dyDescent="0.25">
      <c r="P931" s="13"/>
      <c r="S931" s="13"/>
    </row>
    <row r="932" spans="16:19" x14ac:dyDescent="0.25">
      <c r="P932" s="13"/>
      <c r="S932" s="13"/>
    </row>
    <row r="933" spans="16:19" x14ac:dyDescent="0.25">
      <c r="P933" s="13"/>
      <c r="S933" s="13"/>
    </row>
    <row r="934" spans="16:19" x14ac:dyDescent="0.25">
      <c r="P934" s="13"/>
      <c r="S934" s="13"/>
    </row>
    <row r="935" spans="16:19" x14ac:dyDescent="0.25">
      <c r="P935" s="13"/>
      <c r="S935" s="13"/>
    </row>
    <row r="936" spans="16:19" x14ac:dyDescent="0.25">
      <c r="P936" s="13"/>
      <c r="S936" s="13"/>
    </row>
    <row r="937" spans="16:19" x14ac:dyDescent="0.25">
      <c r="P937" s="13"/>
      <c r="S937" s="13"/>
    </row>
    <row r="938" spans="16:19" x14ac:dyDescent="0.25">
      <c r="P938" s="13"/>
      <c r="S938" s="13"/>
    </row>
    <row r="939" spans="16:19" x14ac:dyDescent="0.25">
      <c r="P939" s="13"/>
      <c r="S939" s="13"/>
    </row>
    <row r="940" spans="16:19" x14ac:dyDescent="0.25">
      <c r="P940" s="13"/>
      <c r="S940" s="13"/>
    </row>
    <row r="941" spans="16:19" x14ac:dyDescent="0.25">
      <c r="P941" s="13"/>
      <c r="S941" s="13"/>
    </row>
    <row r="942" spans="16:19" x14ac:dyDescent="0.25">
      <c r="P942" s="13"/>
      <c r="S942" s="13"/>
    </row>
    <row r="943" spans="16:19" x14ac:dyDescent="0.25">
      <c r="P943" s="13"/>
      <c r="S943" s="13"/>
    </row>
    <row r="944" spans="16:19" x14ac:dyDescent="0.25">
      <c r="P944" s="13"/>
      <c r="S944" s="13"/>
    </row>
    <row r="945" spans="16:19" x14ac:dyDescent="0.25">
      <c r="P945" s="13"/>
      <c r="S945" s="13"/>
    </row>
    <row r="946" spans="16:19" x14ac:dyDescent="0.25">
      <c r="P946" s="13"/>
      <c r="S946" s="13"/>
    </row>
    <row r="947" spans="16:19" x14ac:dyDescent="0.25">
      <c r="P947" s="13"/>
      <c r="S947" s="13"/>
    </row>
    <row r="948" spans="16:19" x14ac:dyDescent="0.25">
      <c r="P948" s="13"/>
      <c r="S948" s="13"/>
    </row>
    <row r="949" spans="16:19" x14ac:dyDescent="0.25">
      <c r="P949" s="13"/>
      <c r="S949" s="13"/>
    </row>
    <row r="950" spans="16:19" x14ac:dyDescent="0.25">
      <c r="P950" s="13"/>
      <c r="S950" s="13"/>
    </row>
    <row r="951" spans="16:19" x14ac:dyDescent="0.25">
      <c r="P951" s="13"/>
      <c r="S951" s="13"/>
    </row>
    <row r="952" spans="16:19" x14ac:dyDescent="0.25">
      <c r="P952" s="13"/>
      <c r="S952" s="13"/>
    </row>
    <row r="953" spans="16:19" x14ac:dyDescent="0.25">
      <c r="P953" s="13"/>
      <c r="S953" s="13"/>
    </row>
    <row r="954" spans="16:19" x14ac:dyDescent="0.25">
      <c r="P954" s="13"/>
      <c r="S954" s="13"/>
    </row>
    <row r="955" spans="16:19" x14ac:dyDescent="0.25">
      <c r="P955" s="13"/>
      <c r="S955" s="13"/>
    </row>
    <row r="956" spans="16:19" x14ac:dyDescent="0.25">
      <c r="P956" s="13"/>
      <c r="S956" s="13"/>
    </row>
    <row r="957" spans="16:19" x14ac:dyDescent="0.25">
      <c r="P957" s="13"/>
      <c r="S957" s="13"/>
    </row>
    <row r="958" spans="16:19" x14ac:dyDescent="0.25">
      <c r="P958" s="13"/>
      <c r="S958" s="13"/>
    </row>
    <row r="959" spans="16:19" x14ac:dyDescent="0.25">
      <c r="P959" s="13"/>
      <c r="S959" s="13"/>
    </row>
    <row r="960" spans="16:19" x14ac:dyDescent="0.25">
      <c r="P960" s="13"/>
      <c r="S960" s="13"/>
    </row>
    <row r="961" spans="16:19" x14ac:dyDescent="0.25">
      <c r="P961" s="13"/>
      <c r="S961" s="13"/>
    </row>
    <row r="962" spans="16:19" x14ac:dyDescent="0.25">
      <c r="P962" s="13"/>
      <c r="S962" s="13"/>
    </row>
    <row r="963" spans="16:19" x14ac:dyDescent="0.25">
      <c r="P963" s="13"/>
      <c r="S963" s="13"/>
    </row>
    <row r="964" spans="16:19" x14ac:dyDescent="0.25">
      <c r="P964" s="13"/>
      <c r="S964" s="13"/>
    </row>
    <row r="965" spans="16:19" x14ac:dyDescent="0.25">
      <c r="P965" s="13"/>
      <c r="S965" s="13"/>
    </row>
    <row r="966" spans="16:19" x14ac:dyDescent="0.25">
      <c r="P966" s="13"/>
      <c r="S966" s="13"/>
    </row>
    <row r="967" spans="16:19" x14ac:dyDescent="0.25">
      <c r="P967" s="13"/>
      <c r="S967" s="13"/>
    </row>
    <row r="968" spans="16:19" x14ac:dyDescent="0.25">
      <c r="P968" s="13"/>
      <c r="S968" s="13"/>
    </row>
    <row r="969" spans="16:19" x14ac:dyDescent="0.25">
      <c r="P969" s="13"/>
      <c r="S969" s="13"/>
    </row>
    <row r="970" spans="16:19" x14ac:dyDescent="0.25">
      <c r="P970" s="13"/>
      <c r="S970" s="13"/>
    </row>
    <row r="971" spans="16:19" x14ac:dyDescent="0.25">
      <c r="P971" s="13"/>
      <c r="S971" s="13"/>
    </row>
    <row r="972" spans="16:19" x14ac:dyDescent="0.25">
      <c r="P972" s="13"/>
      <c r="S972" s="13"/>
    </row>
    <row r="973" spans="16:19" x14ac:dyDescent="0.25">
      <c r="P973" s="13"/>
      <c r="S973" s="13"/>
    </row>
    <row r="974" spans="16:19" x14ac:dyDescent="0.25">
      <c r="P974" s="13"/>
      <c r="S974" s="13"/>
    </row>
    <row r="975" spans="16:19" x14ac:dyDescent="0.25">
      <c r="P975" s="13"/>
      <c r="S975" s="13"/>
    </row>
    <row r="976" spans="16:19" x14ac:dyDescent="0.25">
      <c r="P976" s="13"/>
      <c r="S976" s="13"/>
    </row>
    <row r="977" spans="16:19" x14ac:dyDescent="0.25">
      <c r="P977" s="13"/>
      <c r="S977" s="13"/>
    </row>
    <row r="978" spans="16:19" x14ac:dyDescent="0.25">
      <c r="P978" s="13"/>
      <c r="S978" s="13"/>
    </row>
    <row r="979" spans="16:19" x14ac:dyDescent="0.25">
      <c r="P979" s="13"/>
      <c r="S979" s="13"/>
    </row>
    <row r="980" spans="16:19" x14ac:dyDescent="0.25">
      <c r="P980" s="13"/>
      <c r="S980" s="13"/>
    </row>
    <row r="981" spans="16:19" x14ac:dyDescent="0.25">
      <c r="P981" s="13"/>
      <c r="S981" s="13"/>
    </row>
    <row r="982" spans="16:19" x14ac:dyDescent="0.25">
      <c r="P982" s="13"/>
      <c r="S982" s="13"/>
    </row>
    <row r="983" spans="16:19" x14ac:dyDescent="0.25">
      <c r="P983" s="13"/>
      <c r="S983" s="13"/>
    </row>
    <row r="984" spans="16:19" x14ac:dyDescent="0.25">
      <c r="P984" s="13"/>
      <c r="S984" s="13"/>
    </row>
    <row r="985" spans="16:19" x14ac:dyDescent="0.25">
      <c r="P985" s="13"/>
      <c r="S985" s="13"/>
    </row>
    <row r="986" spans="16:19" x14ac:dyDescent="0.25">
      <c r="P986" s="13"/>
      <c r="S986" s="13"/>
    </row>
    <row r="987" spans="16:19" x14ac:dyDescent="0.25">
      <c r="P987" s="13"/>
      <c r="S987" s="13"/>
    </row>
    <row r="988" spans="16:19" x14ac:dyDescent="0.25">
      <c r="P988" s="13"/>
      <c r="S988" s="13"/>
    </row>
    <row r="989" spans="16:19" x14ac:dyDescent="0.25">
      <c r="P989" s="13"/>
      <c r="S989" s="13"/>
    </row>
    <row r="990" spans="16:19" x14ac:dyDescent="0.25">
      <c r="P990" s="13"/>
      <c r="S990" s="13"/>
    </row>
    <row r="991" spans="16:19" x14ac:dyDescent="0.25">
      <c r="P991" s="13"/>
      <c r="S991" s="13"/>
    </row>
    <row r="992" spans="16:19" x14ac:dyDescent="0.25">
      <c r="P992" s="13"/>
      <c r="S992" s="13"/>
    </row>
    <row r="993" spans="16:19" x14ac:dyDescent="0.25">
      <c r="P993" s="13"/>
      <c r="S993" s="13"/>
    </row>
    <row r="994" spans="16:19" x14ac:dyDescent="0.25">
      <c r="P994" s="13"/>
      <c r="S994" s="13"/>
    </row>
    <row r="995" spans="16:19" x14ac:dyDescent="0.25">
      <c r="P995" s="13"/>
      <c r="S995" s="13"/>
    </row>
  </sheetData>
  <sheetProtection algorithmName="SHA-512" hashValue="yrEKNmMIGb8u45MvNshBadbXESNImxhK4kyDTgnwwrdCiuJK7ADAgfjSWLbyWbu7Mn4IFYzeq5ciZDYW2BdCmQ==" saltValue="jv5enNSWfWUVhrDha3Aamw==" spinCount="100000" sheet="1" objects="1" scenarios="1"/>
  <autoFilter ref="A1:T1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J8"/>
  <sheetViews>
    <sheetView workbookViewId="0">
      <selection activeCell="I12" sqref="I12"/>
    </sheetView>
  </sheetViews>
  <sheetFormatPr baseColWidth="10" defaultRowHeight="15" x14ac:dyDescent="0.25"/>
  <cols>
    <col min="1" max="2" width="18.7109375" bestFit="1" customWidth="1"/>
    <col min="3" max="3" width="22" bestFit="1" customWidth="1"/>
    <col min="4" max="4" width="11.85546875" bestFit="1" customWidth="1"/>
    <col min="5" max="5" width="14.42578125" bestFit="1" customWidth="1"/>
    <col min="6" max="6" width="12.7109375" bestFit="1" customWidth="1"/>
    <col min="7" max="7" width="25.140625" bestFit="1" customWidth="1"/>
    <col min="8" max="8" width="14.140625" bestFit="1" customWidth="1"/>
    <col min="9" max="9" width="22.42578125" bestFit="1" customWidth="1"/>
  </cols>
  <sheetData>
    <row r="2" spans="2:10" x14ac:dyDescent="0.25">
      <c r="B2" s="15" t="s">
        <v>11</v>
      </c>
      <c r="C2" s="15" t="s">
        <v>18</v>
      </c>
      <c r="D2" s="15" t="s">
        <v>25</v>
      </c>
      <c r="E2" s="15" t="s">
        <v>188</v>
      </c>
      <c r="F2" s="15" t="s">
        <v>41</v>
      </c>
      <c r="G2" s="15" t="s">
        <v>47</v>
      </c>
      <c r="H2" s="15" t="s">
        <v>189</v>
      </c>
      <c r="I2" s="15" t="s">
        <v>53</v>
      </c>
      <c r="J2" s="15"/>
    </row>
    <row r="3" spans="2:10" x14ac:dyDescent="0.25">
      <c r="B3" s="4" t="s">
        <v>19</v>
      </c>
      <c r="C3" s="4" t="s">
        <v>26</v>
      </c>
      <c r="D3" s="4" t="s">
        <v>33</v>
      </c>
      <c r="E3" s="4" t="s">
        <v>74</v>
      </c>
      <c r="F3" s="4" t="s">
        <v>12</v>
      </c>
      <c r="G3" s="4" t="s">
        <v>130</v>
      </c>
      <c r="H3" s="4" t="s">
        <v>146</v>
      </c>
      <c r="I3" s="4" t="s">
        <v>48</v>
      </c>
      <c r="J3" s="4"/>
    </row>
    <row r="4" spans="2:10" x14ac:dyDescent="0.25">
      <c r="B4" s="4"/>
      <c r="C4" s="4" t="s">
        <v>64</v>
      </c>
      <c r="D4" s="4" t="s">
        <v>42</v>
      </c>
      <c r="E4" s="4" t="s">
        <v>104</v>
      </c>
      <c r="F4" s="4" t="s">
        <v>69</v>
      </c>
      <c r="G4" s="4" t="s">
        <v>138</v>
      </c>
      <c r="H4" s="4" t="s">
        <v>150</v>
      </c>
      <c r="I4" s="4" t="s">
        <v>54</v>
      </c>
    </row>
    <row r="5" spans="2:10" x14ac:dyDescent="0.25">
      <c r="B5" s="4"/>
      <c r="C5" s="4" t="s">
        <v>79</v>
      </c>
      <c r="D5" s="4" t="s">
        <v>126</v>
      </c>
      <c r="E5" s="4" t="s">
        <v>122</v>
      </c>
      <c r="F5" s="4" t="s">
        <v>84</v>
      </c>
      <c r="G5" s="4" t="s">
        <v>142</v>
      </c>
      <c r="H5" s="4" t="s">
        <v>154</v>
      </c>
      <c r="I5" s="4" t="s">
        <v>59</v>
      </c>
    </row>
    <row r="6" spans="2:10" x14ac:dyDescent="0.25">
      <c r="B6" s="4"/>
      <c r="C6" s="4" t="s">
        <v>94</v>
      </c>
      <c r="D6" s="4" t="s">
        <v>134</v>
      </c>
      <c r="E6" s="4"/>
      <c r="F6" s="4" t="s">
        <v>89</v>
      </c>
      <c r="G6" s="4" t="s">
        <v>190</v>
      </c>
      <c r="H6" s="4"/>
      <c r="I6" s="4" t="s">
        <v>99</v>
      </c>
    </row>
    <row r="7" spans="2:10" x14ac:dyDescent="0.25">
      <c r="B7" s="4"/>
      <c r="C7" s="4"/>
      <c r="E7" s="4"/>
      <c r="F7" s="4" t="s">
        <v>218</v>
      </c>
      <c r="G7" s="4" t="s">
        <v>109</v>
      </c>
      <c r="H7" s="4"/>
      <c r="I7" s="4"/>
    </row>
    <row r="8" spans="2:10" x14ac:dyDescent="0.25">
      <c r="B8" s="4"/>
      <c r="C8" s="4"/>
      <c r="D8" s="4"/>
      <c r="E8" s="4"/>
      <c r="F8" s="4"/>
      <c r="G8" s="4" t="s">
        <v>118</v>
      </c>
      <c r="H8" s="4"/>
      <c r="I8" s="4"/>
    </row>
  </sheetData>
  <sheetProtection algorithmName="SHA-512" hashValue="jVmOEQzpfaYNUc8n0AfquyoSRjrCujSQnlOAE0/AK2IgEzjd5X9yojJpXryoUgKqQUzkz8PQ0HEN7CaKeBHxvw==" saltValue="bc6ivsJXru37L0jOvTxlww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49"/>
  <sheetViews>
    <sheetView workbookViewId="0">
      <selection activeCell="C4" sqref="C4"/>
    </sheetView>
  </sheetViews>
  <sheetFormatPr baseColWidth="10" defaultColWidth="11.42578125" defaultRowHeight="15" x14ac:dyDescent="0.25"/>
  <cols>
    <col min="1" max="1" width="16.42578125" style="4" customWidth="1"/>
    <col min="2" max="2" width="11.42578125" style="4"/>
    <col min="3" max="3" width="21" style="4" bestFit="1" customWidth="1"/>
    <col min="4" max="4" width="25.28515625" style="4" bestFit="1" customWidth="1"/>
    <col min="5" max="5" width="17.140625" style="4" bestFit="1" customWidth="1"/>
    <col min="6" max="6" width="28.5703125" style="4" bestFit="1" customWidth="1"/>
    <col min="7" max="7" width="11.42578125" style="4"/>
    <col min="8" max="8" width="11.5703125" style="4" customWidth="1"/>
    <col min="9" max="9" width="19.28515625" style="4" customWidth="1"/>
    <col min="10" max="10" width="17.85546875" style="10" customWidth="1"/>
    <col min="11" max="11" width="21.85546875" style="4" customWidth="1"/>
    <col min="12" max="12" width="20.7109375" style="4" customWidth="1"/>
    <col min="13" max="13" width="23.85546875" style="4" customWidth="1"/>
    <col min="14" max="14" width="11.85546875" style="4" bestFit="1" customWidth="1"/>
    <col min="15" max="15" width="14.42578125" style="4" bestFit="1" customWidth="1"/>
    <col min="16" max="16" width="25.140625" style="4" bestFit="1" customWidth="1"/>
    <col min="17" max="17" width="17.85546875" style="4" bestFit="1" customWidth="1"/>
    <col min="18" max="18" width="22.42578125" style="4" bestFit="1" customWidth="1"/>
    <col min="19" max="19" width="25.140625" style="4" bestFit="1" customWidth="1"/>
    <col min="20" max="21" width="11.42578125" style="4"/>
    <col min="22" max="22" width="11.5703125" style="4" customWidth="1"/>
    <col min="23" max="16384" width="11.42578125" style="4"/>
  </cols>
  <sheetData>
    <row r="1" spans="1:18" s="3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193</v>
      </c>
      <c r="I1" s="3" t="s">
        <v>7</v>
      </c>
      <c r="J1" s="14" t="s">
        <v>194</v>
      </c>
      <c r="K1" s="15"/>
      <c r="L1" s="15"/>
      <c r="M1" s="15"/>
      <c r="N1" s="15"/>
      <c r="O1" s="15"/>
      <c r="P1" s="15"/>
      <c r="Q1" s="15"/>
      <c r="R1" s="15"/>
    </row>
    <row r="2" spans="1:18" x14ac:dyDescent="0.25">
      <c r="A2" s="4" t="s">
        <v>8</v>
      </c>
      <c r="B2" s="4" t="s">
        <v>9</v>
      </c>
      <c r="C2" s="4" t="s">
        <v>10</v>
      </c>
      <c r="D2" s="4" t="s">
        <v>12</v>
      </c>
      <c r="E2" s="4" t="s">
        <v>191</v>
      </c>
      <c r="F2" s="4" t="s">
        <v>13</v>
      </c>
      <c r="G2" s="4" t="s">
        <v>14</v>
      </c>
      <c r="H2" s="10">
        <v>0</v>
      </c>
      <c r="I2" s="4" t="s">
        <v>217</v>
      </c>
      <c r="J2" s="10">
        <v>0.5</v>
      </c>
    </row>
    <row r="3" spans="1:18" x14ac:dyDescent="0.25">
      <c r="A3" s="4" t="s">
        <v>15</v>
      </c>
      <c r="B3" s="4" t="s">
        <v>16</v>
      </c>
      <c r="C3" s="4" t="s">
        <v>17</v>
      </c>
      <c r="D3" s="4" t="s">
        <v>19</v>
      </c>
      <c r="E3" s="4" t="s">
        <v>192</v>
      </c>
      <c r="F3" s="4" t="s">
        <v>20</v>
      </c>
      <c r="G3" s="4" t="s">
        <v>21</v>
      </c>
      <c r="H3" s="10">
        <v>1</v>
      </c>
      <c r="I3" s="4" t="s">
        <v>216</v>
      </c>
      <c r="J3" s="10">
        <v>1</v>
      </c>
    </row>
    <row r="4" spans="1:18" x14ac:dyDescent="0.25">
      <c r="A4" s="4" t="s">
        <v>22</v>
      </c>
      <c r="B4" s="4" t="s">
        <v>23</v>
      </c>
      <c r="C4" s="4" t="s">
        <v>24</v>
      </c>
      <c r="D4" s="4" t="s">
        <v>26</v>
      </c>
      <c r="E4" s="4" t="s">
        <v>27</v>
      </c>
      <c r="F4" s="4" t="s">
        <v>28</v>
      </c>
      <c r="G4" s="4" t="s">
        <v>29</v>
      </c>
      <c r="H4" s="10">
        <v>2</v>
      </c>
      <c r="I4" s="4" t="s">
        <v>36</v>
      </c>
      <c r="J4" s="10">
        <v>2</v>
      </c>
    </row>
    <row r="5" spans="1:18" x14ac:dyDescent="0.25">
      <c r="A5" s="4" t="s">
        <v>30</v>
      </c>
      <c r="B5" s="4" t="s">
        <v>31</v>
      </c>
      <c r="C5" s="4" t="s">
        <v>32</v>
      </c>
      <c r="D5" s="4" t="s">
        <v>33</v>
      </c>
      <c r="E5" s="4" t="s">
        <v>34</v>
      </c>
      <c r="F5" s="4" t="s">
        <v>35</v>
      </c>
      <c r="G5" s="4" t="s">
        <v>36</v>
      </c>
      <c r="H5" s="10">
        <v>3</v>
      </c>
      <c r="I5" s="4" t="s">
        <v>37</v>
      </c>
      <c r="J5" s="10">
        <v>3</v>
      </c>
    </row>
    <row r="6" spans="1:18" x14ac:dyDescent="0.25">
      <c r="A6" s="4" t="s">
        <v>38</v>
      </c>
      <c r="B6" s="4" t="s">
        <v>39</v>
      </c>
      <c r="C6" s="4" t="s">
        <v>40</v>
      </c>
      <c r="D6" s="4" t="s">
        <v>42</v>
      </c>
      <c r="F6" s="4" t="s">
        <v>43</v>
      </c>
      <c r="H6" s="10">
        <v>4</v>
      </c>
      <c r="J6" s="10">
        <v>4</v>
      </c>
    </row>
    <row r="7" spans="1:18" x14ac:dyDescent="0.25">
      <c r="A7" s="4" t="s">
        <v>44</v>
      </c>
      <c r="B7" s="4" t="s">
        <v>45</v>
      </c>
      <c r="C7" s="4" t="s">
        <v>46</v>
      </c>
      <c r="D7" s="4" t="s">
        <v>48</v>
      </c>
      <c r="F7" s="4" t="s">
        <v>49</v>
      </c>
      <c r="H7" s="10">
        <v>5</v>
      </c>
      <c r="J7" s="10">
        <v>5</v>
      </c>
    </row>
    <row r="8" spans="1:18" x14ac:dyDescent="0.25">
      <c r="A8" s="4" t="s">
        <v>50</v>
      </c>
      <c r="B8" s="4" t="s">
        <v>51</v>
      </c>
      <c r="C8" s="4" t="s">
        <v>52</v>
      </c>
      <c r="D8" s="4" t="s">
        <v>54</v>
      </c>
      <c r="F8" s="4" t="s">
        <v>55</v>
      </c>
      <c r="H8" s="10">
        <v>6</v>
      </c>
      <c r="J8" s="10">
        <v>6</v>
      </c>
    </row>
    <row r="9" spans="1:18" x14ac:dyDescent="0.25">
      <c r="A9" s="4" t="s">
        <v>56</v>
      </c>
      <c r="B9" s="4" t="s">
        <v>57</v>
      </c>
      <c r="C9" s="4" t="s">
        <v>58</v>
      </c>
      <c r="D9" s="4" t="s">
        <v>59</v>
      </c>
      <c r="F9" s="4" t="s">
        <v>60</v>
      </c>
      <c r="H9" s="10">
        <v>7</v>
      </c>
      <c r="J9" s="10">
        <v>7</v>
      </c>
    </row>
    <row r="10" spans="1:18" x14ac:dyDescent="0.25">
      <c r="A10" s="4" t="s">
        <v>61</v>
      </c>
      <c r="B10" s="4" t="s">
        <v>62</v>
      </c>
      <c r="C10" s="4" t="s">
        <v>63</v>
      </c>
      <c r="D10" s="4" t="s">
        <v>64</v>
      </c>
      <c r="F10" s="4" t="s">
        <v>65</v>
      </c>
      <c r="H10" s="10">
        <v>8</v>
      </c>
      <c r="J10" s="10">
        <v>8</v>
      </c>
    </row>
    <row r="11" spans="1:18" x14ac:dyDescent="0.25">
      <c r="A11" s="4" t="s">
        <v>66</v>
      </c>
      <c r="B11" s="4" t="s">
        <v>67</v>
      </c>
      <c r="C11" s="4" t="s">
        <v>68</v>
      </c>
      <c r="D11" s="4" t="s">
        <v>69</v>
      </c>
      <c r="F11" s="4" t="s">
        <v>70</v>
      </c>
      <c r="H11" s="10">
        <v>9</v>
      </c>
      <c r="J11" s="10">
        <v>9</v>
      </c>
    </row>
    <row r="12" spans="1:18" x14ac:dyDescent="0.25">
      <c r="A12" s="4" t="s">
        <v>71</v>
      </c>
      <c r="B12" s="4" t="s">
        <v>72</v>
      </c>
      <c r="C12" s="4" t="s">
        <v>73</v>
      </c>
      <c r="D12" s="4" t="s">
        <v>74</v>
      </c>
      <c r="F12" s="4" t="s">
        <v>75</v>
      </c>
      <c r="H12" s="10">
        <v>10</v>
      </c>
      <c r="J12" s="10">
        <v>10</v>
      </c>
    </row>
    <row r="13" spans="1:18" x14ac:dyDescent="0.25">
      <c r="A13" s="4" t="s">
        <v>76</v>
      </c>
      <c r="B13" s="4" t="s">
        <v>77</v>
      </c>
      <c r="C13" s="4" t="s">
        <v>78</v>
      </c>
      <c r="D13" s="4" t="s">
        <v>79</v>
      </c>
      <c r="F13" s="4" t="s">
        <v>80</v>
      </c>
      <c r="H13" s="10">
        <v>11</v>
      </c>
    </row>
    <row r="14" spans="1:18" x14ac:dyDescent="0.25">
      <c r="A14" s="4" t="s">
        <v>81</v>
      </c>
      <c r="B14" s="4" t="s">
        <v>82</v>
      </c>
      <c r="C14" s="4" t="s">
        <v>83</v>
      </c>
      <c r="D14" s="4" t="s">
        <v>84</v>
      </c>
      <c r="F14" s="4" t="s">
        <v>85</v>
      </c>
      <c r="H14" s="10">
        <v>12</v>
      </c>
    </row>
    <row r="15" spans="1:18" x14ac:dyDescent="0.25">
      <c r="A15" s="4" t="s">
        <v>86</v>
      </c>
      <c r="B15" s="4" t="s">
        <v>87</v>
      </c>
      <c r="C15" s="4" t="s">
        <v>88</v>
      </c>
      <c r="D15" s="4" t="s">
        <v>89</v>
      </c>
      <c r="F15" s="4" t="s">
        <v>90</v>
      </c>
      <c r="H15" s="10">
        <v>13</v>
      </c>
    </row>
    <row r="16" spans="1:18" x14ac:dyDescent="0.25">
      <c r="A16" s="4" t="s">
        <v>91</v>
      </c>
      <c r="B16" s="4" t="s">
        <v>92</v>
      </c>
      <c r="C16" s="4" t="s">
        <v>93</v>
      </c>
      <c r="D16" s="4" t="s">
        <v>94</v>
      </c>
      <c r="F16" s="4" t="s">
        <v>95</v>
      </c>
      <c r="H16" s="10">
        <v>14</v>
      </c>
    </row>
    <row r="17" spans="1:8" x14ac:dyDescent="0.25">
      <c r="A17" s="4" t="s">
        <v>96</v>
      </c>
      <c r="B17" s="4" t="s">
        <v>97</v>
      </c>
      <c r="C17" s="4" t="s">
        <v>98</v>
      </c>
      <c r="D17" s="4" t="s">
        <v>99</v>
      </c>
      <c r="F17" s="4" t="s">
        <v>100</v>
      </c>
      <c r="H17" s="10">
        <v>15</v>
      </c>
    </row>
    <row r="18" spans="1:8" x14ac:dyDescent="0.25">
      <c r="A18" s="4" t="s">
        <v>101</v>
      </c>
      <c r="B18" s="4" t="s">
        <v>102</v>
      </c>
      <c r="C18" s="4" t="s">
        <v>103</v>
      </c>
      <c r="D18" s="4" t="s">
        <v>104</v>
      </c>
      <c r="F18" s="4" t="s">
        <v>105</v>
      </c>
      <c r="H18" s="10">
        <v>16</v>
      </c>
    </row>
    <row r="19" spans="1:8" x14ac:dyDescent="0.25">
      <c r="A19" s="4" t="s">
        <v>106</v>
      </c>
      <c r="B19" s="4" t="s">
        <v>107</v>
      </c>
      <c r="C19" s="4" t="s">
        <v>108</v>
      </c>
      <c r="D19" s="4" t="s">
        <v>109</v>
      </c>
      <c r="F19" s="4" t="s">
        <v>110</v>
      </c>
      <c r="H19" s="10">
        <v>17</v>
      </c>
    </row>
    <row r="20" spans="1:8" x14ac:dyDescent="0.25">
      <c r="A20" s="4" t="s">
        <v>111</v>
      </c>
      <c r="B20" s="4" t="s">
        <v>112</v>
      </c>
      <c r="C20" s="4" t="s">
        <v>113</v>
      </c>
      <c r="D20" s="4" t="s">
        <v>114</v>
      </c>
      <c r="F20" s="4" t="s">
        <v>115</v>
      </c>
      <c r="H20" s="10">
        <v>18</v>
      </c>
    </row>
    <row r="21" spans="1:8" x14ac:dyDescent="0.25">
      <c r="B21" s="4" t="s">
        <v>116</v>
      </c>
      <c r="C21" s="4" t="s">
        <v>117</v>
      </c>
      <c r="D21" s="4" t="s">
        <v>118</v>
      </c>
      <c r="F21" s="4" t="s">
        <v>119</v>
      </c>
      <c r="H21" s="10">
        <v>19</v>
      </c>
    </row>
    <row r="22" spans="1:8" x14ac:dyDescent="0.25">
      <c r="B22" s="4" t="s">
        <v>120</v>
      </c>
      <c r="C22" s="4" t="s">
        <v>121</v>
      </c>
      <c r="D22" s="4" t="s">
        <v>122</v>
      </c>
      <c r="F22" s="4" t="s">
        <v>123</v>
      </c>
      <c r="H22" s="10">
        <v>20</v>
      </c>
    </row>
    <row r="23" spans="1:8" x14ac:dyDescent="0.25">
      <c r="B23" s="4" t="s">
        <v>124</v>
      </c>
      <c r="C23" s="4" t="s">
        <v>125</v>
      </c>
      <c r="D23" s="4" t="s">
        <v>126</v>
      </c>
      <c r="F23" s="5" t="s">
        <v>127</v>
      </c>
      <c r="H23" s="10">
        <v>21</v>
      </c>
    </row>
    <row r="24" spans="1:8" x14ac:dyDescent="0.25">
      <c r="B24" s="4" t="s">
        <v>128</v>
      </c>
      <c r="C24" s="4" t="s">
        <v>129</v>
      </c>
      <c r="D24" s="4" t="s">
        <v>130</v>
      </c>
      <c r="F24" s="5" t="s">
        <v>131</v>
      </c>
      <c r="H24" s="10">
        <v>22</v>
      </c>
    </row>
    <row r="25" spans="1:8" x14ac:dyDescent="0.25">
      <c r="B25" s="4" t="s">
        <v>132</v>
      </c>
      <c r="C25" s="4" t="s">
        <v>133</v>
      </c>
      <c r="D25" s="4" t="s">
        <v>134</v>
      </c>
      <c r="F25" s="4" t="s">
        <v>135</v>
      </c>
      <c r="H25" s="10">
        <v>23</v>
      </c>
    </row>
    <row r="26" spans="1:8" x14ac:dyDescent="0.25">
      <c r="B26" s="4" t="s">
        <v>136</v>
      </c>
      <c r="C26" s="4" t="s">
        <v>137</v>
      </c>
      <c r="D26" s="4" t="s">
        <v>138</v>
      </c>
      <c r="F26" s="4" t="s">
        <v>139</v>
      </c>
      <c r="H26" s="10">
        <v>24</v>
      </c>
    </row>
    <row r="27" spans="1:8" x14ac:dyDescent="0.25">
      <c r="B27" s="4" t="s">
        <v>140</v>
      </c>
      <c r="C27" s="4" t="s">
        <v>141</v>
      </c>
      <c r="D27" s="4" t="s">
        <v>142</v>
      </c>
      <c r="F27" s="4" t="s">
        <v>143</v>
      </c>
      <c r="H27" s="10">
        <v>25</v>
      </c>
    </row>
    <row r="28" spans="1:8" x14ac:dyDescent="0.25">
      <c r="B28" s="4" t="s">
        <v>144</v>
      </c>
      <c r="C28" s="4" t="s">
        <v>145</v>
      </c>
      <c r="D28" s="4" t="s">
        <v>146</v>
      </c>
      <c r="F28" s="4" t="s">
        <v>147</v>
      </c>
      <c r="H28" s="10">
        <v>26</v>
      </c>
    </row>
    <row r="29" spans="1:8" x14ac:dyDescent="0.25">
      <c r="B29" s="4" t="s">
        <v>148</v>
      </c>
      <c r="C29" s="4" t="s">
        <v>149</v>
      </c>
      <c r="D29" s="4" t="s">
        <v>150</v>
      </c>
      <c r="F29" s="4" t="s">
        <v>151</v>
      </c>
      <c r="H29" s="10">
        <v>27</v>
      </c>
    </row>
    <row r="30" spans="1:8" x14ac:dyDescent="0.25">
      <c r="B30" s="4" t="s">
        <v>152</v>
      </c>
      <c r="C30" s="4" t="s">
        <v>153</v>
      </c>
      <c r="D30" s="4" t="s">
        <v>154</v>
      </c>
      <c r="F30" s="4" t="s">
        <v>155</v>
      </c>
      <c r="H30" s="10">
        <v>28</v>
      </c>
    </row>
    <row r="31" spans="1:8" x14ac:dyDescent="0.25">
      <c r="B31" s="4" t="s">
        <v>156</v>
      </c>
      <c r="C31" s="4" t="s">
        <v>157</v>
      </c>
      <c r="D31" s="4" t="s">
        <v>158</v>
      </c>
      <c r="F31" s="4" t="s">
        <v>159</v>
      </c>
      <c r="H31" s="10">
        <v>29</v>
      </c>
    </row>
    <row r="32" spans="1:8" x14ac:dyDescent="0.25">
      <c r="B32" s="4" t="s">
        <v>160</v>
      </c>
      <c r="C32" s="4" t="s">
        <v>161</v>
      </c>
      <c r="F32" s="4" t="s">
        <v>162</v>
      </c>
      <c r="H32" s="10">
        <v>30</v>
      </c>
    </row>
    <row r="33" spans="2:8" x14ac:dyDescent="0.25">
      <c r="B33" s="4" t="s">
        <v>163</v>
      </c>
      <c r="C33" s="4" t="s">
        <v>164</v>
      </c>
      <c r="F33" s="4" t="s">
        <v>165</v>
      </c>
      <c r="H33" s="10">
        <v>45</v>
      </c>
    </row>
    <row r="34" spans="2:8" x14ac:dyDescent="0.25">
      <c r="B34" s="4" t="s">
        <v>166</v>
      </c>
      <c r="C34" s="4" t="s">
        <v>167</v>
      </c>
      <c r="F34" s="4" t="s">
        <v>168</v>
      </c>
      <c r="H34" s="10">
        <v>60</v>
      </c>
    </row>
    <row r="35" spans="2:8" x14ac:dyDescent="0.25">
      <c r="B35" s="4" t="s">
        <v>169</v>
      </c>
      <c r="C35" s="4" t="s">
        <v>236</v>
      </c>
      <c r="F35" s="4" t="s">
        <v>170</v>
      </c>
      <c r="H35" s="10"/>
    </row>
    <row r="36" spans="2:8" x14ac:dyDescent="0.25">
      <c r="B36" s="4" t="s">
        <v>171</v>
      </c>
      <c r="F36" s="4" t="s">
        <v>172</v>
      </c>
      <c r="H36" s="10"/>
    </row>
    <row r="37" spans="2:8" x14ac:dyDescent="0.25">
      <c r="B37" s="4" t="s">
        <v>173</v>
      </c>
      <c r="F37" s="4" t="s">
        <v>174</v>
      </c>
    </row>
    <row r="38" spans="2:8" x14ac:dyDescent="0.25">
      <c r="B38" s="4" t="s">
        <v>175</v>
      </c>
      <c r="F38" s="4" t="s">
        <v>176</v>
      </c>
    </row>
    <row r="39" spans="2:8" x14ac:dyDescent="0.25">
      <c r="B39" s="4" t="s">
        <v>177</v>
      </c>
    </row>
    <row r="40" spans="2:8" x14ac:dyDescent="0.25">
      <c r="B40" s="4" t="s">
        <v>178</v>
      </c>
    </row>
    <row r="41" spans="2:8" x14ac:dyDescent="0.25">
      <c r="B41" s="4" t="s">
        <v>179</v>
      </c>
    </row>
    <row r="42" spans="2:8" x14ac:dyDescent="0.25">
      <c r="B42" s="4" t="s">
        <v>180</v>
      </c>
    </row>
    <row r="43" spans="2:8" x14ac:dyDescent="0.25">
      <c r="B43" s="4" t="s">
        <v>181</v>
      </c>
    </row>
    <row r="44" spans="2:8" x14ac:dyDescent="0.25">
      <c r="B44" s="4" t="s">
        <v>182</v>
      </c>
    </row>
    <row r="45" spans="2:8" x14ac:dyDescent="0.25">
      <c r="B45" s="4" t="s">
        <v>183</v>
      </c>
    </row>
    <row r="46" spans="2:8" x14ac:dyDescent="0.25">
      <c r="B46" s="4" t="s">
        <v>184</v>
      </c>
    </row>
    <row r="47" spans="2:8" x14ac:dyDescent="0.25">
      <c r="B47" s="4" t="s">
        <v>185</v>
      </c>
    </row>
    <row r="48" spans="2:8" x14ac:dyDescent="0.25">
      <c r="B48" s="4" t="s">
        <v>186</v>
      </c>
    </row>
    <row r="49" spans="2:2" x14ac:dyDescent="0.25">
      <c r="B49" s="4" t="s">
        <v>187</v>
      </c>
    </row>
  </sheetData>
  <sheetProtection algorithmName="SHA-512" hashValue="c3upWCUNMwYUY8rGjSlEr4O/LtLb8x8Yz8Bm7BHQwSogQE3aIrnIykYi5BoJegoGstXns8jDkkJA5Mk/MWZJuw==" saltValue="PDyAVtKRcOyV5jPmx5ilZQ==" spinCount="100000" sheet="1" objects="1" scenarios="1"/>
  <phoneticPr fontId="4" type="noConversion"/>
  <dataValidations disablePrompts="1" count="1">
    <dataValidation type="list" allowBlank="1" showDropDown="1" showInputMessage="1" showErrorMessage="1" sqref="E10">
      <formula1>$E$1:$E$5</formula1>
    </dataValidation>
  </dataValidations>
  <pageMargins left="0.7" right="0.7" top="0.75" bottom="0.75" header="0.3" footer="0.3"/>
  <pageSetup paperSize="9" orientation="portrait"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49"/>
  <sheetViews>
    <sheetView topLeftCell="A25" workbookViewId="0">
      <selection activeCell="D26" sqref="D26"/>
    </sheetView>
  </sheetViews>
  <sheetFormatPr baseColWidth="10" defaultRowHeight="15" x14ac:dyDescent="0.25"/>
  <cols>
    <col min="1" max="3" width="11.42578125" style="6"/>
    <col min="4" max="4" width="19.85546875" style="6" customWidth="1"/>
    <col min="5" max="5" width="16.5703125" style="6" customWidth="1"/>
    <col min="6" max="16384" width="11.42578125" style="6"/>
  </cols>
  <sheetData>
    <row r="1" spans="1:5" x14ac:dyDescent="0.25">
      <c r="A1" s="9" t="s">
        <v>198</v>
      </c>
      <c r="B1" s="9" t="s">
        <v>199</v>
      </c>
      <c r="D1" s="9" t="s">
        <v>204</v>
      </c>
      <c r="E1" s="9" t="s">
        <v>206</v>
      </c>
    </row>
    <row r="2" spans="1:5" x14ac:dyDescent="0.25">
      <c r="A2" s="4" t="s">
        <v>9</v>
      </c>
      <c r="B2" s="10">
        <v>2.52</v>
      </c>
      <c r="D2" s="12" t="s">
        <v>13</v>
      </c>
      <c r="E2" s="10">
        <v>1.53</v>
      </c>
    </row>
    <row r="3" spans="1:5" x14ac:dyDescent="0.25">
      <c r="A3" s="4" t="s">
        <v>16</v>
      </c>
      <c r="B3" s="10">
        <v>2.83</v>
      </c>
      <c r="D3" s="12" t="s">
        <v>20</v>
      </c>
      <c r="E3" s="10">
        <v>3.95</v>
      </c>
    </row>
    <row r="4" spans="1:5" x14ac:dyDescent="0.25">
      <c r="A4" s="4" t="s">
        <v>23</v>
      </c>
      <c r="B4" s="10">
        <v>2.39</v>
      </c>
      <c r="D4" s="12" t="s">
        <v>28</v>
      </c>
      <c r="E4" s="10"/>
    </row>
    <row r="5" spans="1:5" ht="30" x14ac:dyDescent="0.25">
      <c r="A5" s="4" t="s">
        <v>31</v>
      </c>
      <c r="B5" s="10">
        <v>2.1</v>
      </c>
      <c r="D5" s="12" t="s">
        <v>35</v>
      </c>
      <c r="E5" s="10">
        <v>19.2</v>
      </c>
    </row>
    <row r="6" spans="1:5" x14ac:dyDescent="0.25">
      <c r="A6" s="4" t="s">
        <v>39</v>
      </c>
      <c r="B6" s="11">
        <f>2.17+1.13</f>
        <v>3.3</v>
      </c>
      <c r="D6" s="12" t="s">
        <v>43</v>
      </c>
      <c r="E6" s="10">
        <v>11.2</v>
      </c>
    </row>
    <row r="7" spans="1:5" x14ac:dyDescent="0.25">
      <c r="A7" s="4" t="s">
        <v>45</v>
      </c>
      <c r="B7" s="11">
        <v>3.18</v>
      </c>
      <c r="D7" s="12" t="s">
        <v>49</v>
      </c>
      <c r="E7" s="10">
        <v>16.8</v>
      </c>
    </row>
    <row r="8" spans="1:5" x14ac:dyDescent="0.25">
      <c r="A8" s="4" t="s">
        <v>51</v>
      </c>
      <c r="B8" s="11">
        <v>1.71</v>
      </c>
      <c r="D8" s="12" t="s">
        <v>55</v>
      </c>
      <c r="E8" s="10">
        <v>14.4</v>
      </c>
    </row>
    <row r="9" spans="1:5" ht="30" x14ac:dyDescent="0.25">
      <c r="A9" s="4" t="s">
        <v>57</v>
      </c>
      <c r="B9" s="11">
        <v>3</v>
      </c>
      <c r="D9" s="12" t="s">
        <v>60</v>
      </c>
      <c r="E9" s="10">
        <v>12.6</v>
      </c>
    </row>
    <row r="10" spans="1:5" x14ac:dyDescent="0.25">
      <c r="A10" s="4" t="s">
        <v>62</v>
      </c>
      <c r="B10" s="11">
        <v>1.86</v>
      </c>
      <c r="D10" s="12" t="s">
        <v>65</v>
      </c>
      <c r="E10" s="10">
        <v>8.4</v>
      </c>
    </row>
    <row r="11" spans="1:5" ht="30" x14ac:dyDescent="0.25">
      <c r="A11" s="4" t="s">
        <v>67</v>
      </c>
      <c r="B11" s="11">
        <v>4.66</v>
      </c>
      <c r="D11" s="12" t="s">
        <v>70</v>
      </c>
      <c r="E11" s="10">
        <v>10.08</v>
      </c>
    </row>
    <row r="12" spans="1:5" x14ac:dyDescent="0.25">
      <c r="A12" s="4" t="s">
        <v>72</v>
      </c>
      <c r="B12" s="11">
        <v>0.95</v>
      </c>
      <c r="D12" s="12" t="s">
        <v>75</v>
      </c>
      <c r="E12" s="10">
        <v>11.2</v>
      </c>
    </row>
    <row r="13" spans="1:5" x14ac:dyDescent="0.25">
      <c r="A13" s="4" t="s">
        <v>77</v>
      </c>
      <c r="B13" s="11">
        <v>0.94</v>
      </c>
      <c r="D13" s="12" t="s">
        <v>80</v>
      </c>
      <c r="E13" s="10">
        <v>4.67</v>
      </c>
    </row>
    <row r="14" spans="1:5" x14ac:dyDescent="0.25">
      <c r="A14" s="4" t="s">
        <v>82</v>
      </c>
      <c r="B14" s="11">
        <v>2.94</v>
      </c>
      <c r="D14" s="12" t="s">
        <v>85</v>
      </c>
      <c r="E14" s="10">
        <v>0.67</v>
      </c>
    </row>
    <row r="15" spans="1:5" x14ac:dyDescent="0.25">
      <c r="A15" s="4" t="s">
        <v>87</v>
      </c>
      <c r="B15" s="11">
        <v>3.73</v>
      </c>
      <c r="D15" s="12" t="s">
        <v>90</v>
      </c>
      <c r="E15" s="10">
        <v>11.2</v>
      </c>
    </row>
    <row r="16" spans="1:5" x14ac:dyDescent="0.25">
      <c r="A16" s="4" t="s">
        <v>92</v>
      </c>
      <c r="B16" s="11">
        <v>4.42</v>
      </c>
      <c r="D16" s="12" t="s">
        <v>95</v>
      </c>
      <c r="E16" s="10">
        <v>0.27</v>
      </c>
    </row>
    <row r="17" spans="1:5" ht="30" x14ac:dyDescent="0.25">
      <c r="A17" s="4" t="s">
        <v>97</v>
      </c>
      <c r="B17" s="11">
        <f>1.42+1.39+2.36</f>
        <v>5.17</v>
      </c>
      <c r="D17" s="12" t="s">
        <v>100</v>
      </c>
      <c r="E17" s="10">
        <v>2.2400000000000002</v>
      </c>
    </row>
    <row r="18" spans="1:5" x14ac:dyDescent="0.25">
      <c r="A18" s="4" t="s">
        <v>102</v>
      </c>
      <c r="B18" s="11">
        <f>1.17</f>
        <v>1.17</v>
      </c>
      <c r="D18" s="12" t="s">
        <v>105</v>
      </c>
      <c r="E18" s="10">
        <v>3.05</v>
      </c>
    </row>
    <row r="19" spans="1:5" x14ac:dyDescent="0.25">
      <c r="A19" s="4" t="s">
        <v>107</v>
      </c>
      <c r="B19" s="11">
        <v>3.42</v>
      </c>
      <c r="D19" s="12" t="s">
        <v>110</v>
      </c>
      <c r="E19" s="10">
        <v>2.4</v>
      </c>
    </row>
    <row r="20" spans="1:5" x14ac:dyDescent="0.25">
      <c r="A20" s="4" t="s">
        <v>112</v>
      </c>
      <c r="B20" s="11">
        <v>1.72</v>
      </c>
      <c r="D20" s="12" t="s">
        <v>115</v>
      </c>
      <c r="E20" s="10">
        <v>3.05</v>
      </c>
    </row>
    <row r="21" spans="1:5" x14ac:dyDescent="0.25">
      <c r="A21" s="4" t="s">
        <v>116</v>
      </c>
      <c r="B21" s="11">
        <v>0</v>
      </c>
      <c r="D21" s="12" t="s">
        <v>119</v>
      </c>
      <c r="E21" s="10">
        <v>5.38</v>
      </c>
    </row>
    <row r="22" spans="1:5" x14ac:dyDescent="0.25">
      <c r="A22" s="4" t="s">
        <v>120</v>
      </c>
      <c r="B22" s="11">
        <v>2.14</v>
      </c>
      <c r="D22" s="12" t="s">
        <v>123</v>
      </c>
      <c r="E22" s="10">
        <v>14</v>
      </c>
    </row>
    <row r="23" spans="1:5" ht="30" x14ac:dyDescent="0.25">
      <c r="A23" s="4" t="s">
        <v>124</v>
      </c>
      <c r="B23" s="11">
        <v>2.34</v>
      </c>
      <c r="D23" s="12" t="s">
        <v>127</v>
      </c>
      <c r="E23" s="10">
        <v>18.2</v>
      </c>
    </row>
    <row r="24" spans="1:5" x14ac:dyDescent="0.25">
      <c r="A24" s="4" t="s">
        <v>128</v>
      </c>
      <c r="B24" s="11">
        <v>3.49</v>
      </c>
      <c r="D24" s="12" t="s">
        <v>131</v>
      </c>
      <c r="E24" s="10">
        <v>6.7</v>
      </c>
    </row>
    <row r="25" spans="1:5" x14ac:dyDescent="0.25">
      <c r="A25" s="4" t="s">
        <v>132</v>
      </c>
      <c r="B25" s="11">
        <v>3.49</v>
      </c>
      <c r="D25" s="12" t="s">
        <v>135</v>
      </c>
      <c r="E25" s="10">
        <v>0.42</v>
      </c>
    </row>
    <row r="26" spans="1:5" x14ac:dyDescent="0.25">
      <c r="A26" s="4" t="s">
        <v>136</v>
      </c>
      <c r="B26" s="11">
        <v>3.14</v>
      </c>
      <c r="D26" s="12" t="s">
        <v>139</v>
      </c>
      <c r="E26" s="10">
        <v>6.7</v>
      </c>
    </row>
    <row r="27" spans="1:5" ht="30" x14ac:dyDescent="0.25">
      <c r="A27" s="4" t="s">
        <v>140</v>
      </c>
      <c r="B27" s="11">
        <v>3.14</v>
      </c>
      <c r="D27" s="12" t="s">
        <v>143</v>
      </c>
      <c r="E27" s="10">
        <v>8.4</v>
      </c>
    </row>
    <row r="28" spans="1:5" ht="30" x14ac:dyDescent="0.25">
      <c r="A28" s="4" t="s">
        <v>144</v>
      </c>
      <c r="B28" s="11">
        <v>2.75</v>
      </c>
      <c r="D28" s="12" t="s">
        <v>147</v>
      </c>
      <c r="E28" s="10">
        <v>21.84</v>
      </c>
    </row>
    <row r="29" spans="1:5" x14ac:dyDescent="0.25">
      <c r="A29" s="4" t="s">
        <v>148</v>
      </c>
      <c r="B29" s="11">
        <v>2.75</v>
      </c>
      <c r="D29" s="12" t="s">
        <v>151</v>
      </c>
      <c r="E29" s="10">
        <v>16.8</v>
      </c>
    </row>
    <row r="30" spans="1:5" x14ac:dyDescent="0.25">
      <c r="A30" s="4" t="s">
        <v>152</v>
      </c>
      <c r="B30" s="11">
        <v>3.11</v>
      </c>
      <c r="D30" s="12" t="s">
        <v>155</v>
      </c>
      <c r="E30" s="10">
        <v>16.8</v>
      </c>
    </row>
    <row r="31" spans="1:5" x14ac:dyDescent="0.25">
      <c r="A31" s="4" t="s">
        <v>156</v>
      </c>
      <c r="B31" s="11">
        <v>3.1</v>
      </c>
      <c r="D31" s="12" t="s">
        <v>159</v>
      </c>
      <c r="E31" s="10">
        <v>2.8</v>
      </c>
    </row>
    <row r="32" spans="1:5" x14ac:dyDescent="0.25">
      <c r="A32" s="4" t="s">
        <v>160</v>
      </c>
      <c r="B32" s="11">
        <v>5.75</v>
      </c>
      <c r="D32" s="12" t="s">
        <v>162</v>
      </c>
      <c r="E32" s="10">
        <v>16.8</v>
      </c>
    </row>
    <row r="33" spans="1:5" x14ac:dyDescent="0.25">
      <c r="A33" s="4" t="s">
        <v>163</v>
      </c>
      <c r="B33" s="11">
        <v>3.27</v>
      </c>
      <c r="D33" s="12" t="s">
        <v>165</v>
      </c>
      <c r="E33" s="10">
        <v>0</v>
      </c>
    </row>
    <row r="34" spans="1:5" x14ac:dyDescent="0.25">
      <c r="A34" s="4" t="s">
        <v>166</v>
      </c>
      <c r="B34" s="11">
        <v>8.02</v>
      </c>
      <c r="D34" s="12" t="s">
        <v>168</v>
      </c>
      <c r="E34" s="10">
        <v>4.2</v>
      </c>
    </row>
    <row r="35" spans="1:5" x14ac:dyDescent="0.25">
      <c r="A35" s="4" t="s">
        <v>169</v>
      </c>
      <c r="B35" s="11">
        <v>10.1</v>
      </c>
      <c r="D35" s="12" t="s">
        <v>170</v>
      </c>
      <c r="E35" s="10">
        <v>4.2</v>
      </c>
    </row>
    <row r="36" spans="1:5" x14ac:dyDescent="0.25">
      <c r="A36" s="4" t="s">
        <v>171</v>
      </c>
      <c r="B36" s="11">
        <v>5.07</v>
      </c>
      <c r="D36" s="12" t="s">
        <v>172</v>
      </c>
      <c r="E36" s="10">
        <v>10.27</v>
      </c>
    </row>
    <row r="37" spans="1:5" x14ac:dyDescent="0.25">
      <c r="A37" s="4" t="s">
        <v>173</v>
      </c>
      <c r="B37" s="11">
        <f>2.71+2.71+2.72</f>
        <v>8.14</v>
      </c>
      <c r="D37" s="12" t="s">
        <v>174</v>
      </c>
      <c r="E37" s="10">
        <v>33.6</v>
      </c>
    </row>
    <row r="38" spans="1:5" x14ac:dyDescent="0.25">
      <c r="A38" s="4" t="s">
        <v>175</v>
      </c>
      <c r="B38" s="11">
        <f>8.48</f>
        <v>8.48</v>
      </c>
      <c r="D38" s="12" t="s">
        <v>176</v>
      </c>
      <c r="E38" s="10"/>
    </row>
    <row r="39" spans="1:5" x14ac:dyDescent="0.25">
      <c r="A39" s="4" t="s">
        <v>177</v>
      </c>
      <c r="B39" s="11">
        <v>0</v>
      </c>
    </row>
    <row r="40" spans="1:5" x14ac:dyDescent="0.25">
      <c r="A40" s="4" t="s">
        <v>178</v>
      </c>
      <c r="B40" s="11">
        <v>2.54</v>
      </c>
    </row>
    <row r="41" spans="1:5" x14ac:dyDescent="0.25">
      <c r="A41" s="4" t="s">
        <v>179</v>
      </c>
      <c r="B41" s="11">
        <v>2.65</v>
      </c>
    </row>
    <row r="42" spans="1:5" x14ac:dyDescent="0.25">
      <c r="A42" s="4" t="s">
        <v>180</v>
      </c>
      <c r="B42" s="11">
        <v>2.86</v>
      </c>
    </row>
    <row r="43" spans="1:5" x14ac:dyDescent="0.25">
      <c r="A43" s="4" t="s">
        <v>181</v>
      </c>
      <c r="B43" s="11">
        <v>3.07</v>
      </c>
    </row>
    <row r="44" spans="1:5" x14ac:dyDescent="0.25">
      <c r="A44" s="4" t="s">
        <v>182</v>
      </c>
      <c r="B44" s="11">
        <v>2.79</v>
      </c>
    </row>
    <row r="45" spans="1:5" x14ac:dyDescent="0.25">
      <c r="A45" s="4" t="s">
        <v>183</v>
      </c>
      <c r="B45" s="11">
        <f>1+3.78</f>
        <v>4.7799999999999994</v>
      </c>
    </row>
    <row r="46" spans="1:5" x14ac:dyDescent="0.25">
      <c r="A46" s="4" t="s">
        <v>184</v>
      </c>
      <c r="B46" s="11">
        <v>4.3</v>
      </c>
    </row>
    <row r="47" spans="1:5" x14ac:dyDescent="0.25">
      <c r="A47" s="4" t="s">
        <v>185</v>
      </c>
      <c r="B47" s="11">
        <f>2.09+1.72</f>
        <v>3.8099999999999996</v>
      </c>
    </row>
    <row r="48" spans="1:5" x14ac:dyDescent="0.25">
      <c r="A48" s="4" t="s">
        <v>186</v>
      </c>
      <c r="B48" s="11">
        <f>1.54+1.54+0.73</f>
        <v>3.81</v>
      </c>
    </row>
    <row r="49" spans="1:2" x14ac:dyDescent="0.25">
      <c r="A49" s="4" t="s">
        <v>187</v>
      </c>
      <c r="B49" s="11">
        <f>0.44+0.13+0.74</f>
        <v>1.31</v>
      </c>
    </row>
  </sheetData>
  <sheetProtection algorithmName="SHA-512" hashValue="jthjG1pDkYxqY9D2II9kZ/FuRCBK62h1m4Zn4qFo182RAvXzqevIMVx/WopOr6rYgL8F9L8blG7TnWXl/WSo2Q==" saltValue="m7FhyKMrHExKH/Yy9dB/Vw==" spinCount="100000" sheet="1" objects="1" scenarios="1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5B49F2EAC2FE546A69D62083E2C6619" ma:contentTypeVersion="12" ma:contentTypeDescription="Create a new document." ma:contentTypeScope="" ma:versionID="7c7ee3c93e9aee8f4b41923ee74367ed">
  <xsd:schema xmlns:xsd="http://www.w3.org/2001/XMLSchema" xmlns:xs="http://www.w3.org/2001/XMLSchema" xmlns:p="http://schemas.microsoft.com/office/2006/metadata/properties" xmlns:ns3="721b34fb-b43c-4f23-954e-7c2af5a0d605" xmlns:ns4="c8397f09-dd25-47b3-8075-d9ef7f6d0719" targetNamespace="http://schemas.microsoft.com/office/2006/metadata/properties" ma:root="true" ma:fieldsID="0d64fb7a564268b033ca65efc776794f" ns3:_="" ns4:_="">
    <xsd:import namespace="721b34fb-b43c-4f23-954e-7c2af5a0d605"/>
    <xsd:import namespace="c8397f09-dd25-47b3-8075-d9ef7f6d071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1b34fb-b43c-4f23-954e-7c2af5a0d6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397f09-dd25-47b3-8075-d9ef7f6d07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A2C4F8-6B44-4CAF-89A9-E62B3A58F756}">
  <ds:schemaRefs>
    <ds:schemaRef ds:uri="http://purl.org/dc/dcmitype/"/>
    <ds:schemaRef ds:uri="http://schemas.microsoft.com/office/infopath/2007/PartnerControls"/>
    <ds:schemaRef ds:uri="c8397f09-dd25-47b3-8075-d9ef7f6d0719"/>
    <ds:schemaRef ds:uri="http://purl.org/dc/elements/1.1/"/>
    <ds:schemaRef ds:uri="http://schemas.microsoft.com/office/2006/metadata/properties"/>
    <ds:schemaRef ds:uri="http://schemas.microsoft.com/office/2006/documentManagement/types"/>
    <ds:schemaRef ds:uri="721b34fb-b43c-4f23-954e-7c2af5a0d605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0E5FDE3-7EFF-43CF-8E0C-5FC28D1A89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678562-92C0-45EA-90CB-D4E2C1602F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1b34fb-b43c-4f23-954e-7c2af5a0d605"/>
    <ds:schemaRef ds:uri="c8397f09-dd25-47b3-8075-d9ef7f6d07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metadonnees</vt:lpstr>
      <vt:lpstr>Tableau de bord</vt:lpstr>
      <vt:lpstr>Source</vt:lpstr>
      <vt:lpstr>donnees_parcelles</vt:lpstr>
      <vt:lpstr>For R</vt:lpstr>
      <vt:lpstr>Liste_cascade</vt:lpstr>
      <vt:lpstr>Liste</vt:lpstr>
      <vt:lpstr>Table_Vlookup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agathe bures</dc:creator>
  <cp:keywords/>
  <dc:description/>
  <cp:lastModifiedBy>Alexandre Tricheur</cp:lastModifiedBy>
  <cp:revision/>
  <dcterms:created xsi:type="dcterms:W3CDTF">2020-08-07T11:54:38Z</dcterms:created>
  <dcterms:modified xsi:type="dcterms:W3CDTF">2020-08-30T17:22:37Z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0x010100B5B49F2EAC2FE546A69D62083E2C6619</vt:lpwstr>
  </property>
</Properties>
</file>