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drawings/drawing2.xml" ContentType="application/vnd.openxmlformats-officedocument.drawing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richeur\Desktop\"/>
    </mc:Choice>
  </mc:AlternateContent>
  <xr:revisionPtr revIDLastSave="0" documentId="13_ncr:1_{E95349D2-0055-4702-89F3-F4F28E180BF3}" xr6:coauthVersionLast="45" xr6:coauthVersionMax="45" xr10:uidLastSave="{00000000-0000-0000-0000-000000000000}"/>
  <bookViews>
    <workbookView xWindow="-120" yWindow="-120" windowWidth="20730" windowHeight="11160" firstSheet="1" activeTab="2" xr2:uid="{00000000-000D-0000-FFFF-FFFF00000000}"/>
  </bookViews>
  <sheets>
    <sheet name="Tableau de bord" sheetId="1" r:id="rId1"/>
    <sheet name="Liste" sheetId="2" r:id="rId2"/>
    <sheet name="Source" sheetId="3" r:id="rId3"/>
    <sheet name="For R" sheetId="6" r:id="rId4"/>
    <sheet name="at" sheetId="36" r:id="rId5"/>
    <sheet name="Table_Vlookup" sheetId="35" r:id="rId6"/>
    <sheet name="Feuil10" sheetId="19" r:id="rId7"/>
    <sheet name="Test" sheetId="4" state="hidden" r:id="rId8"/>
    <sheet name="A2" sheetId="10" r:id="rId9"/>
    <sheet name="A3" sheetId="11" r:id="rId10"/>
    <sheet name="A5" sheetId="12" r:id="rId11"/>
    <sheet name="A6" sheetId="13" r:id="rId12"/>
    <sheet name="A7_bas" sheetId="15" r:id="rId13"/>
    <sheet name="A7_haut" sheetId="18" r:id="rId14"/>
    <sheet name="A8" sheetId="16" r:id="rId15"/>
    <sheet name="A9" sheetId="17" r:id="rId16"/>
    <sheet name="C1a" sheetId="20" r:id="rId17"/>
    <sheet name="C1b" sheetId="21" r:id="rId18"/>
    <sheet name="D1" sheetId="22" r:id="rId19"/>
    <sheet name="D2" sheetId="23" r:id="rId20"/>
    <sheet name="E1a" sheetId="28" r:id="rId21"/>
    <sheet name="E1b" sheetId="29" r:id="rId22"/>
    <sheet name="E2a" sheetId="30" r:id="rId23"/>
    <sheet name="E2b" sheetId="31" r:id="rId24"/>
    <sheet name="E3a" sheetId="32" r:id="rId25"/>
    <sheet name="E3b" sheetId="33" r:id="rId26"/>
    <sheet name="E4a" sheetId="34" r:id="rId27"/>
    <sheet name="E4b" sheetId="24" r:id="rId28"/>
  </sheets>
  <definedNames>
    <definedName name="ListeFlower">#REF!</definedName>
    <definedName name="ListeHabitat">#REF!</definedName>
    <definedName name="ListeLatinName">#REF!</definedName>
    <definedName name="ListeMonth">Liste!#REF!</definedName>
    <definedName name="ListeSite">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3" l="1"/>
  <c r="E12" i="3"/>
  <c r="B12" i="3"/>
  <c r="A12" i="3" s="1"/>
  <c r="B10" i="3" l="1"/>
  <c r="E10" i="3"/>
  <c r="F10" i="3"/>
  <c r="H10" i="3"/>
  <c r="N10" i="3"/>
  <c r="O10" i="3" l="1"/>
  <c r="A10" i="3"/>
  <c r="B9" i="3"/>
  <c r="E9" i="3"/>
  <c r="F9" i="3"/>
  <c r="H9" i="3"/>
  <c r="N9" i="3"/>
  <c r="O9" i="3" l="1"/>
  <c r="A9" i="3"/>
  <c r="B49" i="35"/>
  <c r="B48" i="35"/>
  <c r="B47" i="35"/>
  <c r="B45" i="35"/>
  <c r="B38" i="35"/>
  <c r="B37" i="35"/>
  <c r="B18" i="35"/>
  <c r="B17" i="35"/>
  <c r="B6" i="35"/>
  <c r="N8" i="3"/>
  <c r="H8" i="3"/>
  <c r="F8" i="3"/>
  <c r="E8" i="3"/>
  <c r="B8" i="3"/>
  <c r="N7" i="3"/>
  <c r="H7" i="3"/>
  <c r="F7" i="3"/>
  <c r="E7" i="3"/>
  <c r="B7" i="3"/>
  <c r="A8" i="3" l="1"/>
  <c r="A7" i="3"/>
  <c r="O8" i="3"/>
  <c r="O7" i="3"/>
</calcChain>
</file>

<file path=xl/sharedStrings.xml><?xml version="1.0" encoding="utf-8"?>
<sst xmlns="http://schemas.openxmlformats.org/spreadsheetml/2006/main" count="793" uniqueCount="238">
  <si>
    <t>nom opérateur</t>
  </si>
  <si>
    <t>parcelle</t>
  </si>
  <si>
    <t>espèce cultivée</t>
  </si>
  <si>
    <t>nature intervention</t>
  </si>
  <si>
    <t>tracteur</t>
  </si>
  <si>
    <t>outil</t>
  </si>
  <si>
    <t>météo</t>
  </si>
  <si>
    <t>état du sol</t>
  </si>
  <si>
    <t>GG</t>
  </si>
  <si>
    <t>A1</t>
  </si>
  <si>
    <t>avoine d'hiver</t>
  </si>
  <si>
    <t>désherbage manuel</t>
  </si>
  <si>
    <t>andainage</t>
  </si>
  <si>
    <t>andaineur</t>
  </si>
  <si>
    <t>ensoleillé</t>
  </si>
  <si>
    <t>Portant</t>
  </si>
  <si>
    <t>PR</t>
  </si>
  <si>
    <t>A10</t>
  </si>
  <si>
    <t>avoine noire</t>
  </si>
  <si>
    <t>désherbage mécanique</t>
  </si>
  <si>
    <t>arrachage</t>
  </si>
  <si>
    <t>bineuse</t>
  </si>
  <si>
    <t>couvert</t>
  </si>
  <si>
    <t>Friable</t>
  </si>
  <si>
    <t>MP</t>
  </si>
  <si>
    <t>A2</t>
  </si>
  <si>
    <t>blé</t>
  </si>
  <si>
    <t>entretien</t>
  </si>
  <si>
    <t>binage</t>
  </si>
  <si>
    <t>John deere 6110M</t>
  </si>
  <si>
    <t>bras broyeur</t>
  </si>
  <si>
    <t>pluie</t>
  </si>
  <si>
    <t>Humide</t>
  </si>
  <si>
    <t>CLB</t>
  </si>
  <si>
    <t>A3</t>
  </si>
  <si>
    <t>blé/féverole</t>
  </si>
  <si>
    <t>broyage</t>
  </si>
  <si>
    <t>John deere 6155R</t>
  </si>
  <si>
    <t>broyeur d'accotements</t>
  </si>
  <si>
    <t>humide</t>
  </si>
  <si>
    <t>tassé</t>
  </si>
  <si>
    <t>GG/CLB</t>
  </si>
  <si>
    <t>A4</t>
  </si>
  <si>
    <t>cameline/lentille</t>
  </si>
  <si>
    <t>récolte</t>
  </si>
  <si>
    <t>débouchage</t>
  </si>
  <si>
    <t>broyeur TM</t>
  </si>
  <si>
    <t>GG/CLB/PR</t>
  </si>
  <si>
    <t>A5</t>
  </si>
  <si>
    <t>céréale/lentille</t>
  </si>
  <si>
    <t>semis</t>
  </si>
  <si>
    <t>déchaumage profond</t>
  </si>
  <si>
    <t>charrue</t>
  </si>
  <si>
    <t>GG/CLB/MP</t>
  </si>
  <si>
    <t>A6</t>
  </si>
  <si>
    <t>chanvre</t>
  </si>
  <si>
    <t>W du sol</t>
  </si>
  <si>
    <t>déchaumage superficiel</t>
  </si>
  <si>
    <t>combinet semis</t>
  </si>
  <si>
    <t>GG/CLB/PR/MP</t>
  </si>
  <si>
    <t>A7bas</t>
  </si>
  <si>
    <t>chia</t>
  </si>
  <si>
    <t>décompactage</t>
  </si>
  <si>
    <t>cultivateur (canadien)</t>
  </si>
  <si>
    <t>GG/PR</t>
  </si>
  <si>
    <t>A7haut</t>
  </si>
  <si>
    <t>colza</t>
  </si>
  <si>
    <t>écimage</t>
  </si>
  <si>
    <t>déboucheur de drain</t>
  </si>
  <si>
    <t>GG/MP</t>
  </si>
  <si>
    <t>A8</t>
  </si>
  <si>
    <t>féverole</t>
  </si>
  <si>
    <t>enrubannage</t>
  </si>
  <si>
    <t>déchaumeur (entrepreneur)</t>
  </si>
  <si>
    <t>GG/MP/PR</t>
  </si>
  <si>
    <t>A9</t>
  </si>
  <si>
    <t>Gd ep/féverole</t>
  </si>
  <si>
    <t>épandage</t>
  </si>
  <si>
    <t>déchaumeur Actisol</t>
  </si>
  <si>
    <t>MP/PR</t>
  </si>
  <si>
    <t>B1</t>
  </si>
  <si>
    <t>grand épeautre</t>
  </si>
  <si>
    <t>étrillage</t>
  </si>
  <si>
    <t>écimeuse</t>
  </si>
  <si>
    <t>GG/AT</t>
  </si>
  <si>
    <t>C1a</t>
  </si>
  <si>
    <t>haricot</t>
  </si>
  <si>
    <t>fanage</t>
  </si>
  <si>
    <t>enrubanneuse</t>
  </si>
  <si>
    <t>GG/AT/CLB</t>
  </si>
  <si>
    <t>C1b</t>
  </si>
  <si>
    <t>interculture</t>
  </si>
  <si>
    <t>fauche</t>
  </si>
  <si>
    <t>épandeur compost</t>
  </si>
  <si>
    <t>AT/PR</t>
  </si>
  <si>
    <t>C2</t>
  </si>
  <si>
    <t>lentille</t>
  </si>
  <si>
    <t>faux semis</t>
  </si>
  <si>
    <t>épandeur delimbe</t>
  </si>
  <si>
    <t>AT/MP</t>
  </si>
  <si>
    <t>C3</t>
  </si>
  <si>
    <t>lin</t>
  </si>
  <si>
    <t>labour</t>
  </si>
  <si>
    <t>épandeur d'engrais kuhn</t>
  </si>
  <si>
    <t>AT/MP/PR</t>
  </si>
  <si>
    <t>C4</t>
  </si>
  <si>
    <t>luzerne</t>
  </si>
  <si>
    <t>mise en andain</t>
  </si>
  <si>
    <t>faucheuse</t>
  </si>
  <si>
    <t>AT</t>
  </si>
  <si>
    <t>C5</t>
  </si>
  <si>
    <t>maïs</t>
  </si>
  <si>
    <t>moissonage</t>
  </si>
  <si>
    <t>girofaneur</t>
  </si>
  <si>
    <t>AT/CLB</t>
  </si>
  <si>
    <t>C6</t>
  </si>
  <si>
    <t>méteil</t>
  </si>
  <si>
    <t>préparation lis de semence</t>
  </si>
  <si>
    <t>herse étrille</t>
  </si>
  <si>
    <t>camal</t>
  </si>
  <si>
    <t>millet</t>
  </si>
  <si>
    <t>pressage</t>
  </si>
  <si>
    <t>herse plate</t>
  </si>
  <si>
    <t>D1</t>
  </si>
  <si>
    <t>oeillette</t>
  </si>
  <si>
    <t>retournement</t>
  </si>
  <si>
    <t>herse rotative</t>
  </si>
  <si>
    <t>D2</t>
  </si>
  <si>
    <t>orge d'hiver</t>
  </si>
  <si>
    <t>rigole</t>
  </si>
  <si>
    <t>moissonneuse batteuse</t>
  </si>
  <si>
    <t>E1a</t>
  </si>
  <si>
    <t>orge printemps</t>
  </si>
  <si>
    <t>roulage</t>
  </si>
  <si>
    <t>plateau paille</t>
  </si>
  <si>
    <t>E1b</t>
  </si>
  <si>
    <t>pois chiche</t>
  </si>
  <si>
    <t>scalpage</t>
  </si>
  <si>
    <t>presse</t>
  </si>
  <si>
    <t>E2a</t>
  </si>
  <si>
    <t>pois vert</t>
  </si>
  <si>
    <t>semis en combinet</t>
  </si>
  <si>
    <t>remorque maître</t>
  </si>
  <si>
    <t>E2b</t>
  </si>
  <si>
    <t>prairie temporaire</t>
  </si>
  <si>
    <t>semoir seul</t>
  </si>
  <si>
    <t>remorque simonneau</t>
  </si>
  <si>
    <t>E3a</t>
  </si>
  <si>
    <t>quinoa</t>
  </si>
  <si>
    <t>stockage foin</t>
  </si>
  <si>
    <t>retourneur andain compost</t>
  </si>
  <si>
    <t>E3b</t>
  </si>
  <si>
    <t>sarrasin</t>
  </si>
  <si>
    <t>stockage paille</t>
  </si>
  <si>
    <t>rigoleuse</t>
  </si>
  <si>
    <t>E4a</t>
  </si>
  <si>
    <t>seigle</t>
  </si>
  <si>
    <t>triage</t>
  </si>
  <si>
    <t>rotavator</t>
  </si>
  <si>
    <t>E4b</t>
  </si>
  <si>
    <t>soja</t>
  </si>
  <si>
    <t>désherbage</t>
  </si>
  <si>
    <t>rouleau</t>
  </si>
  <si>
    <t>F1</t>
  </si>
  <si>
    <t>tournesol</t>
  </si>
  <si>
    <t>semevator</t>
  </si>
  <si>
    <t>F2</t>
  </si>
  <si>
    <t>triticale</t>
  </si>
  <si>
    <t>semis mannuel</t>
  </si>
  <si>
    <t>F3</t>
  </si>
  <si>
    <t>triticale/pois</t>
  </si>
  <si>
    <t>semoir monograine</t>
  </si>
  <si>
    <t>F4</t>
  </si>
  <si>
    <t>triticale/pois/féverole</t>
  </si>
  <si>
    <t>semoir nodet</t>
  </si>
  <si>
    <t>Fouras</t>
  </si>
  <si>
    <t>semoir semis direct</t>
  </si>
  <si>
    <t>G1</t>
  </si>
  <si>
    <t>sous-soleuse</t>
  </si>
  <si>
    <t>G2</t>
  </si>
  <si>
    <t>trancheuse</t>
  </si>
  <si>
    <t>Guillauteau</t>
  </si>
  <si>
    <t>L1</t>
  </si>
  <si>
    <t>L2</t>
  </si>
  <si>
    <t>L3</t>
  </si>
  <si>
    <t>L4</t>
  </si>
  <si>
    <t>L5</t>
  </si>
  <si>
    <t>L6</t>
  </si>
  <si>
    <t>S1</t>
  </si>
  <si>
    <t>S2</t>
  </si>
  <si>
    <t>S3</t>
  </si>
  <si>
    <t>S4</t>
  </si>
  <si>
    <t>fertilisation</t>
  </si>
  <si>
    <t>stockage</t>
  </si>
  <si>
    <t>préparation lit de semence</t>
  </si>
  <si>
    <t>Zetor 9540</t>
  </si>
  <si>
    <t>Renault 681</t>
  </si>
  <si>
    <t>prof</t>
  </si>
  <si>
    <t>durée du travail</t>
  </si>
  <si>
    <t>https://www.youtube.com/watch?v=uWjTidviHis&amp;list=PLSdtjcTY3VgTAeyx1aS-BLLYIuEPv6LH-&amp;index=11&amp;t=0s</t>
  </si>
  <si>
    <t xml:space="preserve">ventiler les données sur plusieurs feuillles </t>
  </si>
  <si>
    <t>https://www.youtube.com/watch?v=6-ta6o3tPGY&amp;list=PLSdtjcTY3VgTAeyx1aS-BLLYIuEPv6LH-&amp;index=42&amp;t=0s</t>
  </si>
  <si>
    <t xml:space="preserve">liste déroulante </t>
  </si>
  <si>
    <t>Code</t>
  </si>
  <si>
    <t>Operateur</t>
  </si>
  <si>
    <t>Date</t>
  </si>
  <si>
    <t>Parcelle</t>
  </si>
  <si>
    <t>Surface</t>
  </si>
  <si>
    <t>Espece_cultivee</t>
  </si>
  <si>
    <t>Type_intervention</t>
  </si>
  <si>
    <t>Nature_intervention</t>
  </si>
  <si>
    <t>Tracteur</t>
  </si>
  <si>
    <t>Outil</t>
  </si>
  <si>
    <t>Carburant_utilise</t>
  </si>
  <si>
    <t>Consommation</t>
  </si>
  <si>
    <t>Profondeur_travail</t>
  </si>
  <si>
    <t>Meteo</t>
  </si>
  <si>
    <t>Etat_sol</t>
  </si>
  <si>
    <t>Temps_travail</t>
  </si>
  <si>
    <t>Commentaire</t>
  </si>
  <si>
    <t/>
  </si>
  <si>
    <t>Annee</t>
  </si>
  <si>
    <t>Mois</t>
  </si>
  <si>
    <t>Num_intervention</t>
  </si>
  <si>
    <t>06/08/2020</t>
  </si>
  <si>
    <t>lllllllllllllllllllllllll</t>
  </si>
  <si>
    <t>23/08/2020</t>
  </si>
  <si>
    <t>jomupum</t>
  </si>
  <si>
    <t>27/07/2020</t>
  </si>
  <si>
    <t>friable</t>
  </si>
  <si>
    <t>portant</t>
  </si>
  <si>
    <t>moisson</t>
  </si>
  <si>
    <t>agathe</t>
  </si>
  <si>
    <t>simulation</t>
  </si>
  <si>
    <t>alex</t>
  </si>
  <si>
    <t>19/08/2020</t>
  </si>
  <si>
    <t>c'est super</t>
  </si>
  <si>
    <t>12_A3_8_2020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</si>
</sst>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rgb="FFC0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0" fillId="2" borderId="0" xfId="0" applyFill="1"/>
    <xf numFmtId="0" fontId="2" fillId="2" borderId="0" xfId="0" applyFont="1" applyFill="1"/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4" fillId="0" borderId="0" xfId="2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2" fontId="0" fillId="0" borderId="0" xfId="0" applyNumberFormat="1" applyAlignment="1" applyProtection="1">
      <alignment horizontal="center" vertical="center"/>
      <protection locked="0"/>
    </xf>
    <xf numFmtId="2" fontId="0" fillId="0" borderId="0" xfId="0" applyNumberFormat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 wrapText="1"/>
      <protection locked="0"/>
    </xf>
    <xf numFmtId="2" fontId="0" fillId="0" borderId="0" xfId="0" applyNumberFormat="1" applyAlignment="1">
      <alignment horizontal="center" vertical="center"/>
    </xf>
    <xf numFmtId="2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2" fontId="3" fillId="0" borderId="0" xfId="0" applyNumberFormat="1" applyFont="1" applyAlignment="1">
      <alignment horizontal="center" vertical="center"/>
    </xf>
    <xf numFmtId="2" fontId="0" fillId="0" borderId="0" xfId="0" applyNumberFormat="1"/>
  </cellXfs>
  <cellStyles count="3">
    <cellStyle name="Lien hypertexte" xfId="2" builtinId="8"/>
    <cellStyle name="Normal" xfId="0" builtinId="0"/>
    <cellStyle name="Normal 3" xfId="1" xr:uid="{00000000-0005-0000-0000-000002000000}"/>
  </cellStyles>
  <dxfs count="58">
    <dxf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  <protection locked="0" hidden="0"/>
    </dxf>
    <dxf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numFmt numFmtId="2" formatCode="0.00"/>
      <alignment horizontal="center" vertical="center" textRotation="0" wrapText="0" indent="0" justifyLastLine="0" shrinkToFit="0" readingOrder="0"/>
      <protection locked="0" hidden="0"/>
    </dxf>
    <dxf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customXml" Target="../customXml/item2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tyles" Target="styles.xml"/><Relationship Id="rId35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477573</xdr:colOff>
      <xdr:row>18</xdr:row>
      <xdr:rowOff>39688</xdr:rowOff>
    </xdr:from>
    <xdr:to>
      <xdr:col>7</xdr:col>
      <xdr:colOff>514615</xdr:colOff>
      <xdr:row>23</xdr:row>
      <xdr:rowOff>135995</xdr:rowOff>
    </xdr:to>
    <xdr:sp macro="[0]!OuvreFomulaire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1C761156-02E0-4E2E-8F7D-F386DBF28268}"/>
            </a:ext>
          </a:extLst>
        </xdr:cNvPr>
        <xdr:cNvSpPr/>
      </xdr:nvSpPr>
      <xdr:spPr>
        <a:xfrm>
          <a:off x="2911740" y="3373438"/>
          <a:ext cx="1862667" cy="1022349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20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Afficher le formulaire</a:t>
          </a:r>
        </a:p>
      </xdr:txBody>
    </xdr:sp>
    <xdr:clientData/>
  </xdr:twoCellAnchor>
  <xdr:twoCellAnchor editAs="oneCell">
    <xdr:from>
      <xdr:col>7</xdr:col>
      <xdr:colOff>278340</xdr:colOff>
      <xdr:row>18</xdr:row>
      <xdr:rowOff>24607</xdr:rowOff>
    </xdr:from>
    <xdr:to>
      <xdr:col>11</xdr:col>
      <xdr:colOff>233891</xdr:colOff>
      <xdr:row>31</xdr:row>
      <xdr:rowOff>24607</xdr:rowOff>
    </xdr:to>
    <xdr:pic>
      <xdr:nvPicPr>
        <xdr:cNvPr id="4" name="Graphic 3" descr="Tractor">
          <a:extLst>
            <a:ext uri="{FF2B5EF4-FFF2-40B4-BE49-F238E27FC236}">
              <a16:creationId xmlns:a16="http://schemas.microsoft.com/office/drawing/2014/main" id="{7F7574CF-FD70-4B17-B691-E148542490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4538132" y="3358357"/>
          <a:ext cx="2389717" cy="2407708"/>
        </a:xfrm>
        <a:prstGeom prst="rect">
          <a:avLst/>
        </a:prstGeom>
      </xdr:spPr>
    </xdr:pic>
    <xdr:clientData/>
  </xdr:twoCellAnchor>
  <xdr:twoCellAnchor>
    <xdr:from>
      <xdr:col>7</xdr:col>
      <xdr:colOff>105832</xdr:colOff>
      <xdr:row>23</xdr:row>
      <xdr:rowOff>158750</xdr:rowOff>
    </xdr:from>
    <xdr:to>
      <xdr:col>7</xdr:col>
      <xdr:colOff>482864</xdr:colOff>
      <xdr:row>25</xdr:row>
      <xdr:rowOff>66147</xdr:rowOff>
    </xdr:to>
    <xdr:sp macro="" textlink="">
      <xdr:nvSpPr>
        <xdr:cNvPr id="7" name="L-Shape 6">
          <a:extLst>
            <a:ext uri="{FF2B5EF4-FFF2-40B4-BE49-F238E27FC236}">
              <a16:creationId xmlns:a16="http://schemas.microsoft.com/office/drawing/2014/main" id="{848B815D-6801-4608-9D8F-1428F01AE41E}"/>
            </a:ext>
          </a:extLst>
        </xdr:cNvPr>
        <xdr:cNvSpPr/>
      </xdr:nvSpPr>
      <xdr:spPr>
        <a:xfrm>
          <a:off x="4365624" y="4418542"/>
          <a:ext cx="377032" cy="277813"/>
        </a:xfrm>
        <a:prstGeom prst="corner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10</xdr:col>
      <xdr:colOff>271197</xdr:colOff>
      <xdr:row>20</xdr:row>
      <xdr:rowOff>72760</xdr:rowOff>
    </xdr:from>
    <xdr:to>
      <xdr:col>11</xdr:col>
      <xdr:colOff>59531</xdr:colOff>
      <xdr:row>21</xdr:row>
      <xdr:rowOff>178594</xdr:rowOff>
    </xdr:to>
    <xdr:sp macro="" textlink="">
      <xdr:nvSpPr>
        <xdr:cNvPr id="8" name="Cloud 7">
          <a:extLst>
            <a:ext uri="{FF2B5EF4-FFF2-40B4-BE49-F238E27FC236}">
              <a16:creationId xmlns:a16="http://schemas.microsoft.com/office/drawing/2014/main" id="{53D9A6D5-2C57-46DA-9F16-82E70EE184B7}"/>
            </a:ext>
          </a:extLst>
        </xdr:cNvPr>
        <xdr:cNvSpPr/>
      </xdr:nvSpPr>
      <xdr:spPr>
        <a:xfrm>
          <a:off x="6356614" y="3776927"/>
          <a:ext cx="396875" cy="291042"/>
        </a:xfrm>
        <a:prstGeom prst="cloud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</xdr:col>
      <xdr:colOff>608539</xdr:colOff>
      <xdr:row>6</xdr:row>
      <xdr:rowOff>152135</xdr:rowOff>
    </xdr:from>
    <xdr:to>
      <xdr:col>12</xdr:col>
      <xdr:colOff>284426</xdr:colOff>
      <xdr:row>12</xdr:row>
      <xdr:rowOff>112449</xdr:rowOff>
    </xdr:to>
    <xdr:sp macro="" textlink="">
      <xdr:nvSpPr>
        <xdr:cNvPr id="10" name="Rectangle: Rounded Corners 9">
          <a:extLst>
            <a:ext uri="{FF2B5EF4-FFF2-40B4-BE49-F238E27FC236}">
              <a16:creationId xmlns:a16="http://schemas.microsoft.com/office/drawing/2014/main" id="{BF2165AC-4A32-4C17-B2A3-A52434B4A553}"/>
            </a:ext>
          </a:extLst>
        </xdr:cNvPr>
        <xdr:cNvSpPr/>
      </xdr:nvSpPr>
      <xdr:spPr>
        <a:xfrm>
          <a:off x="1217081" y="1263385"/>
          <a:ext cx="6369845" cy="1071564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 w="28575">
          <a:solidFill>
            <a:schemeClr val="accent4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en-US" sz="2400" b="1"/>
            <a:t>Données de consommations des passages</a:t>
          </a:r>
          <a:r>
            <a:rPr lang="en-US" sz="2400" b="1" baseline="0"/>
            <a:t> d'outils dans les parcelles </a:t>
          </a:r>
          <a:endParaRPr lang="en-US" sz="2400" b="1"/>
        </a:p>
      </xdr:txBody>
    </xdr:sp>
    <xdr:clientData/>
  </xdr:twoCellAnchor>
  <xdr:twoCellAnchor>
    <xdr:from>
      <xdr:col>14</xdr:col>
      <xdr:colOff>125677</xdr:colOff>
      <xdr:row>6</xdr:row>
      <xdr:rowOff>105833</xdr:rowOff>
    </xdr:from>
    <xdr:to>
      <xdr:col>16</xdr:col>
      <xdr:colOff>171978</xdr:colOff>
      <xdr:row>12</xdr:row>
      <xdr:rowOff>145521</xdr:rowOff>
    </xdr:to>
    <xdr:sp macro="[0]!AffichagePleinEcran" textlink="">
      <xdr:nvSpPr>
        <xdr:cNvPr id="15" name="Oval 14">
          <a:extLst>
            <a:ext uri="{FF2B5EF4-FFF2-40B4-BE49-F238E27FC236}">
              <a16:creationId xmlns:a16="http://schemas.microsoft.com/office/drawing/2014/main" id="{C267CCE2-853A-4BC1-9E86-987458DF8C84}"/>
            </a:ext>
          </a:extLst>
        </xdr:cNvPr>
        <xdr:cNvSpPr/>
      </xdr:nvSpPr>
      <xdr:spPr>
        <a:xfrm>
          <a:off x="8645260" y="1217083"/>
          <a:ext cx="1263385" cy="1150938"/>
        </a:xfrm>
        <a:prstGeom prst="ellipse">
          <a:avLst/>
        </a:prstGeom>
        <a:solidFill>
          <a:srgbClr val="00B050"/>
        </a:solidFill>
        <a:ln>
          <a:solidFill>
            <a:srgbClr val="00B050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200" b="1" cap="none" spc="0">
              <a:ln w="0"/>
              <a:solidFill>
                <a:schemeClr val="bg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Affichage</a:t>
          </a:r>
          <a:r>
            <a:rPr lang="en-US" sz="1200" b="1" cap="none" spc="0" baseline="0">
              <a:ln w="0"/>
              <a:solidFill>
                <a:schemeClr val="bg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 plein écran</a:t>
          </a:r>
          <a:r>
            <a:rPr lang="en-US" sz="1200" b="1">
              <a:solidFill>
                <a:schemeClr val="bg1"/>
              </a:solidFill>
            </a:rPr>
            <a:t>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63500</xdr:rowOff>
    </xdr:from>
    <xdr:to>
      <xdr:col>8</xdr:col>
      <xdr:colOff>501650</xdr:colOff>
      <xdr:row>4</xdr:row>
      <xdr:rowOff>31750</xdr:rowOff>
    </xdr:to>
    <xdr:sp macro="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FCE27924-F146-46A6-82E1-70597F506128}"/>
            </a:ext>
          </a:extLst>
        </xdr:cNvPr>
        <xdr:cNvSpPr/>
      </xdr:nvSpPr>
      <xdr:spPr>
        <a:xfrm>
          <a:off x="50800" y="63500"/>
          <a:ext cx="5213350" cy="70485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800" b="1" baseline="0"/>
            <a:t>Interventions culturales sur l'ensemble des parcelles</a:t>
          </a:r>
          <a:endParaRPr lang="en-US" sz="18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50800</xdr:colOff>
      <xdr:row>0</xdr:row>
      <xdr:rowOff>63500</xdr:rowOff>
    </xdr:from>
    <xdr:to>
      <xdr:col>9</xdr:col>
      <xdr:colOff>501650</xdr:colOff>
      <xdr:row>2</xdr:row>
      <xdr:rowOff>0</xdr:rowOff>
    </xdr:to>
    <xdr:sp macro="" textlink="">
      <xdr:nvSpPr>
        <xdr:cNvPr id="2" name="Rectangle: Rounded Corners 2">
          <a:extLst>
            <a:ext uri="{FF2B5EF4-FFF2-40B4-BE49-F238E27FC236}">
              <a16:creationId xmlns:a16="http://schemas.microsoft.com/office/drawing/2014/main" id="{4C4C305B-C155-4D4B-BFC1-4F6DED12E2F8}"/>
            </a:ext>
          </a:extLst>
        </xdr:cNvPr>
        <xdr:cNvSpPr/>
      </xdr:nvSpPr>
      <xdr:spPr>
        <a:xfrm>
          <a:off x="660400" y="63500"/>
          <a:ext cx="7232650" cy="31750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800" b="1" baseline="0"/>
            <a:t>Interventions culturales sur la parcelle A2</a:t>
          </a:r>
          <a:endParaRPr lang="en-US" sz="18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50800</xdr:colOff>
      <xdr:row>0</xdr:row>
      <xdr:rowOff>63500</xdr:rowOff>
    </xdr:from>
    <xdr:to>
      <xdr:col>9</xdr:col>
      <xdr:colOff>501650</xdr:colOff>
      <xdr:row>2</xdr:row>
      <xdr:rowOff>0</xdr:rowOff>
    </xdr:to>
    <xdr:sp macro="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6EB86F04-7996-4AC0-BACB-8823EF0E2D12}"/>
            </a:ext>
          </a:extLst>
        </xdr:cNvPr>
        <xdr:cNvSpPr/>
      </xdr:nvSpPr>
      <xdr:spPr>
        <a:xfrm>
          <a:off x="565150" y="63500"/>
          <a:ext cx="6661150" cy="31750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800" b="1" baseline="0"/>
            <a:t>Interventions culturales sur la parcelle A2</a:t>
          </a:r>
          <a:endParaRPr lang="en-US" sz="1800" b="1"/>
        </a:p>
      </xdr:txBody>
    </xdr:sp>
    <xdr:clientData/>
  </xdr:twoCellAnchor>
  <xdr:twoCellAnchor>
    <xdr:from>
      <xdr:col>1</xdr:col>
      <xdr:colOff>50800</xdr:colOff>
      <xdr:row>0</xdr:row>
      <xdr:rowOff>63500</xdr:rowOff>
    </xdr:from>
    <xdr:to>
      <xdr:col>9</xdr:col>
      <xdr:colOff>501650</xdr:colOff>
      <xdr:row>2</xdr:row>
      <xdr:rowOff>0</xdr:rowOff>
    </xdr:to>
    <xdr:sp macro="" textlink="">
      <xdr:nvSpPr>
        <xdr:cNvPr id="4" name="Rectangle: Rounded Corners 2">
          <a:extLst>
            <a:ext uri="{FF2B5EF4-FFF2-40B4-BE49-F238E27FC236}">
              <a16:creationId xmlns:a16="http://schemas.microsoft.com/office/drawing/2014/main" id="{C7566CE0-3046-4A88-B4FD-0744ADA20767}"/>
            </a:ext>
          </a:extLst>
        </xdr:cNvPr>
        <xdr:cNvSpPr/>
      </xdr:nvSpPr>
      <xdr:spPr>
        <a:xfrm>
          <a:off x="565150" y="63500"/>
          <a:ext cx="6661150" cy="31750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800" b="1" baseline="0"/>
            <a:t>Interventions culturales sur la parcelle A2</a:t>
          </a:r>
          <a:endParaRPr lang="en-US" sz="18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50800</xdr:colOff>
      <xdr:row>0</xdr:row>
      <xdr:rowOff>63500</xdr:rowOff>
    </xdr:from>
    <xdr:to>
      <xdr:col>9</xdr:col>
      <xdr:colOff>501650</xdr:colOff>
      <xdr:row>2</xdr:row>
      <xdr:rowOff>0</xdr:rowOff>
    </xdr:to>
    <xdr:sp macro="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F9F2F498-91F3-4C03-87E7-858B67B95BD7}"/>
            </a:ext>
          </a:extLst>
        </xdr:cNvPr>
        <xdr:cNvSpPr/>
      </xdr:nvSpPr>
      <xdr:spPr>
        <a:xfrm>
          <a:off x="565150" y="63500"/>
          <a:ext cx="6661150" cy="31750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800" b="1" baseline="0"/>
            <a:t>Interventions culturales sur la parcelle A2</a:t>
          </a:r>
          <a:endParaRPr lang="en-US" sz="18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50800</xdr:colOff>
      <xdr:row>0</xdr:row>
      <xdr:rowOff>63500</xdr:rowOff>
    </xdr:from>
    <xdr:to>
      <xdr:col>9</xdr:col>
      <xdr:colOff>501650</xdr:colOff>
      <xdr:row>2</xdr:row>
      <xdr:rowOff>0</xdr:rowOff>
    </xdr:to>
    <xdr:sp macro="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A866DD2E-DEE8-4B15-84E8-E59013B38C58}"/>
            </a:ext>
          </a:extLst>
        </xdr:cNvPr>
        <xdr:cNvSpPr/>
      </xdr:nvSpPr>
      <xdr:spPr>
        <a:xfrm>
          <a:off x="565150" y="63500"/>
          <a:ext cx="6661150" cy="31750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800" b="1" baseline="0"/>
            <a:t>Interventions culturales sur la parcelle A2</a:t>
          </a:r>
          <a:endParaRPr lang="en-US" sz="1800" b="1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50800</xdr:colOff>
      <xdr:row>0</xdr:row>
      <xdr:rowOff>63500</xdr:rowOff>
    </xdr:from>
    <xdr:to>
      <xdr:col>9</xdr:col>
      <xdr:colOff>501650</xdr:colOff>
      <xdr:row>2</xdr:row>
      <xdr:rowOff>0</xdr:rowOff>
    </xdr:to>
    <xdr:sp macro="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0741DD78-77BB-443E-9B20-C67A70E80FFE}"/>
            </a:ext>
          </a:extLst>
        </xdr:cNvPr>
        <xdr:cNvSpPr/>
      </xdr:nvSpPr>
      <xdr:spPr>
        <a:xfrm>
          <a:off x="565150" y="63500"/>
          <a:ext cx="6661150" cy="31750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800" b="1" baseline="0"/>
            <a:t>Interventions culturales sur la parcelle A2</a:t>
          </a:r>
          <a:endParaRPr lang="en-US" sz="1800" b="1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50800</xdr:colOff>
      <xdr:row>0</xdr:row>
      <xdr:rowOff>63500</xdr:rowOff>
    </xdr:from>
    <xdr:to>
      <xdr:col>9</xdr:col>
      <xdr:colOff>501650</xdr:colOff>
      <xdr:row>2</xdr:row>
      <xdr:rowOff>0</xdr:rowOff>
    </xdr:to>
    <xdr:sp macro="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41E1C47D-2F24-4443-96F1-13F371953CA9}"/>
            </a:ext>
          </a:extLst>
        </xdr:cNvPr>
        <xdr:cNvSpPr/>
      </xdr:nvSpPr>
      <xdr:spPr>
        <a:xfrm>
          <a:off x="565150" y="63500"/>
          <a:ext cx="6661150" cy="31750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800" b="1" baseline="0"/>
            <a:t>Interventions culturales sur la parcelle A2</a:t>
          </a:r>
          <a:endParaRPr lang="en-US" sz="1800" b="1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50800</xdr:colOff>
      <xdr:row>0</xdr:row>
      <xdr:rowOff>63500</xdr:rowOff>
    </xdr:from>
    <xdr:to>
      <xdr:col>9</xdr:col>
      <xdr:colOff>501650</xdr:colOff>
      <xdr:row>2</xdr:row>
      <xdr:rowOff>0</xdr:rowOff>
    </xdr:to>
    <xdr:sp macro="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C1289AB8-024A-4063-8F59-B43CCCCE14C7}"/>
            </a:ext>
          </a:extLst>
        </xdr:cNvPr>
        <xdr:cNvSpPr/>
      </xdr:nvSpPr>
      <xdr:spPr>
        <a:xfrm>
          <a:off x="565150" y="63500"/>
          <a:ext cx="6661150" cy="31750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800" b="1" baseline="0"/>
            <a:t>Interventions culturales sur la parcelle A2</a:t>
          </a:r>
          <a:endParaRPr lang="en-US" sz="1800" b="1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50800</xdr:colOff>
      <xdr:row>0</xdr:row>
      <xdr:rowOff>63500</xdr:rowOff>
    </xdr:from>
    <xdr:to>
      <xdr:col>9</xdr:col>
      <xdr:colOff>501650</xdr:colOff>
      <xdr:row>2</xdr:row>
      <xdr:rowOff>0</xdr:rowOff>
    </xdr:to>
    <xdr:sp macro="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B8A16B07-B1E0-4FA5-93D2-0CF72DDFC62A}"/>
            </a:ext>
          </a:extLst>
        </xdr:cNvPr>
        <xdr:cNvSpPr/>
      </xdr:nvSpPr>
      <xdr:spPr>
        <a:xfrm>
          <a:off x="565150" y="63500"/>
          <a:ext cx="6661150" cy="31750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800" b="1" baseline="0"/>
            <a:t>Interventions culturales sur la parcelle A2</a:t>
          </a:r>
          <a:endParaRPr lang="en-US" sz="1800" b="1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50800</xdr:colOff>
      <xdr:row>0</xdr:row>
      <xdr:rowOff>63500</xdr:rowOff>
    </xdr:from>
    <xdr:to>
      <xdr:col>9</xdr:col>
      <xdr:colOff>501650</xdr:colOff>
      <xdr:row>2</xdr:row>
      <xdr:rowOff>0</xdr:rowOff>
    </xdr:to>
    <xdr:sp macro="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41DCA636-1DDC-462D-83AD-F142254EFAFD}"/>
            </a:ext>
          </a:extLst>
        </xdr:cNvPr>
        <xdr:cNvSpPr/>
      </xdr:nvSpPr>
      <xdr:spPr>
        <a:xfrm>
          <a:off x="565150" y="63500"/>
          <a:ext cx="6661150" cy="31750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800" b="1" baseline="0"/>
            <a:t>Interventions culturales sur la parcelle A2</a:t>
          </a:r>
          <a:endParaRPr lang="en-US" sz="1800" b="1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50800</xdr:colOff>
      <xdr:row>0</xdr:row>
      <xdr:rowOff>63500</xdr:rowOff>
    </xdr:from>
    <xdr:to>
      <xdr:col>9</xdr:col>
      <xdr:colOff>501650</xdr:colOff>
      <xdr:row>2</xdr:row>
      <xdr:rowOff>0</xdr:rowOff>
    </xdr:to>
    <xdr:sp macro="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A1A2DC75-51BD-494A-A13F-FC1AF398F267}"/>
            </a:ext>
          </a:extLst>
        </xdr:cNvPr>
        <xdr:cNvSpPr/>
      </xdr:nvSpPr>
      <xdr:spPr>
        <a:xfrm>
          <a:off x="565150" y="63500"/>
          <a:ext cx="6661150" cy="31750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800" b="1" baseline="0"/>
            <a:t>Interventions culturales sur la parcelle A2</a:t>
          </a:r>
          <a:endParaRPr lang="en-US" sz="1800" b="1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50800</xdr:colOff>
      <xdr:row>0</xdr:row>
      <xdr:rowOff>63500</xdr:rowOff>
    </xdr:from>
    <xdr:to>
      <xdr:col>9</xdr:col>
      <xdr:colOff>501650</xdr:colOff>
      <xdr:row>2</xdr:row>
      <xdr:rowOff>0</xdr:rowOff>
    </xdr:to>
    <xdr:sp macro="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5FE4320E-854E-4BC5-9CDC-862F81FAC7F2}"/>
            </a:ext>
          </a:extLst>
        </xdr:cNvPr>
        <xdr:cNvSpPr/>
      </xdr:nvSpPr>
      <xdr:spPr>
        <a:xfrm>
          <a:off x="565150" y="63500"/>
          <a:ext cx="6661150" cy="31750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800" b="1" baseline="0"/>
            <a:t>Interventions culturales sur la parcelle A2</a:t>
          </a:r>
          <a:endParaRPr lang="en-US" sz="1800" b="1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50800</xdr:colOff>
      <xdr:row>0</xdr:row>
      <xdr:rowOff>63500</xdr:rowOff>
    </xdr:from>
    <xdr:to>
      <xdr:col>9</xdr:col>
      <xdr:colOff>501650</xdr:colOff>
      <xdr:row>2</xdr:row>
      <xdr:rowOff>0</xdr:rowOff>
    </xdr:to>
    <xdr:sp macro="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C487BDD7-4AFC-465D-8BD4-EBCD1CF3B304}"/>
            </a:ext>
          </a:extLst>
        </xdr:cNvPr>
        <xdr:cNvSpPr/>
      </xdr:nvSpPr>
      <xdr:spPr>
        <a:xfrm>
          <a:off x="565150" y="63500"/>
          <a:ext cx="6661150" cy="31750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800" b="1" baseline="0"/>
            <a:t>Interventions culturales sur la parcelle A2</a:t>
          </a:r>
          <a:endParaRPr lang="en-US" sz="1800" b="1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50800</xdr:colOff>
      <xdr:row>0</xdr:row>
      <xdr:rowOff>63500</xdr:rowOff>
    </xdr:from>
    <xdr:to>
      <xdr:col>9</xdr:col>
      <xdr:colOff>501650</xdr:colOff>
      <xdr:row>2</xdr:row>
      <xdr:rowOff>0</xdr:rowOff>
    </xdr:to>
    <xdr:sp macro="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EB4332D2-91CB-46CF-9CBC-73EEE9D4BC18}"/>
            </a:ext>
          </a:extLst>
        </xdr:cNvPr>
        <xdr:cNvSpPr/>
      </xdr:nvSpPr>
      <xdr:spPr>
        <a:xfrm>
          <a:off x="565150" y="63500"/>
          <a:ext cx="6661150" cy="31750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800" b="1" baseline="0"/>
            <a:t>Interventions culturales sur la parcelle A2</a:t>
          </a:r>
          <a:endParaRPr lang="en-US" sz="1800" b="1"/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50800</xdr:colOff>
      <xdr:row>0</xdr:row>
      <xdr:rowOff>63500</xdr:rowOff>
    </xdr:from>
    <xdr:to>
      <xdr:col>9</xdr:col>
      <xdr:colOff>501650</xdr:colOff>
      <xdr:row>2</xdr:row>
      <xdr:rowOff>0</xdr:rowOff>
    </xdr:to>
    <xdr:sp macro="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E8A6244F-38E1-4E3F-AEFB-2DB1C1CCB8E8}"/>
            </a:ext>
          </a:extLst>
        </xdr:cNvPr>
        <xdr:cNvSpPr/>
      </xdr:nvSpPr>
      <xdr:spPr>
        <a:xfrm>
          <a:off x="565150" y="63500"/>
          <a:ext cx="6661150" cy="31750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800" b="1" baseline="0"/>
            <a:t>Interventions culturales sur la parcelle A2</a:t>
          </a:r>
          <a:endParaRPr lang="en-US" sz="1800" b="1"/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50800</xdr:colOff>
      <xdr:row>0</xdr:row>
      <xdr:rowOff>63500</xdr:rowOff>
    </xdr:from>
    <xdr:to>
      <xdr:col>9</xdr:col>
      <xdr:colOff>501650</xdr:colOff>
      <xdr:row>2</xdr:row>
      <xdr:rowOff>0</xdr:rowOff>
    </xdr:to>
    <xdr:sp macro="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5D054A77-57E7-4F4E-9A8B-E27C52AAAEC4}"/>
            </a:ext>
          </a:extLst>
        </xdr:cNvPr>
        <xdr:cNvSpPr/>
      </xdr:nvSpPr>
      <xdr:spPr>
        <a:xfrm>
          <a:off x="565150" y="63500"/>
          <a:ext cx="6661150" cy="31750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800" b="1" baseline="0"/>
            <a:t>Interventions culturales sur la parcelle A2</a:t>
          </a:r>
          <a:endParaRPr lang="en-US" sz="1800" b="1"/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50800</xdr:colOff>
      <xdr:row>0</xdr:row>
      <xdr:rowOff>63500</xdr:rowOff>
    </xdr:from>
    <xdr:to>
      <xdr:col>9</xdr:col>
      <xdr:colOff>501650</xdr:colOff>
      <xdr:row>2</xdr:row>
      <xdr:rowOff>0</xdr:rowOff>
    </xdr:to>
    <xdr:sp macro="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4E008981-7B56-4AB4-83AB-197B2ABA801E}"/>
            </a:ext>
          </a:extLst>
        </xdr:cNvPr>
        <xdr:cNvSpPr/>
      </xdr:nvSpPr>
      <xdr:spPr>
        <a:xfrm>
          <a:off x="565150" y="63500"/>
          <a:ext cx="6661150" cy="31750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800" b="1" baseline="0"/>
            <a:t>Interventions culturales sur la parcelle A2</a:t>
          </a:r>
          <a:endParaRPr lang="en-US" sz="1800" b="1"/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50800</xdr:colOff>
      <xdr:row>0</xdr:row>
      <xdr:rowOff>63500</xdr:rowOff>
    </xdr:from>
    <xdr:to>
      <xdr:col>9</xdr:col>
      <xdr:colOff>501650</xdr:colOff>
      <xdr:row>2</xdr:row>
      <xdr:rowOff>0</xdr:rowOff>
    </xdr:to>
    <xdr:sp macro="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F099D45D-84F0-4319-8176-7A132D211046}"/>
            </a:ext>
          </a:extLst>
        </xdr:cNvPr>
        <xdr:cNvSpPr/>
      </xdr:nvSpPr>
      <xdr:spPr>
        <a:xfrm>
          <a:off x="565150" y="63500"/>
          <a:ext cx="6661150" cy="31750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800" b="1" baseline="0"/>
            <a:t>Interventions culturales sur la parcelle A2</a:t>
          </a:r>
          <a:endParaRPr lang="en-US" sz="1800" b="1"/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50800</xdr:colOff>
      <xdr:row>0</xdr:row>
      <xdr:rowOff>63500</xdr:rowOff>
    </xdr:from>
    <xdr:to>
      <xdr:col>9</xdr:col>
      <xdr:colOff>501650</xdr:colOff>
      <xdr:row>2</xdr:row>
      <xdr:rowOff>0</xdr:rowOff>
    </xdr:to>
    <xdr:sp macro="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2E01889F-0ADB-4064-B8C0-5E610599EF04}"/>
            </a:ext>
          </a:extLst>
        </xdr:cNvPr>
        <xdr:cNvSpPr/>
      </xdr:nvSpPr>
      <xdr:spPr>
        <a:xfrm>
          <a:off x="565150" y="63500"/>
          <a:ext cx="6661150" cy="31750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800" b="1" baseline="0"/>
            <a:t>Interventions culturales sur la parcelle A2</a:t>
          </a:r>
          <a:endParaRPr lang="en-US" sz="1800" b="1"/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50800</xdr:colOff>
      <xdr:row>0</xdr:row>
      <xdr:rowOff>63500</xdr:rowOff>
    </xdr:from>
    <xdr:to>
      <xdr:col>9</xdr:col>
      <xdr:colOff>501650</xdr:colOff>
      <xdr:row>2</xdr:row>
      <xdr:rowOff>0</xdr:rowOff>
    </xdr:to>
    <xdr:sp macro="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055007E5-0B6E-4066-A374-45EF396376D1}"/>
            </a:ext>
          </a:extLst>
        </xdr:cNvPr>
        <xdr:cNvSpPr/>
      </xdr:nvSpPr>
      <xdr:spPr>
        <a:xfrm>
          <a:off x="565150" y="63500"/>
          <a:ext cx="6661150" cy="31750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800" b="1" baseline="0"/>
            <a:t>Interventions culturales sur la parcelle A2</a:t>
          </a:r>
          <a:endParaRPr lang="en-US" sz="1800" b="1"/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50800</xdr:colOff>
      <xdr:row>0</xdr:row>
      <xdr:rowOff>63500</xdr:rowOff>
    </xdr:from>
    <xdr:to>
      <xdr:col>9</xdr:col>
      <xdr:colOff>501650</xdr:colOff>
      <xdr:row>2</xdr:row>
      <xdr:rowOff>0</xdr:rowOff>
    </xdr:to>
    <xdr:sp macro="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C4904913-F9FE-4A7B-8FA8-5D7C41A99C95}"/>
            </a:ext>
          </a:extLst>
        </xdr:cNvPr>
        <xdr:cNvSpPr/>
      </xdr:nvSpPr>
      <xdr:spPr>
        <a:xfrm>
          <a:off x="565150" y="63500"/>
          <a:ext cx="6661150" cy="317500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en-US" sz="1800" b="1" baseline="0"/>
            <a:t>Interventions culturales sur la parcelle A2</a:t>
          </a:r>
          <a:endParaRPr lang="en-US" sz="1800" b="1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D5C82D7-EBE6-4B2E-AABF-8E6DBCC192BC}" name="Liste_nom_opérateur" displayName="Liste_nom_opérateur" ref="A1:A20" totalsRowShown="0" headerRowDxfId="57" dataDxfId="56">
  <autoFilter ref="A1:A20" xr:uid="{76B04978-223A-4323-BAD5-98B7146B1488}"/>
  <tableColumns count="1">
    <tableColumn id="1" xr3:uid="{F17EA3FF-53D2-4310-B339-0CC0C9EAA7D0}" name="nom opérateur" dataDxfId="55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E8954E4-B003-4B78-9BCB-583956E1D938}" name="Liste_parcelle" displayName="Liste_parcelle" ref="B1:B49" totalsRowShown="0" headerRowDxfId="54" dataDxfId="53">
  <autoFilter ref="B1:B49" xr:uid="{5F6121FB-AB34-4012-90C1-81B2960F34DB}"/>
  <tableColumns count="1">
    <tableColumn id="1" xr3:uid="{98BCA5B9-7AAE-4FFA-B312-E6F5982EF5C8}" name="parcelle" dataDxfId="52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E8111B6-95E4-4E9F-BEEC-2C1C6C5F624E}" name="Liste_espèce_cultivée" displayName="Liste_espèce_cultivée" ref="C1:C35" totalsRowShown="0" headerRowDxfId="51" dataDxfId="50">
  <autoFilter ref="C1:C35" xr:uid="{22595C56-7388-4F63-A8BD-3BAE053CB973}"/>
  <tableColumns count="1">
    <tableColumn id="1" xr3:uid="{10A261C1-B1F3-4CFB-B6AB-3D53EA433DA5}" name="espèce cultivée" dataDxfId="49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E4477BD-C276-4C1D-B000-8E9BFA819A47}" name="Liste_nature_intervention" displayName="Liste_nature_intervention" ref="D1:D31" totalsRowShown="0" headerRowDxfId="48" dataDxfId="47">
  <autoFilter ref="D1:D31" xr:uid="{08DDA8F1-E265-4228-8668-EA2A95215769}"/>
  <tableColumns count="1">
    <tableColumn id="1" xr3:uid="{1CA29A5C-D362-4170-ABC6-03A9DCDAB8F8}" name="nature intervention" dataDxfId="46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BD0BBDD-49E4-4FF4-9610-08827C5FFB39}" name="Liste_tracteur" displayName="Liste_tracteur" ref="E1:E5" totalsRowShown="0" headerRowDxfId="45" dataDxfId="44">
  <autoFilter ref="E1:E5" xr:uid="{96707D70-D5A8-4748-A7A5-9FE1D1E4C616}"/>
  <tableColumns count="1">
    <tableColumn id="1" xr3:uid="{1B0E5495-42E7-4352-A554-739C3501466A}" name="tracteur" dataDxfId="43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500F0AA-0267-4A60-BA45-95406A3F7550}" name="Liste_outil" displayName="Liste_outil" ref="F1:F38" totalsRowShown="0" headerRowDxfId="42" dataDxfId="41">
  <autoFilter ref="F1:F38" xr:uid="{BDCC3C14-F7D5-455B-B5FF-54EE7847CFEB}"/>
  <tableColumns count="1">
    <tableColumn id="1" xr3:uid="{C42D580D-0A38-43D5-9C42-3BC7F4923221}" name="outil" dataDxfId="40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BB4309E-2244-463B-B218-0CD6E898CF41}" name="Liste_météo" displayName="Liste_météo" ref="G1:G5" totalsRowShown="0" headerRowDxfId="39" dataDxfId="38">
  <autoFilter ref="G1:G5" xr:uid="{CCF95C10-6BBD-4D47-82C6-62098B2A43FA}"/>
  <tableColumns count="1">
    <tableColumn id="1" xr3:uid="{0FFCA637-646C-40AC-8E02-0E5E2FF56C50}" name="météo" dataDxfId="37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80891FB-22A9-4B7A-B69D-D8BD79B1C247}" name="Liste_sol" displayName="Liste_sol" ref="I1:I5" totalsRowShown="0" headerRowDxfId="36" dataDxfId="35">
  <autoFilter ref="I1:I5" xr:uid="{C2270BFE-DD06-48C9-AF87-7C2B4CDEF8EC}"/>
  <tableColumns count="1">
    <tableColumn id="1" xr3:uid="{B19A9E4F-643F-48A8-B57D-CDB2EE930120}" name="état du sol" dataDxfId="34"/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BE1E584-A7ED-4648-AC48-717B3A67CAD2}" name="Liste_prof" displayName="Liste_prof" ref="H1:H34" totalsRowShown="0" headerRowDxfId="33" dataDxfId="32">
  <autoFilter ref="H1:H34" xr:uid="{AF4D97B3-5E37-45AE-8532-E3BC3119210A}"/>
  <tableColumns count="1">
    <tableColumn id="1" xr3:uid="{48A52BB8-A888-48DC-8600-C6243A7C60E0}" name="prof" dataDxfId="31"/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4D161DA7-9C3F-4BFF-8DD3-3B45FC4A7827}" name="Liste_tps" displayName="Liste_tps" ref="J1:J12" totalsRowShown="0" headerRowDxfId="30" dataDxfId="29">
  <autoFilter ref="J1:J12" xr:uid="{525FE359-CD09-4CB5-9260-1B88AAD0C8CB}"/>
  <tableColumns count="1">
    <tableColumn id="1" xr3:uid="{2C3E5E6C-FDAF-4D1D-9FCE-D09A02EFD216}" name="durée du travail" dataDxfId="28"/>
  </tableColumns>
  <tableStyleInfo name="TableStyleLight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6CD69F8F-69D7-4388-8902-8D51D4026D4D}" name="Tableau14" displayName="Tableau14" ref="A6:T10" totalsRowShown="0" headerRowDxfId="27" dataDxfId="26">
  <autoFilter ref="A6:T10" xr:uid="{64FD3873-9B7A-4F2B-8F7D-8D7FAAE19B2D}"/>
  <tableColumns count="20">
    <tableColumn id="18" xr3:uid="{69BB162E-A9E0-4C0D-AA19-83D97F752795}" name="Code" dataDxfId="25">
      <calculatedColumnFormula>CONCATENATE(Tableau14[[#This Row],[Num_intervention]],"_",Tableau14[[#This Row],[Parcelle]],"_",Tableau14[[#This Row],[Mois]],Tableau14[[#This Row],[Annee]])</calculatedColumnFormula>
    </tableColumn>
    <tableColumn id="21" xr3:uid="{D99562EB-354D-45E4-AA5F-AD53FE845D62}" name="Num_intervention" dataDxfId="24">
      <calculatedColumnFormula>ROW(Tableau14[[#This Row],[Code]])</calculatedColumnFormula>
    </tableColumn>
    <tableColumn id="1" xr3:uid="{2691AE9C-3B67-4B8B-994E-D83AD9E15DCB}" name="Parcelle" dataDxfId="23"/>
    <tableColumn id="2" xr3:uid="{57CBE485-5F3F-4484-AF74-374FA217B21C}" name="Date" dataDxfId="22"/>
    <tableColumn id="20" xr3:uid="{A276F15F-AF04-4891-B9AF-D8096BFA1E98}" name="Mois" dataDxfId="21">
      <calculatedColumnFormula>MONTH(Tableau14[[#This Row],[Date]])</calculatedColumnFormula>
    </tableColumn>
    <tableColumn id="17" xr3:uid="{50F939FD-F37B-4EBE-A99C-1A30172431CE}" name="Annee" dataDxfId="20">
      <calculatedColumnFormula>YEAR(Tableau14[[#This Row],[Date]])</calculatedColumnFormula>
    </tableColumn>
    <tableColumn id="3" xr3:uid="{156172D2-7F8E-4CDD-9F25-5001AB95ABC4}" name="Operateur" dataDxfId="19"/>
    <tableColumn id="4" xr3:uid="{8DCD58B1-A440-4910-A032-AED88AE2ED7F}" name="Surface" dataDxfId="18">
      <calculatedColumnFormula>VLOOKUP(Tableau14[[#This Row],[Parcelle]],Surface_parcelles[#All],2,FALSE)</calculatedColumnFormula>
    </tableColumn>
    <tableColumn id="5" xr3:uid="{42E7F3B8-9A5D-4FF7-8206-1D51F2916212}" name="Espece_cultivee" dataDxfId="17"/>
    <tableColumn id="6" xr3:uid="{26405C48-24FD-4FEC-8D58-4F9D04B27FEF}" name="Type_intervention" dataDxfId="16"/>
    <tableColumn id="7" xr3:uid="{ABD64EF3-C4DA-4E39-ADFA-0917DB51F489}" name="Nature_intervention" dataDxfId="15"/>
    <tableColumn id="8" xr3:uid="{FB1C9082-287C-446E-9E04-9DE49095B074}" name="Tracteur" dataDxfId="14"/>
    <tableColumn id="9" xr3:uid="{8DA02C00-B15A-430A-929F-D4B2A6494A27}" name="Outil" dataDxfId="13"/>
    <tableColumn id="10" xr3:uid="{CAD5C353-7C71-4EEC-A210-7FE59E5031D1}" name="Carburant_utilise" dataDxfId="12">
      <calculatedColumnFormula>VLOOKUP(Tableau14[[#This Row],[Outil]],Conso_outils[#All],2,FALSE)</calculatedColumnFormula>
    </tableColumn>
    <tableColumn id="11" xr3:uid="{39E4F5BF-6692-4E69-869D-5757E76207E7}" name="Consommation" dataDxfId="11">
      <calculatedColumnFormula>Tableau14[[#This Row],[Carburant_utilise]]*Tableau14[[#This Row],[Surface]]</calculatedColumnFormula>
    </tableColumn>
    <tableColumn id="12" xr3:uid="{BA515E88-3849-4F26-94DD-BC061E67D8B0}" name="Profondeur_travail" dataDxfId="10"/>
    <tableColumn id="13" xr3:uid="{4D47EB3D-5374-4394-9818-F0D776789732}" name="Meteo" dataDxfId="9"/>
    <tableColumn id="14" xr3:uid="{CF87BBBC-DC97-4640-9EF9-B016F107C73D}" name="Etat_sol" dataDxfId="8"/>
    <tableColumn id="15" xr3:uid="{B7DCFEC7-80C9-41D9-91C8-EAD5F1AEF539}" name="Temps_travail" dataDxfId="7"/>
    <tableColumn id="16" xr3:uid="{1935A3AD-E8B2-499F-A6F8-05DB1E4E8A26}" name="Commentaire" dataDxfId="6"/>
  </tableColumns>
  <tableStyleInfo name="TableStyleLight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09C4293-ED24-426C-8E81-B54EE9F8FEB4}" name="Surface_parcelles" displayName="Surface_parcelles" ref="A1:B49" totalsRowShown="0" headerRowDxfId="5">
  <autoFilter ref="A1:B49" xr:uid="{46CD77ED-ADB7-4251-895B-37A10A9B7556}"/>
  <tableColumns count="2">
    <tableColumn id="1" xr3:uid="{1EC17703-FE00-4A77-B405-C05368B24E3A}" name="Parcelle" dataDxfId="4"/>
    <tableColumn id="2" xr3:uid="{4C9D7BEE-9F5D-47E1-A246-602BEA3643D3}" name="Surface" dataDxfId="3"/>
  </tableColumns>
  <tableStyleInfo name="TableStyleLight1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C5E59B0D-E965-4D20-B597-6D2B7E39652E}" name="Conso_outils" displayName="Conso_outils" ref="D1:E38" totalsRowShown="0" headerRowDxfId="2">
  <autoFilter ref="D1:E38" xr:uid="{8CD42B2B-05E3-49D2-8373-D7CEF64BC190}"/>
  <tableColumns count="2">
    <tableColumn id="1" xr3:uid="{0C0EAE66-58E5-4926-A955-DE58C7598965}" name="Outil" dataDxfId="1"/>
    <tableColumn id="2" xr3:uid="{B1703BAF-A9A0-4C38-9E56-7DF1308D4B8A}" name="Consommation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table" Target="../tables/table1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youtube.com/watch?v=6-ta6o3tPGY&amp;list=PLSdtjcTY3VgTAeyx1aS-BLLYIuEPv6LH-&amp;index=42&amp;t=0s" TargetMode="External"/><Relationship Id="rId1" Type="http://schemas.openxmlformats.org/officeDocument/2006/relationships/hyperlink" Target="https://www.youtube.com/watch?v=uWjTidviHis&amp;list=PLSdtjcTY3VgTAeyx1aS-BLLYIuEPv6LH-&amp;index=11&amp;t=0s" TargetMode="Externa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rgb="FF00B050"/>
  </sheetPr>
  <dimension ref="R17"/>
  <sheetViews>
    <sheetView showGridLines="0" topLeftCell="A2" zoomScale="96" zoomScaleNormal="96" workbookViewId="0">
      <selection activeCell="S18" sqref="S18"/>
    </sheetView>
  </sheetViews>
  <sheetFormatPr baseColWidth="10" defaultColWidth="8.7109375" defaultRowHeight="15" x14ac:dyDescent="0.25"/>
  <cols>
    <col min="1" max="15" width="8.7109375" style="1"/>
    <col min="16" max="16" width="10.7109375" style="1" bestFit="1" customWidth="1"/>
    <col min="17" max="16384" width="8.7109375" style="1"/>
  </cols>
  <sheetData>
    <row r="17" spans="18:18" x14ac:dyDescent="0.25">
      <c r="R17" s="2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2"/>
  <dimension ref="A1:R49"/>
  <sheetViews>
    <sheetView workbookViewId="0">
      <selection activeCell="H4" sqref="H4"/>
    </sheetView>
  </sheetViews>
  <sheetFormatPr baseColWidth="10" defaultColWidth="11.42578125" defaultRowHeight="15" x14ac:dyDescent="0.25"/>
  <cols>
    <col min="1" max="1" width="16.42578125" style="4" customWidth="1"/>
    <col min="2" max="2" width="11.42578125" style="4"/>
    <col min="3" max="3" width="21" style="4" bestFit="1" customWidth="1"/>
    <col min="4" max="4" width="25.28515625" style="4" bestFit="1" customWidth="1"/>
    <col min="5" max="5" width="17.140625" style="4" bestFit="1" customWidth="1"/>
    <col min="6" max="6" width="28.5703125" style="4" bestFit="1" customWidth="1"/>
    <col min="7" max="7" width="11.42578125" style="4"/>
    <col min="8" max="8" width="11.5703125" style="4" customWidth="1"/>
    <col min="9" max="9" width="19.28515625" style="4" customWidth="1"/>
    <col min="10" max="10" width="17.85546875" style="11" customWidth="1"/>
    <col min="11" max="11" width="21.85546875" style="4" customWidth="1"/>
    <col min="12" max="12" width="20.7109375" style="4" customWidth="1"/>
    <col min="13" max="13" width="23.85546875" style="4" customWidth="1"/>
    <col min="14" max="14" width="11.85546875" style="4" bestFit="1" customWidth="1"/>
    <col min="15" max="15" width="14.42578125" style="4" bestFit="1" customWidth="1"/>
    <col min="16" max="16" width="25.140625" style="4" bestFit="1" customWidth="1"/>
    <col min="17" max="17" width="17.85546875" style="4" bestFit="1" customWidth="1"/>
    <col min="18" max="18" width="22.42578125" style="4" bestFit="1" customWidth="1"/>
    <col min="19" max="19" width="25.140625" style="4" bestFit="1" customWidth="1"/>
    <col min="20" max="21" width="11.42578125" style="4"/>
    <col min="22" max="22" width="11.5703125" style="4" customWidth="1"/>
    <col min="23" max="16384" width="11.42578125" style="4"/>
  </cols>
  <sheetData>
    <row r="1" spans="1:18" s="3" customForma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197</v>
      </c>
      <c r="I1" s="3" t="s">
        <v>7</v>
      </c>
      <c r="J1" s="15" t="s">
        <v>198</v>
      </c>
      <c r="K1" s="16"/>
      <c r="L1" s="16"/>
      <c r="M1" s="16"/>
      <c r="N1" s="16"/>
      <c r="O1" s="16"/>
      <c r="P1" s="16"/>
      <c r="Q1" s="16"/>
      <c r="R1" s="16"/>
    </row>
    <row r="2" spans="1:18" x14ac:dyDescent="0.25">
      <c r="A2" s="4" t="s">
        <v>8</v>
      </c>
      <c r="B2" s="4" t="s">
        <v>9</v>
      </c>
      <c r="C2" s="4" t="s">
        <v>10</v>
      </c>
      <c r="D2" s="4" t="s">
        <v>12</v>
      </c>
      <c r="E2" s="4" t="s">
        <v>195</v>
      </c>
      <c r="F2" s="4" t="s">
        <v>13</v>
      </c>
      <c r="G2" s="4" t="s">
        <v>14</v>
      </c>
      <c r="H2" s="11">
        <v>0</v>
      </c>
      <c r="I2" s="4" t="s">
        <v>230</v>
      </c>
      <c r="J2" s="11">
        <v>0.5</v>
      </c>
    </row>
    <row r="3" spans="1:18" x14ac:dyDescent="0.25">
      <c r="A3" s="4" t="s">
        <v>16</v>
      </c>
      <c r="B3" s="4" t="s">
        <v>17</v>
      </c>
      <c r="C3" s="4" t="s">
        <v>18</v>
      </c>
      <c r="D3" s="4" t="s">
        <v>20</v>
      </c>
      <c r="E3" s="4" t="s">
        <v>196</v>
      </c>
      <c r="F3" s="4" t="s">
        <v>21</v>
      </c>
      <c r="G3" s="4" t="s">
        <v>22</v>
      </c>
      <c r="H3" s="11">
        <v>1</v>
      </c>
      <c r="I3" s="4" t="s">
        <v>229</v>
      </c>
      <c r="J3" s="11">
        <v>1</v>
      </c>
    </row>
    <row r="4" spans="1:18" x14ac:dyDescent="0.25">
      <c r="A4" s="4" t="s">
        <v>24</v>
      </c>
      <c r="B4" s="4" t="s">
        <v>25</v>
      </c>
      <c r="C4" s="4" t="s">
        <v>26</v>
      </c>
      <c r="D4" s="4" t="s">
        <v>28</v>
      </c>
      <c r="E4" s="4" t="s">
        <v>29</v>
      </c>
      <c r="F4" s="4" t="s">
        <v>30</v>
      </c>
      <c r="G4" s="4" t="s">
        <v>31</v>
      </c>
      <c r="H4" s="11">
        <v>2</v>
      </c>
      <c r="I4" s="4" t="s">
        <v>39</v>
      </c>
      <c r="J4" s="11">
        <v>2</v>
      </c>
    </row>
    <row r="5" spans="1:18" x14ac:dyDescent="0.25">
      <c r="A5" s="4" t="s">
        <v>33</v>
      </c>
      <c r="B5" s="4" t="s">
        <v>34</v>
      </c>
      <c r="C5" s="4" t="s">
        <v>35</v>
      </c>
      <c r="D5" s="4" t="s">
        <v>36</v>
      </c>
      <c r="E5" s="4" t="s">
        <v>37</v>
      </c>
      <c r="F5" s="4" t="s">
        <v>38</v>
      </c>
      <c r="G5" s="4" t="s">
        <v>39</v>
      </c>
      <c r="H5" s="11">
        <v>3</v>
      </c>
      <c r="I5" s="4" t="s">
        <v>40</v>
      </c>
      <c r="J5" s="11">
        <v>3</v>
      </c>
    </row>
    <row r="6" spans="1:18" x14ac:dyDescent="0.25">
      <c r="A6" s="4" t="s">
        <v>41</v>
      </c>
      <c r="B6" s="4" t="s">
        <v>42</v>
      </c>
      <c r="C6" s="4" t="s">
        <v>43</v>
      </c>
      <c r="D6" s="4" t="s">
        <v>45</v>
      </c>
      <c r="F6" s="4" t="s">
        <v>46</v>
      </c>
      <c r="H6" s="11">
        <v>4</v>
      </c>
      <c r="J6" s="11">
        <v>4</v>
      </c>
    </row>
    <row r="7" spans="1:18" x14ac:dyDescent="0.25">
      <c r="A7" s="4" t="s">
        <v>47</v>
      </c>
      <c r="B7" s="4" t="s">
        <v>48</v>
      </c>
      <c r="C7" s="4" t="s">
        <v>49</v>
      </c>
      <c r="D7" s="4" t="s">
        <v>51</v>
      </c>
      <c r="F7" s="4" t="s">
        <v>52</v>
      </c>
      <c r="H7" s="11">
        <v>5</v>
      </c>
      <c r="J7" s="11">
        <v>5</v>
      </c>
    </row>
    <row r="8" spans="1:18" x14ac:dyDescent="0.25">
      <c r="A8" s="4" t="s">
        <v>53</v>
      </c>
      <c r="B8" s="4" t="s">
        <v>54</v>
      </c>
      <c r="C8" s="4" t="s">
        <v>55</v>
      </c>
      <c r="D8" s="4" t="s">
        <v>57</v>
      </c>
      <c r="F8" s="4" t="s">
        <v>58</v>
      </c>
      <c r="H8" s="11">
        <v>6</v>
      </c>
      <c r="J8" s="11">
        <v>6</v>
      </c>
    </row>
    <row r="9" spans="1:18" x14ac:dyDescent="0.25">
      <c r="A9" s="4" t="s">
        <v>59</v>
      </c>
      <c r="B9" s="4" t="s">
        <v>60</v>
      </c>
      <c r="C9" s="4" t="s">
        <v>61</v>
      </c>
      <c r="D9" s="4" t="s">
        <v>62</v>
      </c>
      <c r="F9" s="4" t="s">
        <v>63</v>
      </c>
      <c r="H9" s="11">
        <v>7</v>
      </c>
      <c r="J9" s="11">
        <v>7</v>
      </c>
    </row>
    <row r="10" spans="1:18" x14ac:dyDescent="0.25">
      <c r="A10" s="4" t="s">
        <v>64</v>
      </c>
      <c r="B10" s="4" t="s">
        <v>65</v>
      </c>
      <c r="C10" s="4" t="s">
        <v>66</v>
      </c>
      <c r="D10" s="4" t="s">
        <v>67</v>
      </c>
      <c r="F10" s="4" t="s">
        <v>68</v>
      </c>
      <c r="H10" s="11">
        <v>8</v>
      </c>
      <c r="J10" s="11">
        <v>8</v>
      </c>
    </row>
    <row r="11" spans="1:18" x14ac:dyDescent="0.25">
      <c r="A11" s="4" t="s">
        <v>69</v>
      </c>
      <c r="B11" s="4" t="s">
        <v>70</v>
      </c>
      <c r="C11" s="4" t="s">
        <v>71</v>
      </c>
      <c r="D11" s="4" t="s">
        <v>72</v>
      </c>
      <c r="F11" s="4" t="s">
        <v>73</v>
      </c>
      <c r="H11" s="11">
        <v>9</v>
      </c>
      <c r="J11" s="11">
        <v>9</v>
      </c>
    </row>
    <row r="12" spans="1:18" x14ac:dyDescent="0.25">
      <c r="A12" s="4" t="s">
        <v>74</v>
      </c>
      <c r="B12" s="4" t="s">
        <v>75</v>
      </c>
      <c r="C12" s="4" t="s">
        <v>76</v>
      </c>
      <c r="D12" s="4" t="s">
        <v>77</v>
      </c>
      <c r="F12" s="4" t="s">
        <v>78</v>
      </c>
      <c r="H12" s="11">
        <v>10</v>
      </c>
      <c r="J12" s="11">
        <v>10</v>
      </c>
    </row>
    <row r="13" spans="1:18" x14ac:dyDescent="0.25">
      <c r="A13" s="4" t="s">
        <v>79</v>
      </c>
      <c r="B13" s="4" t="s">
        <v>80</v>
      </c>
      <c r="C13" s="4" t="s">
        <v>81</v>
      </c>
      <c r="D13" s="4" t="s">
        <v>82</v>
      </c>
      <c r="F13" s="4" t="s">
        <v>83</v>
      </c>
      <c r="H13" s="11">
        <v>11</v>
      </c>
    </row>
    <row r="14" spans="1:18" x14ac:dyDescent="0.25">
      <c r="A14" s="4" t="s">
        <v>84</v>
      </c>
      <c r="B14" s="4" t="s">
        <v>85</v>
      </c>
      <c r="C14" s="4" t="s">
        <v>86</v>
      </c>
      <c r="D14" s="4" t="s">
        <v>87</v>
      </c>
      <c r="F14" s="4" t="s">
        <v>88</v>
      </c>
      <c r="H14" s="11">
        <v>12</v>
      </c>
    </row>
    <row r="15" spans="1:18" x14ac:dyDescent="0.25">
      <c r="A15" s="4" t="s">
        <v>89</v>
      </c>
      <c r="B15" s="4" t="s">
        <v>90</v>
      </c>
      <c r="C15" s="4" t="s">
        <v>91</v>
      </c>
      <c r="D15" s="4" t="s">
        <v>92</v>
      </c>
      <c r="F15" s="4" t="s">
        <v>93</v>
      </c>
      <c r="H15" s="11">
        <v>13</v>
      </c>
    </row>
    <row r="16" spans="1:18" x14ac:dyDescent="0.25">
      <c r="A16" s="4" t="s">
        <v>94</v>
      </c>
      <c r="B16" s="4" t="s">
        <v>95</v>
      </c>
      <c r="C16" s="4" t="s">
        <v>96</v>
      </c>
      <c r="D16" s="4" t="s">
        <v>97</v>
      </c>
      <c r="F16" s="4" t="s">
        <v>98</v>
      </c>
      <c r="H16" s="11">
        <v>14</v>
      </c>
    </row>
    <row r="17" spans="1:8" x14ac:dyDescent="0.25">
      <c r="A17" s="4" t="s">
        <v>99</v>
      </c>
      <c r="B17" s="4" t="s">
        <v>100</v>
      </c>
      <c r="C17" s="4" t="s">
        <v>101</v>
      </c>
      <c r="D17" s="4" t="s">
        <v>102</v>
      </c>
      <c r="F17" s="4" t="s">
        <v>103</v>
      </c>
      <c r="H17" s="11">
        <v>15</v>
      </c>
    </row>
    <row r="18" spans="1:8" x14ac:dyDescent="0.25">
      <c r="A18" s="4" t="s">
        <v>104</v>
      </c>
      <c r="B18" s="4" t="s">
        <v>105</v>
      </c>
      <c r="C18" s="4" t="s">
        <v>106</v>
      </c>
      <c r="D18" s="4" t="s">
        <v>107</v>
      </c>
      <c r="F18" s="4" t="s">
        <v>108</v>
      </c>
      <c r="H18" s="11">
        <v>16</v>
      </c>
    </row>
    <row r="19" spans="1:8" x14ac:dyDescent="0.25">
      <c r="A19" s="4" t="s">
        <v>109</v>
      </c>
      <c r="B19" s="4" t="s">
        <v>110</v>
      </c>
      <c r="C19" s="4" t="s">
        <v>111</v>
      </c>
      <c r="D19" s="4" t="s">
        <v>112</v>
      </c>
      <c r="F19" s="4" t="s">
        <v>113</v>
      </c>
      <c r="H19" s="11">
        <v>17</v>
      </c>
    </row>
    <row r="20" spans="1:8" x14ac:dyDescent="0.25">
      <c r="A20" s="4" t="s">
        <v>114</v>
      </c>
      <c r="B20" s="4" t="s">
        <v>115</v>
      </c>
      <c r="C20" s="4" t="s">
        <v>116</v>
      </c>
      <c r="D20" s="4" t="s">
        <v>117</v>
      </c>
      <c r="F20" s="4" t="s">
        <v>118</v>
      </c>
      <c r="H20" s="11">
        <v>18</v>
      </c>
    </row>
    <row r="21" spans="1:8" x14ac:dyDescent="0.25">
      <c r="B21" s="4" t="s">
        <v>119</v>
      </c>
      <c r="C21" s="4" t="s">
        <v>120</v>
      </c>
      <c r="D21" s="4" t="s">
        <v>121</v>
      </c>
      <c r="F21" s="4" t="s">
        <v>122</v>
      </c>
      <c r="H21" s="11">
        <v>19</v>
      </c>
    </row>
    <row r="22" spans="1:8" x14ac:dyDescent="0.25">
      <c r="B22" s="4" t="s">
        <v>123</v>
      </c>
      <c r="C22" s="4" t="s">
        <v>124</v>
      </c>
      <c r="D22" s="4" t="s">
        <v>125</v>
      </c>
      <c r="F22" s="4" t="s">
        <v>126</v>
      </c>
      <c r="H22" s="11">
        <v>20</v>
      </c>
    </row>
    <row r="23" spans="1:8" x14ac:dyDescent="0.25">
      <c r="B23" s="4" t="s">
        <v>127</v>
      </c>
      <c r="C23" s="4" t="s">
        <v>128</v>
      </c>
      <c r="D23" s="4" t="s">
        <v>129</v>
      </c>
      <c r="F23" s="5" t="s">
        <v>130</v>
      </c>
      <c r="H23" s="11">
        <v>21</v>
      </c>
    </row>
    <row r="24" spans="1:8" x14ac:dyDescent="0.25">
      <c r="B24" s="4" t="s">
        <v>131</v>
      </c>
      <c r="C24" s="4" t="s">
        <v>132</v>
      </c>
      <c r="D24" s="4" t="s">
        <v>133</v>
      </c>
      <c r="F24" s="5" t="s">
        <v>134</v>
      </c>
      <c r="H24" s="11">
        <v>22</v>
      </c>
    </row>
    <row r="25" spans="1:8" x14ac:dyDescent="0.25">
      <c r="B25" s="4" t="s">
        <v>135</v>
      </c>
      <c r="C25" s="4" t="s">
        <v>136</v>
      </c>
      <c r="D25" s="4" t="s">
        <v>137</v>
      </c>
      <c r="F25" s="4" t="s">
        <v>138</v>
      </c>
      <c r="H25" s="11">
        <v>23</v>
      </c>
    </row>
    <row r="26" spans="1:8" x14ac:dyDescent="0.25">
      <c r="B26" s="4" t="s">
        <v>139</v>
      </c>
      <c r="C26" s="4" t="s">
        <v>140</v>
      </c>
      <c r="D26" s="4" t="s">
        <v>141</v>
      </c>
      <c r="F26" s="4" t="s">
        <v>142</v>
      </c>
      <c r="H26" s="11">
        <v>24</v>
      </c>
    </row>
    <row r="27" spans="1:8" x14ac:dyDescent="0.25">
      <c r="B27" s="4" t="s">
        <v>143</v>
      </c>
      <c r="C27" s="4" t="s">
        <v>144</v>
      </c>
      <c r="D27" s="4" t="s">
        <v>145</v>
      </c>
      <c r="F27" s="4" t="s">
        <v>146</v>
      </c>
      <c r="H27" s="11">
        <v>25</v>
      </c>
    </row>
    <row r="28" spans="1:8" x14ac:dyDescent="0.25">
      <c r="B28" s="4" t="s">
        <v>147</v>
      </c>
      <c r="C28" s="4" t="s">
        <v>148</v>
      </c>
      <c r="D28" s="4" t="s">
        <v>149</v>
      </c>
      <c r="F28" s="4" t="s">
        <v>150</v>
      </c>
      <c r="H28" s="11">
        <v>26</v>
      </c>
    </row>
    <row r="29" spans="1:8" x14ac:dyDescent="0.25">
      <c r="B29" s="4" t="s">
        <v>151</v>
      </c>
      <c r="C29" s="4" t="s">
        <v>152</v>
      </c>
      <c r="D29" s="4" t="s">
        <v>153</v>
      </c>
      <c r="F29" s="4" t="s">
        <v>154</v>
      </c>
      <c r="H29" s="11">
        <v>27</v>
      </c>
    </row>
    <row r="30" spans="1:8" x14ac:dyDescent="0.25">
      <c r="B30" s="4" t="s">
        <v>155</v>
      </c>
      <c r="C30" s="4" t="s">
        <v>156</v>
      </c>
      <c r="D30" s="4" t="s">
        <v>157</v>
      </c>
      <c r="F30" s="4" t="s">
        <v>158</v>
      </c>
      <c r="H30" s="11">
        <v>28</v>
      </c>
    </row>
    <row r="31" spans="1:8" x14ac:dyDescent="0.25">
      <c r="B31" s="4" t="s">
        <v>159</v>
      </c>
      <c r="C31" s="4" t="s">
        <v>160</v>
      </c>
      <c r="D31" s="4" t="s">
        <v>161</v>
      </c>
      <c r="F31" s="4" t="s">
        <v>162</v>
      </c>
      <c r="H31" s="11">
        <v>29</v>
      </c>
    </row>
    <row r="32" spans="1:8" x14ac:dyDescent="0.25">
      <c r="B32" s="4" t="s">
        <v>163</v>
      </c>
      <c r="C32" s="4" t="s">
        <v>164</v>
      </c>
      <c r="F32" s="4" t="s">
        <v>165</v>
      </c>
      <c r="H32" s="11">
        <v>30</v>
      </c>
    </row>
    <row r="33" spans="2:8" x14ac:dyDescent="0.25">
      <c r="B33" s="4" t="s">
        <v>166</v>
      </c>
      <c r="C33" s="4" t="s">
        <v>167</v>
      </c>
      <c r="F33" s="4" t="s">
        <v>168</v>
      </c>
      <c r="H33" s="11">
        <v>45</v>
      </c>
    </row>
    <row r="34" spans="2:8" x14ac:dyDescent="0.25">
      <c r="B34" s="4" t="s">
        <v>169</v>
      </c>
      <c r="C34" s="4" t="s">
        <v>170</v>
      </c>
      <c r="F34" s="4" t="s">
        <v>171</v>
      </c>
      <c r="H34" s="11">
        <v>60</v>
      </c>
    </row>
    <row r="35" spans="2:8" x14ac:dyDescent="0.25">
      <c r="B35" s="4" t="s">
        <v>172</v>
      </c>
      <c r="C35" s="4" t="s">
        <v>173</v>
      </c>
      <c r="F35" s="4" t="s">
        <v>174</v>
      </c>
      <c r="H35" s="11"/>
    </row>
    <row r="36" spans="2:8" x14ac:dyDescent="0.25">
      <c r="B36" s="4" t="s">
        <v>175</v>
      </c>
      <c r="F36" s="4" t="s">
        <v>176</v>
      </c>
      <c r="H36" s="11"/>
    </row>
    <row r="37" spans="2:8" x14ac:dyDescent="0.25">
      <c r="B37" s="4" t="s">
        <v>177</v>
      </c>
      <c r="F37" s="4" t="s">
        <v>178</v>
      </c>
    </row>
    <row r="38" spans="2:8" x14ac:dyDescent="0.25">
      <c r="B38" s="4" t="s">
        <v>179</v>
      </c>
      <c r="F38" s="4" t="s">
        <v>180</v>
      </c>
    </row>
    <row r="39" spans="2:8" x14ac:dyDescent="0.25">
      <c r="B39" s="4" t="s">
        <v>181</v>
      </c>
    </row>
    <row r="40" spans="2:8" x14ac:dyDescent="0.25">
      <c r="B40" s="4" t="s">
        <v>182</v>
      </c>
    </row>
    <row r="41" spans="2:8" x14ac:dyDescent="0.25">
      <c r="B41" s="4" t="s">
        <v>183</v>
      </c>
    </row>
    <row r="42" spans="2:8" x14ac:dyDescent="0.25">
      <c r="B42" s="4" t="s">
        <v>184</v>
      </c>
    </row>
    <row r="43" spans="2:8" x14ac:dyDescent="0.25">
      <c r="B43" s="4" t="s">
        <v>185</v>
      </c>
    </row>
    <row r="44" spans="2:8" x14ac:dyDescent="0.25">
      <c r="B44" s="4" t="s">
        <v>186</v>
      </c>
    </row>
    <row r="45" spans="2:8" x14ac:dyDescent="0.25">
      <c r="B45" s="4" t="s">
        <v>187</v>
      </c>
    </row>
    <row r="46" spans="2:8" x14ac:dyDescent="0.25">
      <c r="B46" s="4" t="s">
        <v>188</v>
      </c>
    </row>
    <row r="47" spans="2:8" x14ac:dyDescent="0.25">
      <c r="B47" s="4" t="s">
        <v>189</v>
      </c>
    </row>
    <row r="48" spans="2:8" x14ac:dyDescent="0.25">
      <c r="B48" s="4" t="s">
        <v>190</v>
      </c>
    </row>
    <row r="49" spans="2:2" x14ac:dyDescent="0.25">
      <c r="B49" s="4" t="s">
        <v>191</v>
      </c>
    </row>
  </sheetData>
  <phoneticPr fontId="5" type="noConversion"/>
  <dataValidations disablePrompts="1" count="1">
    <dataValidation type="list" allowBlank="1" showDropDown="1" showInputMessage="1" showErrorMessage="1" sqref="E10" xr:uid="{83B7584E-3B32-4809-A172-EB303BCCF501}">
      <formula1>$E$1:$E$5</formula1>
    </dataValidation>
  </dataValidations>
  <pageMargins left="0.7" right="0.7" top="0.75" bottom="0.75" header="0.3" footer="0.3"/>
  <pageSetup paperSize="9" orientation="portrait" r:id="rId1"/>
  <tableParts count="10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3"/>
  <dimension ref="A6:T12"/>
  <sheetViews>
    <sheetView tabSelected="1" topLeftCell="A2" workbookViewId="0">
      <selection activeCell="F12" sqref="F12"/>
    </sheetView>
  </sheetViews>
  <sheetFormatPr baseColWidth="10" defaultColWidth="9.140625" defaultRowHeight="15" x14ac:dyDescent="0.25"/>
  <cols>
    <col min="1" max="1" width="13.28515625" style="7" bestFit="1" customWidth="1"/>
    <col min="2" max="2" width="22.140625" style="7" bestFit="1" customWidth="1"/>
    <col min="3" max="3" width="12.7109375" style="7" bestFit="1" customWidth="1"/>
    <col min="4" max="4" width="10.7109375" style="7" customWidth="1"/>
    <col min="5" max="5" width="10.42578125" style="7" bestFit="1" customWidth="1"/>
    <col min="6" max="6" width="9.85546875" style="7" bestFit="1" customWidth="1"/>
    <col min="7" max="7" width="17.5703125" style="7" bestFit="1" customWidth="1"/>
    <col min="8" max="8" width="19.85546875" style="7" bestFit="1" customWidth="1"/>
    <col min="9" max="9" width="21.7109375" style="7" bestFit="1" customWidth="1"/>
    <col min="10" max="10" width="16.5703125" style="7" bestFit="1" customWidth="1"/>
    <col min="11" max="11" width="21.5703125" style="7" bestFit="1" customWidth="1"/>
    <col min="12" max="12" width="18.7109375" style="7" bestFit="1" customWidth="1"/>
    <col min="13" max="13" width="16.7109375" style="7" bestFit="1" customWidth="1"/>
    <col min="14" max="14" width="21" style="7" bestFit="1" customWidth="1"/>
    <col min="15" max="15" width="19" style="7" bestFit="1" customWidth="1"/>
    <col min="16" max="16" width="22.42578125" style="14" bestFit="1" customWidth="1"/>
    <col min="17" max="17" width="11.5703125" style="7" bestFit="1" customWidth="1"/>
    <col min="18" max="18" width="12.5703125" style="7" bestFit="1" customWidth="1"/>
    <col min="19" max="19" width="18" style="14" bestFit="1" customWidth="1"/>
    <col min="20" max="20" width="17.7109375" style="7" bestFit="1" customWidth="1"/>
    <col min="21" max="23" width="11.5703125" style="7" customWidth="1"/>
    <col min="24" max="113" width="12.5703125" style="7" customWidth="1"/>
    <col min="114" max="1013" width="13.5703125" style="7" customWidth="1"/>
    <col min="1014" max="10013" width="14.5703125" style="7" customWidth="1"/>
    <col min="10014" max="16384" width="15.5703125" style="7" customWidth="1"/>
  </cols>
  <sheetData>
    <row r="6" spans="1:20" x14ac:dyDescent="0.25">
      <c r="A6" s="7" t="s">
        <v>203</v>
      </c>
      <c r="B6" s="7" t="s">
        <v>223</v>
      </c>
      <c r="C6" s="7" t="s">
        <v>206</v>
      </c>
      <c r="D6" s="7" t="s">
        <v>205</v>
      </c>
      <c r="E6" s="7" t="s">
        <v>222</v>
      </c>
      <c r="F6" s="7" t="s">
        <v>221</v>
      </c>
      <c r="G6" s="7" t="s">
        <v>204</v>
      </c>
      <c r="H6" s="7" t="s">
        <v>207</v>
      </c>
      <c r="I6" s="7" t="s">
        <v>208</v>
      </c>
      <c r="J6" s="7" t="s">
        <v>209</v>
      </c>
      <c r="K6" s="7" t="s">
        <v>210</v>
      </c>
      <c r="L6" s="7" t="s">
        <v>211</v>
      </c>
      <c r="M6" s="7" t="s">
        <v>212</v>
      </c>
      <c r="N6" s="7" t="s">
        <v>213</v>
      </c>
      <c r="O6" s="7" t="s">
        <v>214</v>
      </c>
      <c r="P6" s="14" t="s">
        <v>215</v>
      </c>
      <c r="Q6" s="7" t="s">
        <v>216</v>
      </c>
      <c r="R6" s="7" t="s">
        <v>217</v>
      </c>
      <c r="S6" s="14" t="s">
        <v>218</v>
      </c>
      <c r="T6" s="7" t="s">
        <v>219</v>
      </c>
    </row>
    <row r="7" spans="1:20" x14ac:dyDescent="0.25">
      <c r="A7" s="7" t="str">
        <f>CONCATENATE(Tableau14[[#This Row],[Num_intervention]],"_",Tableau14[[#This Row],[Parcelle]],"_",Tableau14[[#This Row],[Mois]],Tableau14[[#This Row],[Annee]])</f>
        <v>7_A3_82020</v>
      </c>
      <c r="B7" s="7">
        <f>ROW(Tableau14[[#This Row],[Code]])</f>
        <v>7</v>
      </c>
      <c r="C7" s="7" t="s">
        <v>34</v>
      </c>
      <c r="D7" s="8" t="s">
        <v>224</v>
      </c>
      <c r="E7" s="9">
        <f>MONTH(Tableau14[[#This Row],[Date]])</f>
        <v>8</v>
      </c>
      <c r="F7" s="7">
        <f>YEAR(Tableau14[[#This Row],[Date]])</f>
        <v>2020</v>
      </c>
      <c r="G7" s="7" t="s">
        <v>41</v>
      </c>
      <c r="H7" s="14">
        <f>VLOOKUP(Tableau14[[#This Row],[Parcelle]],Surface_parcelles[#All],2,FALSE)</f>
        <v>2.1</v>
      </c>
      <c r="I7" s="7" t="s">
        <v>61</v>
      </c>
      <c r="J7" s="9" t="s">
        <v>220</v>
      </c>
      <c r="K7" s="7" t="s">
        <v>220</v>
      </c>
      <c r="L7" s="7" t="s">
        <v>195</v>
      </c>
      <c r="M7" s="7" t="s">
        <v>21</v>
      </c>
      <c r="N7" s="14">
        <f>VLOOKUP(Tableau14[[#This Row],[Outil]],Conso_outils[#All],2,FALSE)</f>
        <v>3.95</v>
      </c>
      <c r="O7" s="14">
        <f>Tableau14[[#This Row],[Carburant_utilise]]*Tableau14[[#This Row],[Surface]]</f>
        <v>8.2949999999999999</v>
      </c>
      <c r="P7" s="14">
        <v>1</v>
      </c>
      <c r="Q7" s="7" t="s">
        <v>14</v>
      </c>
      <c r="R7" s="7" t="s">
        <v>15</v>
      </c>
      <c r="S7" s="14">
        <v>0.5</v>
      </c>
      <c r="T7" s="7" t="s">
        <v>225</v>
      </c>
    </row>
    <row r="8" spans="1:20" x14ac:dyDescent="0.25">
      <c r="A8" s="7" t="str">
        <f>CONCATENATE(Tableau14[[#This Row],[Num_intervention]],"_",Tableau14[[#This Row],[Parcelle]],"_",Tableau14[[#This Row],[Mois]],Tableau14[[#This Row],[Annee]])</f>
        <v>8_A6_82020</v>
      </c>
      <c r="B8" s="9">
        <f>ROW(Tableau14[[#This Row],[Code]])</f>
        <v>8</v>
      </c>
      <c r="C8" s="7" t="s">
        <v>54</v>
      </c>
      <c r="D8" s="8" t="s">
        <v>226</v>
      </c>
      <c r="E8" s="9">
        <f>MONTH(Tableau14[[#This Row],[Date]])</f>
        <v>8</v>
      </c>
      <c r="F8" s="7">
        <f>YEAR(Tableau14[[#This Row],[Date]])</f>
        <v>2020</v>
      </c>
      <c r="G8" s="7" t="s">
        <v>59</v>
      </c>
      <c r="H8" s="14">
        <f>VLOOKUP(Tableau14[[#This Row],[Parcelle]],Surface_parcelles[#All],2,FALSE)</f>
        <v>1.71</v>
      </c>
      <c r="I8" s="7" t="s">
        <v>49</v>
      </c>
      <c r="J8" s="9" t="s">
        <v>220</v>
      </c>
      <c r="K8" s="7" t="s">
        <v>220</v>
      </c>
      <c r="L8" s="7" t="s">
        <v>196</v>
      </c>
      <c r="M8" s="7" t="s">
        <v>52</v>
      </c>
      <c r="N8" s="14">
        <f>VLOOKUP(Tableau14[[#This Row],[Outil]],Conso_outils[#All],2,FALSE)</f>
        <v>16.8</v>
      </c>
      <c r="O8" s="14">
        <f>Tableau14[[#This Row],[Carburant_utilise]]*Tableau14[[#This Row],[Surface]]</f>
        <v>28.728000000000002</v>
      </c>
      <c r="P8" s="14">
        <v>5</v>
      </c>
      <c r="Q8" s="7" t="s">
        <v>22</v>
      </c>
      <c r="R8" s="7" t="s">
        <v>32</v>
      </c>
      <c r="S8" s="14">
        <v>1</v>
      </c>
      <c r="T8" s="7" t="s">
        <v>227</v>
      </c>
    </row>
    <row r="9" spans="1:20" x14ac:dyDescent="0.25">
      <c r="A9" s="7" t="str">
        <f>CONCATENATE(Tableau14[[#This Row],[Num_intervention]],"_",Tableau14[[#This Row],[Parcelle]],"_",Tableau14[[#This Row],[Mois]],Tableau14[[#This Row],[Annee]])</f>
        <v>9_A3_72020</v>
      </c>
      <c r="B9" s="9">
        <f>ROW(Tableau14[[#This Row],[Code]])</f>
        <v>9</v>
      </c>
      <c r="C9" s="7" t="s">
        <v>34</v>
      </c>
      <c r="D9" s="8" t="s">
        <v>228</v>
      </c>
      <c r="E9" s="9">
        <f>MONTH(Tableau14[[#This Row],[Date]])</f>
        <v>7</v>
      </c>
      <c r="F9" s="7">
        <f>YEAR(Tableau14[[#This Row],[Date]])</f>
        <v>2020</v>
      </c>
      <c r="G9" s="7" t="s">
        <v>41</v>
      </c>
      <c r="H9" s="14">
        <f>VLOOKUP(Tableau14[[#This Row],[Parcelle]],Surface_parcelles[#All],2,FALSE)</f>
        <v>2.1</v>
      </c>
      <c r="I9" s="7" t="s">
        <v>35</v>
      </c>
      <c r="J9" s="9" t="s">
        <v>220</v>
      </c>
      <c r="K9" s="7" t="s">
        <v>220</v>
      </c>
      <c r="L9" s="7" t="s">
        <v>195</v>
      </c>
      <c r="M9" s="7" t="s">
        <v>30</v>
      </c>
      <c r="N9" s="14">
        <f>VLOOKUP(Tableau14[[#This Row],[Outil]],Conso_outils[#All],2,FALSE)</f>
        <v>0</v>
      </c>
      <c r="O9" s="14">
        <f>Tableau14[[#This Row],[Carburant_utilise]]*Tableau14[[#This Row],[Surface]]</f>
        <v>0</v>
      </c>
      <c r="P9" s="14">
        <v>3</v>
      </c>
      <c r="Q9" s="7" t="s">
        <v>22</v>
      </c>
      <c r="R9" s="7" t="s">
        <v>23</v>
      </c>
      <c r="S9" s="14">
        <v>2</v>
      </c>
      <c r="T9" s="7" t="s">
        <v>220</v>
      </c>
    </row>
    <row r="10" spans="1:20" x14ac:dyDescent="0.25">
      <c r="A10" s="7" t="str">
        <f>CONCATENATE(Tableau14[[#This Row],[Num_intervention]],"_",Tableau14[[#This Row],[Parcelle]],"_",Tableau14[[#This Row],[Mois]],Tableau14[[#This Row],[Annee]])</f>
        <v>10_A1_82020</v>
      </c>
      <c r="B10" s="9">
        <f>ROW(Tableau14[[#This Row],[Code]])</f>
        <v>10</v>
      </c>
      <c r="C10" s="7" t="s">
        <v>9</v>
      </c>
      <c r="D10" s="8" t="s">
        <v>235</v>
      </c>
      <c r="E10" s="9">
        <f>MONTH(Tableau14[[#This Row],[Date]])</f>
        <v>8</v>
      </c>
      <c r="F10" s="7">
        <f>YEAR(Tableau14[[#This Row],[Date]])</f>
        <v>2020</v>
      </c>
      <c r="G10" s="7" t="s">
        <v>41</v>
      </c>
      <c r="H10" s="14">
        <f>VLOOKUP(Tableau14[[#This Row],[Parcelle]],Surface_parcelles[#All],2,FALSE)</f>
        <v>2.52</v>
      </c>
      <c r="I10" s="7" t="s">
        <v>18</v>
      </c>
      <c r="J10" s="9" t="s">
        <v>27</v>
      </c>
      <c r="K10" s="7" t="s">
        <v>129</v>
      </c>
      <c r="L10" s="7" t="s">
        <v>195</v>
      </c>
      <c r="M10" s="7" t="s">
        <v>154</v>
      </c>
      <c r="N10" s="14">
        <f>VLOOKUP(Tableau14[[#This Row],[Outil]],Conso_outils[#All],2,FALSE)</f>
        <v>16.8</v>
      </c>
      <c r="O10" s="14">
        <f>Tableau14[[#This Row],[Carburant_utilise]]*Tableau14[[#This Row],[Surface]]</f>
        <v>42.336000000000006</v>
      </c>
      <c r="P10" s="14">
        <v>1</v>
      </c>
      <c r="Q10" s="7" t="s">
        <v>22</v>
      </c>
      <c r="R10" s="7" t="s">
        <v>230</v>
      </c>
      <c r="S10" s="14">
        <v>0.5</v>
      </c>
      <c r="T10" s="7" t="s">
        <v>236</v>
      </c>
    </row>
    <row r="12" spans="1:20" x14ac:dyDescent="0.25">
      <c r="A12" s="7" t="str">
        <f>CONCATENATE(B12,"_",C12,"_",E12,"_",F12)</f>
        <v>12_A3_8_2020</v>
      </c>
      <c r="B12" s="7">
        <f>ROW(A12)</f>
        <v>12</v>
      </c>
      <c r="C12" s="7" t="s">
        <v>34</v>
      </c>
      <c r="D12" s="7" t="s">
        <v>235</v>
      </c>
      <c r="E12" s="7">
        <f>MONTH(D12)</f>
        <v>8</v>
      </c>
      <c r="F12" s="7">
        <f>YEAR(D12)</f>
        <v>2020</v>
      </c>
    </row>
  </sheetData>
  <phoneticPr fontId="5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47668E-50DE-42E6-A9B4-D631F4B740CB}">
  <sheetPr codeName="Sheet4"/>
  <dimension ref="A1"/>
  <sheetViews>
    <sheetView workbookViewId="0">
      <selection activeCell="E18" sqref="E18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B37E92-6179-4C3F-B064-01ACDF9DAC3D}">
  <sheetPr codeName="Sheet5"/>
  <dimension ref="B2:J8"/>
  <sheetViews>
    <sheetView workbookViewId="0">
      <selection activeCell="H11" sqref="H11"/>
    </sheetView>
  </sheetViews>
  <sheetFormatPr baseColWidth="10" defaultRowHeight="15" x14ac:dyDescent="0.25"/>
  <cols>
    <col min="1" max="2" width="18.7109375" bestFit="1" customWidth="1"/>
    <col min="3" max="3" width="22" bestFit="1" customWidth="1"/>
    <col min="4" max="4" width="11.85546875" bestFit="1" customWidth="1"/>
    <col min="5" max="5" width="14.42578125" bestFit="1" customWidth="1"/>
    <col min="6" max="6" width="12.7109375" bestFit="1" customWidth="1"/>
    <col min="7" max="7" width="25.140625" bestFit="1" customWidth="1"/>
    <col min="8" max="8" width="14.140625" bestFit="1" customWidth="1"/>
    <col min="9" max="9" width="22.42578125" bestFit="1" customWidth="1"/>
  </cols>
  <sheetData>
    <row r="2" spans="2:10" x14ac:dyDescent="0.25">
      <c r="B2" s="16" t="s">
        <v>11</v>
      </c>
      <c r="C2" s="16" t="s">
        <v>19</v>
      </c>
      <c r="D2" s="16" t="s">
        <v>27</v>
      </c>
      <c r="E2" s="16" t="s">
        <v>192</v>
      </c>
      <c r="F2" s="16" t="s">
        <v>44</v>
      </c>
      <c r="G2" s="16" t="s">
        <v>50</v>
      </c>
      <c r="H2" s="16" t="s">
        <v>193</v>
      </c>
      <c r="I2" s="16" t="s">
        <v>56</v>
      </c>
      <c r="J2" s="16" t="s">
        <v>233</v>
      </c>
    </row>
    <row r="3" spans="2:10" x14ac:dyDescent="0.25">
      <c r="B3" s="4" t="s">
        <v>20</v>
      </c>
      <c r="C3" s="4" t="s">
        <v>28</v>
      </c>
      <c r="D3" s="4" t="s">
        <v>36</v>
      </c>
      <c r="E3" s="4" t="s">
        <v>77</v>
      </c>
      <c r="F3" s="4" t="s">
        <v>12</v>
      </c>
      <c r="G3" s="4" t="s">
        <v>133</v>
      </c>
      <c r="H3" s="4" t="s">
        <v>149</v>
      </c>
      <c r="I3" s="4" t="s">
        <v>51</v>
      </c>
      <c r="J3" s="4" t="s">
        <v>234</v>
      </c>
    </row>
    <row r="4" spans="2:10" x14ac:dyDescent="0.25">
      <c r="B4" s="4" t="s">
        <v>232</v>
      </c>
      <c r="C4" s="4" t="s">
        <v>67</v>
      </c>
      <c r="D4" s="4" t="s">
        <v>45</v>
      </c>
      <c r="E4" s="4" t="s">
        <v>107</v>
      </c>
      <c r="F4" s="4" t="s">
        <v>72</v>
      </c>
      <c r="G4" s="4" t="s">
        <v>141</v>
      </c>
      <c r="H4" s="4" t="s">
        <v>153</v>
      </c>
      <c r="I4" s="4" t="s">
        <v>57</v>
      </c>
    </row>
    <row r="5" spans="2:10" x14ac:dyDescent="0.25">
      <c r="B5" s="4"/>
      <c r="C5" s="4" t="s">
        <v>82</v>
      </c>
      <c r="D5" s="4" t="s">
        <v>129</v>
      </c>
      <c r="E5" s="4" t="s">
        <v>125</v>
      </c>
      <c r="F5" s="4" t="s">
        <v>87</v>
      </c>
      <c r="G5" s="4" t="s">
        <v>145</v>
      </c>
      <c r="H5" s="4" t="s">
        <v>157</v>
      </c>
      <c r="I5" s="4" t="s">
        <v>62</v>
      </c>
    </row>
    <row r="6" spans="2:10" x14ac:dyDescent="0.25">
      <c r="B6" s="4"/>
      <c r="C6" s="4" t="s">
        <v>97</v>
      </c>
      <c r="D6" s="4" t="s">
        <v>137</v>
      </c>
      <c r="E6" s="4"/>
      <c r="F6" s="4" t="s">
        <v>92</v>
      </c>
      <c r="G6" s="4" t="s">
        <v>194</v>
      </c>
      <c r="H6" s="4"/>
      <c r="I6" s="4" t="s">
        <v>102</v>
      </c>
    </row>
    <row r="7" spans="2:10" x14ac:dyDescent="0.25">
      <c r="B7" s="4"/>
      <c r="C7" s="4"/>
      <c r="E7" s="4"/>
      <c r="F7" s="4" t="s">
        <v>231</v>
      </c>
      <c r="G7" s="4" t="s">
        <v>112</v>
      </c>
      <c r="H7" s="4"/>
      <c r="I7" s="4"/>
    </row>
    <row r="8" spans="2:10" x14ac:dyDescent="0.25">
      <c r="B8" s="4"/>
      <c r="C8" s="4"/>
      <c r="D8" s="4"/>
      <c r="E8" s="4"/>
      <c r="F8" s="4"/>
      <c r="G8" s="4" t="s">
        <v>121</v>
      </c>
      <c r="H8" s="4"/>
      <c r="I8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39797B-E421-4173-B6D8-B9C58AD91088}">
  <sheetPr codeName="Sheet6"/>
  <dimension ref="A1:E49"/>
  <sheetViews>
    <sheetView topLeftCell="A12" workbookViewId="0">
      <selection activeCell="F10" sqref="F10"/>
    </sheetView>
  </sheetViews>
  <sheetFormatPr baseColWidth="10" defaultRowHeight="15" x14ac:dyDescent="0.25"/>
  <cols>
    <col min="1" max="3" width="11.42578125" style="7"/>
    <col min="4" max="4" width="19.85546875" style="7" customWidth="1"/>
    <col min="5" max="5" width="16.5703125" style="7" customWidth="1"/>
    <col min="6" max="16384" width="11.42578125" style="7"/>
  </cols>
  <sheetData>
    <row r="1" spans="1:5" x14ac:dyDescent="0.25">
      <c r="A1" s="10" t="s">
        <v>206</v>
      </c>
      <c r="B1" s="10" t="s">
        <v>207</v>
      </c>
      <c r="D1" s="10" t="s">
        <v>212</v>
      </c>
      <c r="E1" s="10" t="s">
        <v>214</v>
      </c>
    </row>
    <row r="2" spans="1:5" x14ac:dyDescent="0.25">
      <c r="A2" s="4" t="s">
        <v>9</v>
      </c>
      <c r="B2" s="11">
        <v>2.52</v>
      </c>
      <c r="D2" s="13" t="s">
        <v>13</v>
      </c>
      <c r="E2" s="11">
        <v>1.53</v>
      </c>
    </row>
    <row r="3" spans="1:5" x14ac:dyDescent="0.25">
      <c r="A3" s="4" t="s">
        <v>17</v>
      </c>
      <c r="B3" s="11">
        <v>2.83</v>
      </c>
      <c r="D3" s="13" t="s">
        <v>21</v>
      </c>
      <c r="E3" s="11">
        <v>3.95</v>
      </c>
    </row>
    <row r="4" spans="1:5" x14ac:dyDescent="0.25">
      <c r="A4" s="4" t="s">
        <v>25</v>
      </c>
      <c r="B4" s="11">
        <v>2.39</v>
      </c>
      <c r="D4" s="13" t="s">
        <v>30</v>
      </c>
      <c r="E4" s="11"/>
    </row>
    <row r="5" spans="1:5" ht="30" x14ac:dyDescent="0.25">
      <c r="A5" s="4" t="s">
        <v>34</v>
      </c>
      <c r="B5" s="11">
        <v>2.1</v>
      </c>
      <c r="D5" s="13" t="s">
        <v>38</v>
      </c>
      <c r="E5" s="11">
        <v>19.2</v>
      </c>
    </row>
    <row r="6" spans="1:5" x14ac:dyDescent="0.25">
      <c r="A6" s="4" t="s">
        <v>42</v>
      </c>
      <c r="B6" s="12">
        <f>2.17+1.13</f>
        <v>3.3</v>
      </c>
      <c r="D6" s="13" t="s">
        <v>46</v>
      </c>
      <c r="E6" s="11">
        <v>11.2</v>
      </c>
    </row>
    <row r="7" spans="1:5" x14ac:dyDescent="0.25">
      <c r="A7" s="4" t="s">
        <v>48</v>
      </c>
      <c r="B7" s="12">
        <v>3.18</v>
      </c>
      <c r="D7" s="13" t="s">
        <v>52</v>
      </c>
      <c r="E7" s="11">
        <v>16.8</v>
      </c>
    </row>
    <row r="8" spans="1:5" x14ac:dyDescent="0.25">
      <c r="A8" s="4" t="s">
        <v>54</v>
      </c>
      <c r="B8" s="12">
        <v>1.71</v>
      </c>
      <c r="D8" s="13" t="s">
        <v>58</v>
      </c>
      <c r="E8" s="11">
        <v>14.4</v>
      </c>
    </row>
    <row r="9" spans="1:5" ht="30" x14ac:dyDescent="0.25">
      <c r="A9" s="4" t="s">
        <v>60</v>
      </c>
      <c r="B9" s="12">
        <v>3</v>
      </c>
      <c r="D9" s="13" t="s">
        <v>63</v>
      </c>
      <c r="E9" s="11">
        <v>12.6</v>
      </c>
    </row>
    <row r="10" spans="1:5" x14ac:dyDescent="0.25">
      <c r="A10" s="4" t="s">
        <v>65</v>
      </c>
      <c r="B10" s="12">
        <v>1.86</v>
      </c>
      <c r="D10" s="13" t="s">
        <v>68</v>
      </c>
      <c r="E10" s="11">
        <v>8.4</v>
      </c>
    </row>
    <row r="11" spans="1:5" ht="30" x14ac:dyDescent="0.25">
      <c r="A11" s="4" t="s">
        <v>70</v>
      </c>
      <c r="B11" s="12">
        <v>4.66</v>
      </c>
      <c r="D11" s="13" t="s">
        <v>73</v>
      </c>
      <c r="E11" s="11">
        <v>10.08</v>
      </c>
    </row>
    <row r="12" spans="1:5" x14ac:dyDescent="0.25">
      <c r="A12" s="4" t="s">
        <v>75</v>
      </c>
      <c r="B12" s="12">
        <v>0.95</v>
      </c>
      <c r="D12" s="13" t="s">
        <v>78</v>
      </c>
      <c r="E12" s="11">
        <v>11.2</v>
      </c>
    </row>
    <row r="13" spans="1:5" x14ac:dyDescent="0.25">
      <c r="A13" s="4" t="s">
        <v>80</v>
      </c>
      <c r="B13" s="12">
        <v>0.94</v>
      </c>
      <c r="D13" s="13" t="s">
        <v>83</v>
      </c>
      <c r="E13" s="11">
        <v>4.67</v>
      </c>
    </row>
    <row r="14" spans="1:5" x14ac:dyDescent="0.25">
      <c r="A14" s="4" t="s">
        <v>85</v>
      </c>
      <c r="B14" s="12">
        <v>2.94</v>
      </c>
      <c r="D14" s="13" t="s">
        <v>88</v>
      </c>
      <c r="E14" s="11">
        <v>0.67</v>
      </c>
    </row>
    <row r="15" spans="1:5" x14ac:dyDescent="0.25">
      <c r="A15" s="4" t="s">
        <v>90</v>
      </c>
      <c r="B15" s="12">
        <v>3.73</v>
      </c>
      <c r="D15" s="13" t="s">
        <v>93</v>
      </c>
      <c r="E15" s="11">
        <v>11.2</v>
      </c>
    </row>
    <row r="16" spans="1:5" x14ac:dyDescent="0.25">
      <c r="A16" s="4" t="s">
        <v>95</v>
      </c>
      <c r="B16" s="12">
        <v>4.42</v>
      </c>
      <c r="D16" s="13" t="s">
        <v>98</v>
      </c>
      <c r="E16" s="11">
        <v>0.27</v>
      </c>
    </row>
    <row r="17" spans="1:5" ht="30" x14ac:dyDescent="0.25">
      <c r="A17" s="4" t="s">
        <v>100</v>
      </c>
      <c r="B17" s="12">
        <f>1.42+1.39+2.36</f>
        <v>5.17</v>
      </c>
      <c r="D17" s="13" t="s">
        <v>103</v>
      </c>
      <c r="E17" s="11">
        <v>2.2400000000000002</v>
      </c>
    </row>
    <row r="18" spans="1:5" x14ac:dyDescent="0.25">
      <c r="A18" s="4" t="s">
        <v>105</v>
      </c>
      <c r="B18" s="12">
        <f>1.17</f>
        <v>1.17</v>
      </c>
      <c r="D18" s="13" t="s">
        <v>108</v>
      </c>
      <c r="E18" s="11">
        <v>3.05</v>
      </c>
    </row>
    <row r="19" spans="1:5" x14ac:dyDescent="0.25">
      <c r="A19" s="4" t="s">
        <v>110</v>
      </c>
      <c r="B19" s="12">
        <v>3.42</v>
      </c>
      <c r="D19" s="13" t="s">
        <v>113</v>
      </c>
      <c r="E19" s="11">
        <v>2.4</v>
      </c>
    </row>
    <row r="20" spans="1:5" x14ac:dyDescent="0.25">
      <c r="A20" s="4" t="s">
        <v>115</v>
      </c>
      <c r="B20" s="12">
        <v>1.72</v>
      </c>
      <c r="D20" s="13" t="s">
        <v>118</v>
      </c>
      <c r="E20" s="11">
        <v>3.05</v>
      </c>
    </row>
    <row r="21" spans="1:5" x14ac:dyDescent="0.25">
      <c r="A21" s="4" t="s">
        <v>119</v>
      </c>
      <c r="B21" s="12">
        <v>0</v>
      </c>
      <c r="D21" s="13" t="s">
        <v>122</v>
      </c>
      <c r="E21" s="11">
        <v>5.38</v>
      </c>
    </row>
    <row r="22" spans="1:5" x14ac:dyDescent="0.25">
      <c r="A22" s="4" t="s">
        <v>123</v>
      </c>
      <c r="B22" s="12">
        <v>2.14</v>
      </c>
      <c r="D22" s="13" t="s">
        <v>126</v>
      </c>
      <c r="E22" s="11">
        <v>14</v>
      </c>
    </row>
    <row r="23" spans="1:5" ht="30" x14ac:dyDescent="0.25">
      <c r="A23" s="4" t="s">
        <v>127</v>
      </c>
      <c r="B23" s="12">
        <v>2.34</v>
      </c>
      <c r="D23" s="13" t="s">
        <v>130</v>
      </c>
      <c r="E23" s="11">
        <v>18.2</v>
      </c>
    </row>
    <row r="24" spans="1:5" x14ac:dyDescent="0.25">
      <c r="A24" s="4" t="s">
        <v>131</v>
      </c>
      <c r="B24" s="12">
        <v>3.49</v>
      </c>
      <c r="D24" s="13" t="s">
        <v>134</v>
      </c>
      <c r="E24" s="11">
        <v>6.7</v>
      </c>
    </row>
    <row r="25" spans="1:5" x14ac:dyDescent="0.25">
      <c r="A25" s="4" t="s">
        <v>135</v>
      </c>
      <c r="B25" s="12">
        <v>3.49</v>
      </c>
      <c r="D25" s="13" t="s">
        <v>138</v>
      </c>
      <c r="E25" s="11">
        <v>0.42</v>
      </c>
    </row>
    <row r="26" spans="1:5" x14ac:dyDescent="0.25">
      <c r="A26" s="4" t="s">
        <v>139</v>
      </c>
      <c r="B26" s="12">
        <v>3.14</v>
      </c>
      <c r="D26" s="13" t="s">
        <v>142</v>
      </c>
      <c r="E26" s="11">
        <v>6.7</v>
      </c>
    </row>
    <row r="27" spans="1:5" ht="30" x14ac:dyDescent="0.25">
      <c r="A27" s="4" t="s">
        <v>143</v>
      </c>
      <c r="B27" s="12">
        <v>3.14</v>
      </c>
      <c r="D27" s="13" t="s">
        <v>146</v>
      </c>
      <c r="E27" s="11">
        <v>8.4</v>
      </c>
    </row>
    <row r="28" spans="1:5" ht="30" x14ac:dyDescent="0.25">
      <c r="A28" s="4" t="s">
        <v>147</v>
      </c>
      <c r="B28" s="12">
        <v>2.75</v>
      </c>
      <c r="D28" s="13" t="s">
        <v>150</v>
      </c>
      <c r="E28" s="11">
        <v>21.84</v>
      </c>
    </row>
    <row r="29" spans="1:5" x14ac:dyDescent="0.25">
      <c r="A29" s="4" t="s">
        <v>151</v>
      </c>
      <c r="B29" s="12">
        <v>2.75</v>
      </c>
      <c r="D29" s="13" t="s">
        <v>154</v>
      </c>
      <c r="E29" s="11">
        <v>16.8</v>
      </c>
    </row>
    <row r="30" spans="1:5" x14ac:dyDescent="0.25">
      <c r="A30" s="4" t="s">
        <v>155</v>
      </c>
      <c r="B30" s="12">
        <v>3.11</v>
      </c>
      <c r="D30" s="13" t="s">
        <v>158</v>
      </c>
      <c r="E30" s="11">
        <v>16.8</v>
      </c>
    </row>
    <row r="31" spans="1:5" x14ac:dyDescent="0.25">
      <c r="A31" s="4" t="s">
        <v>159</v>
      </c>
      <c r="B31" s="12">
        <v>3.1</v>
      </c>
      <c r="D31" s="13" t="s">
        <v>162</v>
      </c>
      <c r="E31" s="11">
        <v>2.8</v>
      </c>
    </row>
    <row r="32" spans="1:5" x14ac:dyDescent="0.25">
      <c r="A32" s="4" t="s">
        <v>163</v>
      </c>
      <c r="B32" s="12">
        <v>5.75</v>
      </c>
      <c r="D32" s="13" t="s">
        <v>165</v>
      </c>
      <c r="E32" s="11">
        <v>16.8</v>
      </c>
    </row>
    <row r="33" spans="1:5" x14ac:dyDescent="0.25">
      <c r="A33" s="4" t="s">
        <v>166</v>
      </c>
      <c r="B33" s="12">
        <v>3.27</v>
      </c>
      <c r="D33" s="13" t="s">
        <v>168</v>
      </c>
      <c r="E33" s="11">
        <v>0</v>
      </c>
    </row>
    <row r="34" spans="1:5" x14ac:dyDescent="0.25">
      <c r="A34" s="4" t="s">
        <v>169</v>
      </c>
      <c r="B34" s="12">
        <v>8.02</v>
      </c>
      <c r="D34" s="13" t="s">
        <v>171</v>
      </c>
      <c r="E34" s="11">
        <v>4.2</v>
      </c>
    </row>
    <row r="35" spans="1:5" x14ac:dyDescent="0.25">
      <c r="A35" s="4" t="s">
        <v>172</v>
      </c>
      <c r="B35" s="12">
        <v>10.1</v>
      </c>
      <c r="D35" s="13" t="s">
        <v>174</v>
      </c>
      <c r="E35" s="11">
        <v>4.2</v>
      </c>
    </row>
    <row r="36" spans="1:5" x14ac:dyDescent="0.25">
      <c r="A36" s="4" t="s">
        <v>175</v>
      </c>
      <c r="B36" s="12">
        <v>5.07</v>
      </c>
      <c r="D36" s="13" t="s">
        <v>176</v>
      </c>
      <c r="E36" s="11">
        <v>10.27</v>
      </c>
    </row>
    <row r="37" spans="1:5" x14ac:dyDescent="0.25">
      <c r="A37" s="4" t="s">
        <v>177</v>
      </c>
      <c r="B37" s="12">
        <f>2.71+2.71+2.72</f>
        <v>8.14</v>
      </c>
      <c r="D37" s="13" t="s">
        <v>178</v>
      </c>
      <c r="E37" s="11">
        <v>33.6</v>
      </c>
    </row>
    <row r="38" spans="1:5" x14ac:dyDescent="0.25">
      <c r="A38" s="4" t="s">
        <v>179</v>
      </c>
      <c r="B38" s="12">
        <f>8.48</f>
        <v>8.48</v>
      </c>
      <c r="D38" s="13" t="s">
        <v>180</v>
      </c>
      <c r="E38" s="11"/>
    </row>
    <row r="39" spans="1:5" x14ac:dyDescent="0.25">
      <c r="A39" s="4" t="s">
        <v>181</v>
      </c>
      <c r="B39" s="12">
        <v>0</v>
      </c>
    </row>
    <row r="40" spans="1:5" x14ac:dyDescent="0.25">
      <c r="A40" s="4" t="s">
        <v>182</v>
      </c>
      <c r="B40" s="12">
        <v>2.54</v>
      </c>
    </row>
    <row r="41" spans="1:5" x14ac:dyDescent="0.25">
      <c r="A41" s="4" t="s">
        <v>183</v>
      </c>
      <c r="B41" s="12">
        <v>2.65</v>
      </c>
    </row>
    <row r="42" spans="1:5" x14ac:dyDescent="0.25">
      <c r="A42" s="4" t="s">
        <v>184</v>
      </c>
      <c r="B42" s="12">
        <v>2.86</v>
      </c>
    </row>
    <row r="43" spans="1:5" x14ac:dyDescent="0.25">
      <c r="A43" s="4" t="s">
        <v>185</v>
      </c>
      <c r="B43" s="12">
        <v>3.07</v>
      </c>
    </row>
    <row r="44" spans="1:5" x14ac:dyDescent="0.25">
      <c r="A44" s="4" t="s">
        <v>186</v>
      </c>
      <c r="B44" s="12">
        <v>2.79</v>
      </c>
    </row>
    <row r="45" spans="1:5" x14ac:dyDescent="0.25">
      <c r="A45" s="4" t="s">
        <v>187</v>
      </c>
      <c r="B45" s="12">
        <f>1+3.78</f>
        <v>4.7799999999999994</v>
      </c>
    </row>
    <row r="46" spans="1:5" x14ac:dyDescent="0.25">
      <c r="A46" s="4" t="s">
        <v>188</v>
      </c>
      <c r="B46" s="12">
        <v>4.3</v>
      </c>
    </row>
    <row r="47" spans="1:5" x14ac:dyDescent="0.25">
      <c r="A47" s="4" t="s">
        <v>189</v>
      </c>
      <c r="B47" s="12">
        <f>2.09+1.72</f>
        <v>3.8099999999999996</v>
      </c>
    </row>
    <row r="48" spans="1:5" x14ac:dyDescent="0.25">
      <c r="A48" s="4" t="s">
        <v>190</v>
      </c>
      <c r="B48" s="12">
        <f>1.54+1.54+0.73</f>
        <v>3.81</v>
      </c>
    </row>
    <row r="49" spans="1:2" x14ac:dyDescent="0.25">
      <c r="A49" s="4" t="s">
        <v>191</v>
      </c>
      <c r="B49" s="12">
        <f>0.44+0.13+0.74</f>
        <v>1.31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65DF14-0EE5-4240-97DE-FECAA3D7265B}">
  <sheetPr codeName="Sheet7"/>
  <dimension ref="B2:K5"/>
  <sheetViews>
    <sheetView workbookViewId="0">
      <selection activeCell="B5" sqref="B5"/>
    </sheetView>
  </sheetViews>
  <sheetFormatPr baseColWidth="10" defaultColWidth="11.42578125" defaultRowHeight="15" x14ac:dyDescent="0.25"/>
  <sheetData>
    <row r="2" spans="2:11" x14ac:dyDescent="0.25">
      <c r="B2" s="6" t="s">
        <v>199</v>
      </c>
      <c r="K2" t="s">
        <v>200</v>
      </c>
    </row>
    <row r="5" spans="2:11" x14ac:dyDescent="0.25">
      <c r="B5" s="6" t="s">
        <v>201</v>
      </c>
      <c r="K5" t="s">
        <v>202</v>
      </c>
    </row>
  </sheetData>
  <hyperlinks>
    <hyperlink ref="B2" r:id="rId1" xr:uid="{D7DE4596-9247-4E79-9FA0-41637FCC00C0}"/>
    <hyperlink ref="B5" r:id="rId2" xr:uid="{6CB5A2BC-62C0-4BB3-9FDF-5B707F469C8D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0"/>
  <dimension ref="A1"/>
  <sheetViews>
    <sheetView workbookViewId="0">
      <selection activeCell="G9" sqref="G9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BC424B-CC66-4F88-9D7B-0546AC8B97BD}">
  <sheetPr codeName="Sheet8">
    <tabColor theme="8"/>
  </sheetPr>
  <dimension ref="A5:T5"/>
  <sheetViews>
    <sheetView workbookViewId="0">
      <selection activeCell="H15" sqref="H15"/>
    </sheetView>
  </sheetViews>
  <sheetFormatPr baseColWidth="10" defaultColWidth="9.140625" defaultRowHeight="15" x14ac:dyDescent="0.25"/>
  <cols>
    <col min="1" max="1" width="7.7109375" customWidth="1"/>
    <col min="2" max="2" width="19.5703125" customWidth="1"/>
    <col min="3" max="3" width="10.28515625" customWidth="1"/>
    <col min="4" max="4" width="7.28515625" customWidth="1"/>
    <col min="5" max="5" width="7.5703125" customWidth="1"/>
    <col min="6" max="6" width="9" customWidth="1"/>
    <col min="7" max="7" width="12.28515625" customWidth="1"/>
    <col min="8" max="8" width="9.7109375" customWidth="1"/>
    <col min="9" max="9" width="17.42578125" customWidth="1"/>
    <col min="10" max="10" width="19.5703125" customWidth="1"/>
    <col min="11" max="11" width="21.42578125" customWidth="1"/>
    <col min="12" max="12" width="10.42578125" customWidth="1"/>
    <col min="13" max="13" width="7.5703125" customWidth="1"/>
    <col min="14" max="14" width="18.42578125" customWidth="1"/>
    <col min="15" max="15" width="16.5703125" customWidth="1"/>
    <col min="16" max="16" width="19.85546875" customWidth="1"/>
    <col min="17" max="17" width="9.140625" customWidth="1"/>
    <col min="18" max="18" width="10.140625" customWidth="1"/>
    <col min="19" max="19" width="15.5703125" customWidth="1"/>
    <col min="20" max="20" width="15.28515625" customWidth="1"/>
  </cols>
  <sheetData>
    <row r="5" spans="1:20" s="10" customFormat="1" x14ac:dyDescent="0.25">
      <c r="A5" s="10" t="s">
        <v>203</v>
      </c>
      <c r="B5" s="10" t="s">
        <v>223</v>
      </c>
      <c r="C5" s="10" t="s">
        <v>206</v>
      </c>
      <c r="D5" s="10" t="s">
        <v>205</v>
      </c>
      <c r="E5" s="10" t="s">
        <v>222</v>
      </c>
      <c r="F5" s="10" t="s">
        <v>221</v>
      </c>
      <c r="G5" s="10" t="s">
        <v>204</v>
      </c>
      <c r="H5" s="10" t="s">
        <v>207</v>
      </c>
      <c r="I5" s="10" t="s">
        <v>208</v>
      </c>
      <c r="J5" s="10" t="s">
        <v>209</v>
      </c>
      <c r="K5" s="10" t="s">
        <v>210</v>
      </c>
      <c r="L5" s="10" t="s">
        <v>211</v>
      </c>
      <c r="M5" s="10" t="s">
        <v>212</v>
      </c>
      <c r="N5" s="10" t="s">
        <v>213</v>
      </c>
      <c r="O5" s="10" t="s">
        <v>214</v>
      </c>
      <c r="P5" s="17" t="s">
        <v>215</v>
      </c>
      <c r="Q5" s="10" t="s">
        <v>216</v>
      </c>
      <c r="R5" s="10" t="s">
        <v>217</v>
      </c>
      <c r="S5" s="17" t="s">
        <v>218</v>
      </c>
      <c r="T5" s="10" t="s">
        <v>219</v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63C897-C470-4AF5-8834-AF397628C133}">
  <sheetPr codeName="Sheet9">
    <tabColor theme="8"/>
  </sheetPr>
  <dimension ref="A5:T6"/>
  <sheetViews>
    <sheetView workbookViewId="0">
      <selection activeCell="A6" sqref="A6:XFD6"/>
    </sheetView>
  </sheetViews>
  <sheetFormatPr baseColWidth="10" defaultColWidth="9.140625" defaultRowHeight="15" x14ac:dyDescent="0.25"/>
  <cols>
    <col min="1" max="1" width="13.28515625" bestFit="1" customWidth="1"/>
    <col min="2" max="2" width="17.5703125" bestFit="1" customWidth="1"/>
    <col min="3" max="3" width="8.140625" bestFit="1" customWidth="1"/>
    <col min="4" max="4" width="10.7109375" bestFit="1" customWidth="1"/>
    <col min="5" max="5" width="5.42578125" bestFit="1" customWidth="1"/>
    <col min="6" max="6" width="6.85546875" bestFit="1" customWidth="1"/>
    <col min="7" max="7" width="10.140625" bestFit="1" customWidth="1"/>
    <col min="8" max="8" width="7.5703125" bestFit="1" customWidth="1"/>
    <col min="9" max="9" width="15.28515625" bestFit="1" customWidth="1"/>
    <col min="10" max="10" width="17.5703125" bestFit="1" customWidth="1"/>
    <col min="11" max="11" width="19.42578125" bestFit="1" customWidth="1"/>
    <col min="12" max="12" width="8.28515625" bestFit="1" customWidth="1"/>
    <col min="13" max="13" width="5.42578125" bestFit="1" customWidth="1"/>
    <col min="14" max="14" width="16.42578125" bestFit="1" customWidth="1"/>
    <col min="15" max="15" width="14.42578125" bestFit="1" customWidth="1"/>
    <col min="16" max="16" width="17.85546875" bestFit="1" customWidth="1"/>
    <col min="17" max="17" width="7" bestFit="1" customWidth="1"/>
    <col min="18" max="18" width="8" bestFit="1" customWidth="1"/>
    <col min="19" max="19" width="13.42578125" bestFit="1" customWidth="1"/>
    <col min="20" max="20" width="13.140625" bestFit="1" customWidth="1"/>
  </cols>
  <sheetData>
    <row r="5" spans="1:20" s="10" customFormat="1" x14ac:dyDescent="0.25">
      <c r="A5" s="10" t="s">
        <v>203</v>
      </c>
      <c r="B5" s="10" t="s">
        <v>223</v>
      </c>
      <c r="C5" s="10" t="s">
        <v>206</v>
      </c>
      <c r="D5" s="10" t="s">
        <v>205</v>
      </c>
      <c r="E5" s="10" t="s">
        <v>222</v>
      </c>
      <c r="F5" s="10" t="s">
        <v>221</v>
      </c>
      <c r="G5" s="10" t="s">
        <v>204</v>
      </c>
      <c r="H5" s="10" t="s">
        <v>207</v>
      </c>
      <c r="I5" s="10" t="s">
        <v>208</v>
      </c>
      <c r="J5" s="10" t="s">
        <v>209</v>
      </c>
      <c r="K5" s="10" t="s">
        <v>210</v>
      </c>
      <c r="L5" s="10" t="s">
        <v>211</v>
      </c>
      <c r="M5" s="10" t="s">
        <v>212</v>
      </c>
      <c r="N5" s="10" t="s">
        <v>213</v>
      </c>
      <c r="O5" s="10" t="s">
        <v>214</v>
      </c>
      <c r="P5" s="17" t="s">
        <v>215</v>
      </c>
      <c r="Q5" s="10" t="s">
        <v>216</v>
      </c>
      <c r="R5" s="10" t="s">
        <v>217</v>
      </c>
      <c r="S5" s="17" t="s">
        <v>218</v>
      </c>
      <c r="T5" s="10" t="s">
        <v>219</v>
      </c>
    </row>
    <row r="6" spans="1:20" x14ac:dyDescent="0.25">
      <c r="A6" t="s">
        <v>237</v>
      </c>
      <c r="B6">
        <v>12</v>
      </c>
      <c r="C6" t="s">
        <v>34</v>
      </c>
      <c r="D6" t="s">
        <v>235</v>
      </c>
      <c r="E6">
        <v>8</v>
      </c>
      <c r="F6">
        <v>2020</v>
      </c>
      <c r="P6" s="18"/>
      <c r="S6" s="18"/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55FC3A-48DF-4B4D-816D-356410B8BDB0}">
  <sheetPr codeName="Sheet10">
    <tabColor theme="8"/>
  </sheetPr>
  <dimension ref="A5:T5"/>
  <sheetViews>
    <sheetView workbookViewId="0">
      <selection sqref="A1:XFD1048576"/>
    </sheetView>
  </sheetViews>
  <sheetFormatPr baseColWidth="10" defaultColWidth="9.140625" defaultRowHeight="15" x14ac:dyDescent="0.25"/>
  <cols>
    <col min="1" max="1" width="5.5703125" bestFit="1" customWidth="1"/>
    <col min="2" max="2" width="17.5703125" bestFit="1" customWidth="1"/>
    <col min="3" max="3" width="8.140625" bestFit="1" customWidth="1"/>
    <col min="4" max="4" width="5.140625" bestFit="1" customWidth="1"/>
    <col min="5" max="5" width="5.42578125" bestFit="1" customWidth="1"/>
    <col min="6" max="6" width="6.85546875" bestFit="1" customWidth="1"/>
    <col min="7" max="7" width="10.140625" bestFit="1" customWidth="1"/>
    <col min="8" max="8" width="7.5703125" bestFit="1" customWidth="1"/>
    <col min="9" max="9" width="15.28515625" bestFit="1" customWidth="1"/>
    <col min="10" max="10" width="17.5703125" bestFit="1" customWidth="1"/>
    <col min="11" max="11" width="19.42578125" bestFit="1" customWidth="1"/>
    <col min="12" max="12" width="8.28515625" bestFit="1" customWidth="1"/>
    <col min="13" max="13" width="5.42578125" bestFit="1" customWidth="1"/>
    <col min="14" max="14" width="16.42578125" bestFit="1" customWidth="1"/>
    <col min="15" max="15" width="14.42578125" bestFit="1" customWidth="1"/>
    <col min="16" max="16" width="17.85546875" bestFit="1" customWidth="1"/>
    <col min="17" max="17" width="7" bestFit="1" customWidth="1"/>
    <col min="18" max="18" width="8" bestFit="1" customWidth="1"/>
    <col min="19" max="19" width="13.42578125" bestFit="1" customWidth="1"/>
    <col min="20" max="20" width="13.140625" bestFit="1" customWidth="1"/>
  </cols>
  <sheetData>
    <row r="5" spans="1:20" s="10" customFormat="1" x14ac:dyDescent="0.25">
      <c r="A5" s="10" t="s">
        <v>203</v>
      </c>
      <c r="B5" s="10" t="s">
        <v>223</v>
      </c>
      <c r="C5" s="10" t="s">
        <v>206</v>
      </c>
      <c r="D5" s="10" t="s">
        <v>205</v>
      </c>
      <c r="E5" s="10" t="s">
        <v>222</v>
      </c>
      <c r="F5" s="10" t="s">
        <v>221</v>
      </c>
      <c r="G5" s="10" t="s">
        <v>204</v>
      </c>
      <c r="H5" s="10" t="s">
        <v>207</v>
      </c>
      <c r="I5" s="10" t="s">
        <v>208</v>
      </c>
      <c r="J5" s="10" t="s">
        <v>209</v>
      </c>
      <c r="K5" s="10" t="s">
        <v>210</v>
      </c>
      <c r="L5" s="10" t="s">
        <v>211</v>
      </c>
      <c r="M5" s="10" t="s">
        <v>212</v>
      </c>
      <c r="N5" s="10" t="s">
        <v>213</v>
      </c>
      <c r="O5" s="10" t="s">
        <v>214</v>
      </c>
      <c r="P5" s="17" t="s">
        <v>215</v>
      </c>
      <c r="Q5" s="10" t="s">
        <v>216</v>
      </c>
      <c r="R5" s="10" t="s">
        <v>217</v>
      </c>
      <c r="S5" s="17" t="s">
        <v>218</v>
      </c>
      <c r="T5" s="10" t="s">
        <v>219</v>
      </c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64DC25-D488-4C05-A252-D0C40BEDCE60}">
  <sheetPr codeName="Sheet11">
    <tabColor theme="8"/>
  </sheetPr>
  <dimension ref="A5:T5"/>
  <sheetViews>
    <sheetView workbookViewId="0">
      <selection activeCell="A6" sqref="A6:XFD6"/>
    </sheetView>
  </sheetViews>
  <sheetFormatPr baseColWidth="10" defaultColWidth="9.140625" defaultRowHeight="15" x14ac:dyDescent="0.25"/>
  <cols>
    <col min="1" max="1" width="5.5703125" bestFit="1" customWidth="1"/>
    <col min="2" max="2" width="17.5703125" bestFit="1" customWidth="1"/>
    <col min="3" max="3" width="8.140625" bestFit="1" customWidth="1"/>
    <col min="4" max="4" width="5.140625" bestFit="1" customWidth="1"/>
    <col min="5" max="5" width="5.42578125" bestFit="1" customWidth="1"/>
    <col min="6" max="6" width="6.85546875" bestFit="1" customWidth="1"/>
    <col min="7" max="7" width="10.140625" bestFit="1" customWidth="1"/>
    <col min="8" max="8" width="7.5703125" bestFit="1" customWidth="1"/>
    <col min="9" max="9" width="15.28515625" bestFit="1" customWidth="1"/>
    <col min="10" max="10" width="17.5703125" bestFit="1" customWidth="1"/>
    <col min="11" max="11" width="19.42578125" bestFit="1" customWidth="1"/>
    <col min="12" max="12" width="8.28515625" bestFit="1" customWidth="1"/>
    <col min="13" max="13" width="5.42578125" bestFit="1" customWidth="1"/>
    <col min="14" max="14" width="16.42578125" bestFit="1" customWidth="1"/>
    <col min="15" max="15" width="14.42578125" bestFit="1" customWidth="1"/>
    <col min="16" max="16" width="17.85546875" bestFit="1" customWidth="1"/>
    <col min="17" max="17" width="7" bestFit="1" customWidth="1"/>
    <col min="18" max="18" width="8" bestFit="1" customWidth="1"/>
    <col min="19" max="19" width="13.42578125" bestFit="1" customWidth="1"/>
    <col min="20" max="20" width="13.140625" bestFit="1" customWidth="1"/>
  </cols>
  <sheetData>
    <row r="5" spans="1:20" s="10" customFormat="1" x14ac:dyDescent="0.25">
      <c r="A5" s="10" t="s">
        <v>203</v>
      </c>
      <c r="B5" s="10" t="s">
        <v>223</v>
      </c>
      <c r="C5" s="10" t="s">
        <v>206</v>
      </c>
      <c r="D5" s="10" t="s">
        <v>205</v>
      </c>
      <c r="E5" s="10" t="s">
        <v>222</v>
      </c>
      <c r="F5" s="10" t="s">
        <v>221</v>
      </c>
      <c r="G5" s="10" t="s">
        <v>204</v>
      </c>
      <c r="H5" s="10" t="s">
        <v>207</v>
      </c>
      <c r="I5" s="10" t="s">
        <v>208</v>
      </c>
      <c r="J5" s="10" t="s">
        <v>209</v>
      </c>
      <c r="K5" s="10" t="s">
        <v>210</v>
      </c>
      <c r="L5" s="10" t="s">
        <v>211</v>
      </c>
      <c r="M5" s="10" t="s">
        <v>212</v>
      </c>
      <c r="N5" s="10" t="s">
        <v>213</v>
      </c>
      <c r="O5" s="10" t="s">
        <v>214</v>
      </c>
      <c r="P5" s="17" t="s">
        <v>215</v>
      </c>
      <c r="Q5" s="10" t="s">
        <v>216</v>
      </c>
      <c r="R5" s="10" t="s">
        <v>217</v>
      </c>
      <c r="S5" s="17" t="s">
        <v>218</v>
      </c>
      <c r="T5" s="10" t="s">
        <v>219</v>
      </c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596C6D-843B-4FED-ABB6-B9C87E384DD5}">
  <sheetPr codeName="Sheet12">
    <tabColor theme="8"/>
  </sheetPr>
  <dimension ref="A5:T5"/>
  <sheetViews>
    <sheetView workbookViewId="0">
      <selection sqref="A1:XFD1048576"/>
    </sheetView>
  </sheetViews>
  <sheetFormatPr baseColWidth="10" defaultColWidth="9.140625" defaultRowHeight="15" x14ac:dyDescent="0.25"/>
  <cols>
    <col min="1" max="1" width="5.5703125" bestFit="1" customWidth="1"/>
    <col min="2" max="2" width="17.5703125" bestFit="1" customWidth="1"/>
    <col min="3" max="3" width="8.140625" bestFit="1" customWidth="1"/>
    <col min="4" max="4" width="5.140625" bestFit="1" customWidth="1"/>
    <col min="5" max="5" width="5.42578125" bestFit="1" customWidth="1"/>
    <col min="6" max="6" width="6.85546875" bestFit="1" customWidth="1"/>
    <col min="7" max="7" width="10.140625" bestFit="1" customWidth="1"/>
    <col min="8" max="8" width="7.5703125" bestFit="1" customWidth="1"/>
    <col min="9" max="9" width="15.28515625" bestFit="1" customWidth="1"/>
    <col min="10" max="10" width="17.5703125" bestFit="1" customWidth="1"/>
    <col min="11" max="11" width="19.42578125" bestFit="1" customWidth="1"/>
    <col min="12" max="12" width="8.28515625" bestFit="1" customWidth="1"/>
    <col min="13" max="13" width="5.42578125" bestFit="1" customWidth="1"/>
    <col min="14" max="14" width="16.42578125" bestFit="1" customWidth="1"/>
    <col min="15" max="15" width="14.42578125" bestFit="1" customWidth="1"/>
    <col min="16" max="16" width="17.85546875" bestFit="1" customWidth="1"/>
    <col min="17" max="17" width="7" bestFit="1" customWidth="1"/>
    <col min="18" max="18" width="8" bestFit="1" customWidth="1"/>
    <col min="19" max="19" width="13.42578125" bestFit="1" customWidth="1"/>
    <col min="20" max="20" width="13.140625" bestFit="1" customWidth="1"/>
  </cols>
  <sheetData>
    <row r="5" spans="1:20" s="10" customFormat="1" x14ac:dyDescent="0.25">
      <c r="A5" s="10" t="s">
        <v>203</v>
      </c>
      <c r="B5" s="10" t="s">
        <v>223</v>
      </c>
      <c r="C5" s="10" t="s">
        <v>206</v>
      </c>
      <c r="D5" s="10" t="s">
        <v>205</v>
      </c>
      <c r="E5" s="10" t="s">
        <v>222</v>
      </c>
      <c r="F5" s="10" t="s">
        <v>221</v>
      </c>
      <c r="G5" s="10" t="s">
        <v>204</v>
      </c>
      <c r="H5" s="10" t="s">
        <v>207</v>
      </c>
      <c r="I5" s="10" t="s">
        <v>208</v>
      </c>
      <c r="J5" s="10" t="s">
        <v>209</v>
      </c>
      <c r="K5" s="10" t="s">
        <v>210</v>
      </c>
      <c r="L5" s="10" t="s">
        <v>211</v>
      </c>
      <c r="M5" s="10" t="s">
        <v>212</v>
      </c>
      <c r="N5" s="10" t="s">
        <v>213</v>
      </c>
      <c r="O5" s="10" t="s">
        <v>214</v>
      </c>
      <c r="P5" s="17" t="s">
        <v>215</v>
      </c>
      <c r="Q5" s="10" t="s">
        <v>216</v>
      </c>
      <c r="R5" s="10" t="s">
        <v>217</v>
      </c>
      <c r="S5" s="17" t="s">
        <v>218</v>
      </c>
      <c r="T5" s="10" t="s">
        <v>219</v>
      </c>
    </row>
  </sheetData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F5ECE9-73A4-4FA8-9568-64F563BD3B00}">
  <sheetPr codeName="Sheet13">
    <tabColor theme="8"/>
  </sheetPr>
  <dimension ref="A5:T5"/>
  <sheetViews>
    <sheetView workbookViewId="0">
      <selection sqref="A1:XFD1048576"/>
    </sheetView>
  </sheetViews>
  <sheetFormatPr baseColWidth="10" defaultColWidth="9.140625" defaultRowHeight="15" x14ac:dyDescent="0.25"/>
  <cols>
    <col min="1" max="1" width="5.5703125" bestFit="1" customWidth="1"/>
    <col min="2" max="2" width="17.5703125" bestFit="1" customWidth="1"/>
    <col min="3" max="3" width="8.140625" bestFit="1" customWidth="1"/>
    <col min="4" max="4" width="5.140625" bestFit="1" customWidth="1"/>
    <col min="5" max="5" width="5.42578125" bestFit="1" customWidth="1"/>
    <col min="6" max="6" width="6.85546875" bestFit="1" customWidth="1"/>
    <col min="7" max="7" width="10.140625" bestFit="1" customWidth="1"/>
    <col min="8" max="8" width="7.5703125" bestFit="1" customWidth="1"/>
    <col min="9" max="9" width="15.28515625" bestFit="1" customWidth="1"/>
    <col min="10" max="10" width="17.5703125" bestFit="1" customWidth="1"/>
    <col min="11" max="11" width="19.42578125" bestFit="1" customWidth="1"/>
    <col min="12" max="12" width="8.28515625" bestFit="1" customWidth="1"/>
    <col min="13" max="13" width="5.42578125" bestFit="1" customWidth="1"/>
    <col min="14" max="14" width="16.42578125" bestFit="1" customWidth="1"/>
    <col min="15" max="15" width="14.42578125" bestFit="1" customWidth="1"/>
    <col min="16" max="16" width="17.85546875" bestFit="1" customWidth="1"/>
    <col min="17" max="17" width="7" bestFit="1" customWidth="1"/>
    <col min="18" max="18" width="8" bestFit="1" customWidth="1"/>
    <col min="19" max="19" width="13.42578125" bestFit="1" customWidth="1"/>
    <col min="20" max="20" width="13.140625" bestFit="1" customWidth="1"/>
  </cols>
  <sheetData>
    <row r="5" spans="1:20" s="10" customFormat="1" x14ac:dyDescent="0.25">
      <c r="A5" s="10" t="s">
        <v>203</v>
      </c>
      <c r="B5" s="10" t="s">
        <v>223</v>
      </c>
      <c r="C5" s="10" t="s">
        <v>206</v>
      </c>
      <c r="D5" s="10" t="s">
        <v>205</v>
      </c>
      <c r="E5" s="10" t="s">
        <v>222</v>
      </c>
      <c r="F5" s="10" t="s">
        <v>221</v>
      </c>
      <c r="G5" s="10" t="s">
        <v>204</v>
      </c>
      <c r="H5" s="10" t="s">
        <v>207</v>
      </c>
      <c r="I5" s="10" t="s">
        <v>208</v>
      </c>
      <c r="J5" s="10" t="s">
        <v>209</v>
      </c>
      <c r="K5" s="10" t="s">
        <v>210</v>
      </c>
      <c r="L5" s="10" t="s">
        <v>211</v>
      </c>
      <c r="M5" s="10" t="s">
        <v>212</v>
      </c>
      <c r="N5" s="10" t="s">
        <v>213</v>
      </c>
      <c r="O5" s="10" t="s">
        <v>214</v>
      </c>
      <c r="P5" s="17" t="s">
        <v>215</v>
      </c>
      <c r="Q5" s="10" t="s">
        <v>216</v>
      </c>
      <c r="R5" s="10" t="s">
        <v>217</v>
      </c>
      <c r="S5" s="17" t="s">
        <v>218</v>
      </c>
      <c r="T5" s="10" t="s">
        <v>219</v>
      </c>
    </row>
  </sheetData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C9FEEB-52A4-4437-B1B0-08E1357EE7A5}">
  <sheetPr codeName="Sheet14">
    <tabColor theme="8"/>
  </sheetPr>
  <dimension ref="A5:T5"/>
  <sheetViews>
    <sheetView workbookViewId="0">
      <selection sqref="A1:XFD1048576"/>
    </sheetView>
  </sheetViews>
  <sheetFormatPr baseColWidth="10" defaultColWidth="9.140625" defaultRowHeight="15" x14ac:dyDescent="0.25"/>
  <cols>
    <col min="1" max="1" width="5.5703125" bestFit="1" customWidth="1"/>
    <col min="2" max="2" width="17.5703125" bestFit="1" customWidth="1"/>
    <col min="3" max="3" width="8.140625" bestFit="1" customWidth="1"/>
    <col min="4" max="4" width="5.140625" bestFit="1" customWidth="1"/>
    <col min="5" max="5" width="5.42578125" bestFit="1" customWidth="1"/>
    <col min="6" max="6" width="6.85546875" bestFit="1" customWidth="1"/>
    <col min="7" max="7" width="10.140625" bestFit="1" customWidth="1"/>
    <col min="8" max="8" width="7.5703125" bestFit="1" customWidth="1"/>
    <col min="9" max="9" width="15.28515625" bestFit="1" customWidth="1"/>
    <col min="10" max="10" width="17.5703125" bestFit="1" customWidth="1"/>
    <col min="11" max="11" width="19.42578125" bestFit="1" customWidth="1"/>
    <col min="12" max="12" width="8.28515625" bestFit="1" customWidth="1"/>
    <col min="13" max="13" width="5.42578125" bestFit="1" customWidth="1"/>
    <col min="14" max="14" width="16.42578125" bestFit="1" customWidth="1"/>
    <col min="15" max="15" width="14.42578125" bestFit="1" customWidth="1"/>
    <col min="16" max="16" width="17.85546875" bestFit="1" customWidth="1"/>
    <col min="17" max="17" width="7" bestFit="1" customWidth="1"/>
    <col min="18" max="18" width="8" bestFit="1" customWidth="1"/>
    <col min="19" max="19" width="13.42578125" bestFit="1" customWidth="1"/>
    <col min="20" max="20" width="13.140625" bestFit="1" customWidth="1"/>
  </cols>
  <sheetData>
    <row r="5" spans="1:20" s="10" customFormat="1" x14ac:dyDescent="0.25">
      <c r="A5" s="10" t="s">
        <v>203</v>
      </c>
      <c r="B5" s="10" t="s">
        <v>223</v>
      </c>
      <c r="C5" s="10" t="s">
        <v>206</v>
      </c>
      <c r="D5" s="10" t="s">
        <v>205</v>
      </c>
      <c r="E5" s="10" t="s">
        <v>222</v>
      </c>
      <c r="F5" s="10" t="s">
        <v>221</v>
      </c>
      <c r="G5" s="10" t="s">
        <v>204</v>
      </c>
      <c r="H5" s="10" t="s">
        <v>207</v>
      </c>
      <c r="I5" s="10" t="s">
        <v>208</v>
      </c>
      <c r="J5" s="10" t="s">
        <v>209</v>
      </c>
      <c r="K5" s="10" t="s">
        <v>210</v>
      </c>
      <c r="L5" s="10" t="s">
        <v>211</v>
      </c>
      <c r="M5" s="10" t="s">
        <v>212</v>
      </c>
      <c r="N5" s="10" t="s">
        <v>213</v>
      </c>
      <c r="O5" s="10" t="s">
        <v>214</v>
      </c>
      <c r="P5" s="17" t="s">
        <v>215</v>
      </c>
      <c r="Q5" s="10" t="s">
        <v>216</v>
      </c>
      <c r="R5" s="10" t="s">
        <v>217</v>
      </c>
      <c r="S5" s="17" t="s">
        <v>218</v>
      </c>
      <c r="T5" s="10" t="s">
        <v>219</v>
      </c>
    </row>
  </sheetData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2A6A0D-1974-4F9B-9F11-CB88A4BE48E5}">
  <sheetPr codeName="Sheet15">
    <tabColor theme="8"/>
  </sheetPr>
  <dimension ref="A5:T5"/>
  <sheetViews>
    <sheetView workbookViewId="0">
      <selection sqref="A1:XFD1048576"/>
    </sheetView>
  </sheetViews>
  <sheetFormatPr baseColWidth="10" defaultColWidth="9.140625" defaultRowHeight="15" x14ac:dyDescent="0.25"/>
  <cols>
    <col min="1" max="1" width="5.5703125" bestFit="1" customWidth="1"/>
    <col min="2" max="2" width="17.5703125" bestFit="1" customWidth="1"/>
    <col min="3" max="3" width="8.140625" bestFit="1" customWidth="1"/>
    <col min="4" max="4" width="5.140625" bestFit="1" customWidth="1"/>
    <col min="5" max="5" width="5.42578125" bestFit="1" customWidth="1"/>
    <col min="6" max="6" width="6.85546875" bestFit="1" customWidth="1"/>
    <col min="7" max="7" width="10.140625" bestFit="1" customWidth="1"/>
    <col min="8" max="8" width="7.5703125" bestFit="1" customWidth="1"/>
    <col min="9" max="9" width="15.28515625" bestFit="1" customWidth="1"/>
    <col min="10" max="10" width="17.5703125" bestFit="1" customWidth="1"/>
    <col min="11" max="11" width="19.42578125" bestFit="1" customWidth="1"/>
    <col min="12" max="12" width="8.28515625" bestFit="1" customWidth="1"/>
    <col min="13" max="13" width="5.42578125" bestFit="1" customWidth="1"/>
    <col min="14" max="14" width="16.42578125" bestFit="1" customWidth="1"/>
    <col min="15" max="15" width="14.42578125" bestFit="1" customWidth="1"/>
    <col min="16" max="16" width="17.85546875" bestFit="1" customWidth="1"/>
    <col min="17" max="17" width="7" bestFit="1" customWidth="1"/>
    <col min="18" max="18" width="8" bestFit="1" customWidth="1"/>
    <col min="19" max="19" width="13.42578125" bestFit="1" customWidth="1"/>
    <col min="20" max="20" width="13.140625" bestFit="1" customWidth="1"/>
  </cols>
  <sheetData>
    <row r="5" spans="1:20" s="10" customFormat="1" x14ac:dyDescent="0.25">
      <c r="A5" s="10" t="s">
        <v>203</v>
      </c>
      <c r="B5" s="10" t="s">
        <v>223</v>
      </c>
      <c r="C5" s="10" t="s">
        <v>206</v>
      </c>
      <c r="D5" s="10" t="s">
        <v>205</v>
      </c>
      <c r="E5" s="10" t="s">
        <v>222</v>
      </c>
      <c r="F5" s="10" t="s">
        <v>221</v>
      </c>
      <c r="G5" s="10" t="s">
        <v>204</v>
      </c>
      <c r="H5" s="10" t="s">
        <v>207</v>
      </c>
      <c r="I5" s="10" t="s">
        <v>208</v>
      </c>
      <c r="J5" s="10" t="s">
        <v>209</v>
      </c>
      <c r="K5" s="10" t="s">
        <v>210</v>
      </c>
      <c r="L5" s="10" t="s">
        <v>211</v>
      </c>
      <c r="M5" s="10" t="s">
        <v>212</v>
      </c>
      <c r="N5" s="10" t="s">
        <v>213</v>
      </c>
      <c r="O5" s="10" t="s">
        <v>214</v>
      </c>
      <c r="P5" s="17" t="s">
        <v>215</v>
      </c>
      <c r="Q5" s="10" t="s">
        <v>216</v>
      </c>
      <c r="R5" s="10" t="s">
        <v>217</v>
      </c>
      <c r="S5" s="17" t="s">
        <v>218</v>
      </c>
      <c r="T5" s="10" t="s">
        <v>219</v>
      </c>
    </row>
  </sheetData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A28EAF-8629-4D30-B353-5941B7819E07}">
  <sheetPr codeName="Sheet16">
    <tabColor rgb="FF00B0F0"/>
  </sheetPr>
  <dimension ref="A5:T5"/>
  <sheetViews>
    <sheetView workbookViewId="0">
      <selection sqref="A1:XFD1048576"/>
    </sheetView>
  </sheetViews>
  <sheetFormatPr baseColWidth="10" defaultColWidth="9.140625" defaultRowHeight="15" x14ac:dyDescent="0.25"/>
  <cols>
    <col min="1" max="1" width="5.5703125" bestFit="1" customWidth="1"/>
    <col min="2" max="2" width="17.5703125" bestFit="1" customWidth="1"/>
    <col min="3" max="3" width="8.140625" bestFit="1" customWidth="1"/>
    <col min="4" max="4" width="5.140625" bestFit="1" customWidth="1"/>
    <col min="5" max="5" width="5.42578125" bestFit="1" customWidth="1"/>
    <col min="6" max="6" width="6.85546875" bestFit="1" customWidth="1"/>
    <col min="7" max="7" width="10.140625" bestFit="1" customWidth="1"/>
    <col min="8" max="8" width="7.5703125" bestFit="1" customWidth="1"/>
    <col min="9" max="9" width="15.28515625" bestFit="1" customWidth="1"/>
    <col min="10" max="10" width="17.5703125" bestFit="1" customWidth="1"/>
    <col min="11" max="11" width="19.42578125" bestFit="1" customWidth="1"/>
    <col min="12" max="12" width="8.28515625" bestFit="1" customWidth="1"/>
    <col min="13" max="13" width="5.42578125" bestFit="1" customWidth="1"/>
    <col min="14" max="14" width="16.42578125" bestFit="1" customWidth="1"/>
    <col min="15" max="15" width="14.42578125" bestFit="1" customWidth="1"/>
    <col min="16" max="16" width="17.85546875" bestFit="1" customWidth="1"/>
    <col min="17" max="17" width="7" bestFit="1" customWidth="1"/>
    <col min="18" max="18" width="8" bestFit="1" customWidth="1"/>
    <col min="19" max="19" width="13.42578125" bestFit="1" customWidth="1"/>
    <col min="20" max="20" width="13.140625" bestFit="1" customWidth="1"/>
  </cols>
  <sheetData>
    <row r="5" spans="1:20" s="10" customFormat="1" x14ac:dyDescent="0.25">
      <c r="A5" s="10" t="s">
        <v>203</v>
      </c>
      <c r="B5" s="10" t="s">
        <v>223</v>
      </c>
      <c r="C5" s="10" t="s">
        <v>206</v>
      </c>
      <c r="D5" s="10" t="s">
        <v>205</v>
      </c>
      <c r="E5" s="10" t="s">
        <v>222</v>
      </c>
      <c r="F5" s="10" t="s">
        <v>221</v>
      </c>
      <c r="G5" s="10" t="s">
        <v>204</v>
      </c>
      <c r="H5" s="10" t="s">
        <v>207</v>
      </c>
      <c r="I5" s="10" t="s">
        <v>208</v>
      </c>
      <c r="J5" s="10" t="s">
        <v>209</v>
      </c>
      <c r="K5" s="10" t="s">
        <v>210</v>
      </c>
      <c r="L5" s="10" t="s">
        <v>211</v>
      </c>
      <c r="M5" s="10" t="s">
        <v>212</v>
      </c>
      <c r="N5" s="10" t="s">
        <v>213</v>
      </c>
      <c r="O5" s="10" t="s">
        <v>214</v>
      </c>
      <c r="P5" s="17" t="s">
        <v>215</v>
      </c>
      <c r="Q5" s="10" t="s">
        <v>216</v>
      </c>
      <c r="R5" s="10" t="s">
        <v>217</v>
      </c>
      <c r="S5" s="17" t="s">
        <v>218</v>
      </c>
      <c r="T5" s="10" t="s">
        <v>219</v>
      </c>
    </row>
  </sheetData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1E41F6-2D85-4BD9-8D8A-72476B66CDED}">
  <sheetPr codeName="Sheet17">
    <tabColor rgb="FF00B0F0"/>
  </sheetPr>
  <dimension ref="A5:T5"/>
  <sheetViews>
    <sheetView workbookViewId="0">
      <selection sqref="A1:XFD1048576"/>
    </sheetView>
  </sheetViews>
  <sheetFormatPr baseColWidth="10" defaultColWidth="9.140625" defaultRowHeight="15" x14ac:dyDescent="0.25"/>
  <cols>
    <col min="1" max="1" width="5.5703125" bestFit="1" customWidth="1"/>
    <col min="2" max="2" width="17.5703125" bestFit="1" customWidth="1"/>
    <col min="3" max="3" width="8.140625" bestFit="1" customWidth="1"/>
    <col min="4" max="4" width="5.140625" bestFit="1" customWidth="1"/>
    <col min="5" max="5" width="5.42578125" bestFit="1" customWidth="1"/>
    <col min="6" max="6" width="6.85546875" bestFit="1" customWidth="1"/>
    <col min="7" max="7" width="10.140625" bestFit="1" customWidth="1"/>
    <col min="8" max="8" width="7.5703125" bestFit="1" customWidth="1"/>
    <col min="9" max="9" width="15.28515625" bestFit="1" customWidth="1"/>
    <col min="10" max="10" width="17.5703125" bestFit="1" customWidth="1"/>
    <col min="11" max="11" width="19.42578125" bestFit="1" customWidth="1"/>
    <col min="12" max="12" width="8.28515625" bestFit="1" customWidth="1"/>
    <col min="13" max="13" width="5.42578125" bestFit="1" customWidth="1"/>
    <col min="14" max="14" width="16.42578125" bestFit="1" customWidth="1"/>
    <col min="15" max="15" width="14.42578125" bestFit="1" customWidth="1"/>
    <col min="16" max="16" width="17.85546875" bestFit="1" customWidth="1"/>
    <col min="17" max="17" width="7" bestFit="1" customWidth="1"/>
    <col min="18" max="18" width="8" bestFit="1" customWidth="1"/>
    <col min="19" max="19" width="13.42578125" bestFit="1" customWidth="1"/>
    <col min="20" max="20" width="13.140625" bestFit="1" customWidth="1"/>
  </cols>
  <sheetData>
    <row r="5" spans="1:20" s="10" customFormat="1" x14ac:dyDescent="0.25">
      <c r="A5" s="10" t="s">
        <v>203</v>
      </c>
      <c r="B5" s="10" t="s">
        <v>223</v>
      </c>
      <c r="C5" s="10" t="s">
        <v>206</v>
      </c>
      <c r="D5" s="10" t="s">
        <v>205</v>
      </c>
      <c r="E5" s="10" t="s">
        <v>222</v>
      </c>
      <c r="F5" s="10" t="s">
        <v>221</v>
      </c>
      <c r="G5" s="10" t="s">
        <v>204</v>
      </c>
      <c r="H5" s="10" t="s">
        <v>207</v>
      </c>
      <c r="I5" s="10" t="s">
        <v>208</v>
      </c>
      <c r="J5" s="10" t="s">
        <v>209</v>
      </c>
      <c r="K5" s="10" t="s">
        <v>210</v>
      </c>
      <c r="L5" s="10" t="s">
        <v>211</v>
      </c>
      <c r="M5" s="10" t="s">
        <v>212</v>
      </c>
      <c r="N5" s="10" t="s">
        <v>213</v>
      </c>
      <c r="O5" s="10" t="s">
        <v>214</v>
      </c>
      <c r="P5" s="17" t="s">
        <v>215</v>
      </c>
      <c r="Q5" s="10" t="s">
        <v>216</v>
      </c>
      <c r="R5" s="10" t="s">
        <v>217</v>
      </c>
      <c r="S5" s="17" t="s">
        <v>218</v>
      </c>
      <c r="T5" s="10" t="s">
        <v>219</v>
      </c>
    </row>
  </sheetData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C14044-E076-4CAE-8ED2-8196060EE4C8}">
  <sheetPr codeName="Sheet18">
    <tabColor rgb="FF00B0F0"/>
  </sheetPr>
  <dimension ref="A5:T5"/>
  <sheetViews>
    <sheetView workbookViewId="0">
      <selection sqref="A1:XFD1048576"/>
    </sheetView>
  </sheetViews>
  <sheetFormatPr baseColWidth="10" defaultColWidth="9.140625" defaultRowHeight="15" x14ac:dyDescent="0.25"/>
  <cols>
    <col min="1" max="1" width="5.5703125" bestFit="1" customWidth="1"/>
    <col min="2" max="2" width="17.5703125" bestFit="1" customWidth="1"/>
    <col min="3" max="3" width="8.140625" bestFit="1" customWidth="1"/>
    <col min="4" max="4" width="5.140625" bestFit="1" customWidth="1"/>
    <col min="5" max="5" width="5.42578125" bestFit="1" customWidth="1"/>
    <col min="6" max="6" width="6.85546875" bestFit="1" customWidth="1"/>
    <col min="7" max="7" width="10.140625" bestFit="1" customWidth="1"/>
    <col min="8" max="8" width="7.5703125" bestFit="1" customWidth="1"/>
    <col min="9" max="9" width="15.28515625" bestFit="1" customWidth="1"/>
    <col min="10" max="10" width="17.5703125" bestFit="1" customWidth="1"/>
    <col min="11" max="11" width="19.42578125" bestFit="1" customWidth="1"/>
    <col min="12" max="12" width="8.28515625" bestFit="1" customWidth="1"/>
    <col min="13" max="13" width="5.42578125" bestFit="1" customWidth="1"/>
    <col min="14" max="14" width="16.42578125" bestFit="1" customWidth="1"/>
    <col min="15" max="15" width="14.42578125" bestFit="1" customWidth="1"/>
    <col min="16" max="16" width="17.85546875" bestFit="1" customWidth="1"/>
    <col min="17" max="17" width="7" bestFit="1" customWidth="1"/>
    <col min="18" max="18" width="8" bestFit="1" customWidth="1"/>
    <col min="19" max="19" width="13.42578125" bestFit="1" customWidth="1"/>
    <col min="20" max="20" width="13.140625" bestFit="1" customWidth="1"/>
  </cols>
  <sheetData>
    <row r="5" spans="1:20" s="10" customFormat="1" x14ac:dyDescent="0.25">
      <c r="A5" s="10" t="s">
        <v>203</v>
      </c>
      <c r="B5" s="10" t="s">
        <v>223</v>
      </c>
      <c r="C5" s="10" t="s">
        <v>206</v>
      </c>
      <c r="D5" s="10" t="s">
        <v>205</v>
      </c>
      <c r="E5" s="10" t="s">
        <v>222</v>
      </c>
      <c r="F5" s="10" t="s">
        <v>221</v>
      </c>
      <c r="G5" s="10" t="s">
        <v>204</v>
      </c>
      <c r="H5" s="10" t="s">
        <v>207</v>
      </c>
      <c r="I5" s="10" t="s">
        <v>208</v>
      </c>
      <c r="J5" s="10" t="s">
        <v>209</v>
      </c>
      <c r="K5" s="10" t="s">
        <v>210</v>
      </c>
      <c r="L5" s="10" t="s">
        <v>211</v>
      </c>
      <c r="M5" s="10" t="s">
        <v>212</v>
      </c>
      <c r="N5" s="10" t="s">
        <v>213</v>
      </c>
      <c r="O5" s="10" t="s">
        <v>214</v>
      </c>
      <c r="P5" s="17" t="s">
        <v>215</v>
      </c>
      <c r="Q5" s="10" t="s">
        <v>216</v>
      </c>
      <c r="R5" s="10" t="s">
        <v>217</v>
      </c>
      <c r="S5" s="17" t="s">
        <v>218</v>
      </c>
      <c r="T5" s="10" t="s">
        <v>219</v>
      </c>
    </row>
  </sheetData>
  <pageMargins left="0.7" right="0.7" top="0.75" bottom="0.75" header="0.3" footer="0.3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901527-7308-44E8-A6EC-4D181CACD9C8}">
  <sheetPr codeName="Sheet19">
    <tabColor rgb="FF00B0F0"/>
  </sheetPr>
  <dimension ref="A5:T5"/>
  <sheetViews>
    <sheetView workbookViewId="0">
      <selection sqref="A1:XFD1048576"/>
    </sheetView>
  </sheetViews>
  <sheetFormatPr baseColWidth="10" defaultColWidth="9.140625" defaultRowHeight="15" x14ac:dyDescent="0.25"/>
  <cols>
    <col min="1" max="1" width="5.5703125" bestFit="1" customWidth="1"/>
    <col min="2" max="2" width="17.5703125" bestFit="1" customWidth="1"/>
    <col min="3" max="3" width="8.140625" bestFit="1" customWidth="1"/>
    <col min="4" max="4" width="5.140625" bestFit="1" customWidth="1"/>
    <col min="5" max="5" width="5.42578125" bestFit="1" customWidth="1"/>
    <col min="6" max="6" width="6.85546875" bestFit="1" customWidth="1"/>
    <col min="7" max="7" width="10.140625" bestFit="1" customWidth="1"/>
    <col min="8" max="8" width="7.5703125" bestFit="1" customWidth="1"/>
    <col min="9" max="9" width="15.28515625" bestFit="1" customWidth="1"/>
    <col min="10" max="10" width="17.5703125" bestFit="1" customWidth="1"/>
    <col min="11" max="11" width="19.42578125" bestFit="1" customWidth="1"/>
    <col min="12" max="12" width="8.28515625" bestFit="1" customWidth="1"/>
    <col min="13" max="13" width="5.42578125" bestFit="1" customWidth="1"/>
    <col min="14" max="14" width="16.42578125" bestFit="1" customWidth="1"/>
    <col min="15" max="15" width="14.42578125" bestFit="1" customWidth="1"/>
    <col min="16" max="16" width="17.85546875" bestFit="1" customWidth="1"/>
    <col min="17" max="17" width="7" bestFit="1" customWidth="1"/>
    <col min="18" max="18" width="8" bestFit="1" customWidth="1"/>
    <col min="19" max="19" width="13.42578125" bestFit="1" customWidth="1"/>
    <col min="20" max="20" width="13.140625" bestFit="1" customWidth="1"/>
  </cols>
  <sheetData>
    <row r="5" spans="1:20" s="10" customFormat="1" x14ac:dyDescent="0.25">
      <c r="A5" s="10" t="s">
        <v>203</v>
      </c>
      <c r="B5" s="10" t="s">
        <v>223</v>
      </c>
      <c r="C5" s="10" t="s">
        <v>206</v>
      </c>
      <c r="D5" s="10" t="s">
        <v>205</v>
      </c>
      <c r="E5" s="10" t="s">
        <v>222</v>
      </c>
      <c r="F5" s="10" t="s">
        <v>221</v>
      </c>
      <c r="G5" s="10" t="s">
        <v>204</v>
      </c>
      <c r="H5" s="10" t="s">
        <v>207</v>
      </c>
      <c r="I5" s="10" t="s">
        <v>208</v>
      </c>
      <c r="J5" s="10" t="s">
        <v>209</v>
      </c>
      <c r="K5" s="10" t="s">
        <v>210</v>
      </c>
      <c r="L5" s="10" t="s">
        <v>211</v>
      </c>
      <c r="M5" s="10" t="s">
        <v>212</v>
      </c>
      <c r="N5" s="10" t="s">
        <v>213</v>
      </c>
      <c r="O5" s="10" t="s">
        <v>214</v>
      </c>
      <c r="P5" s="17" t="s">
        <v>215</v>
      </c>
      <c r="Q5" s="10" t="s">
        <v>216</v>
      </c>
      <c r="R5" s="10" t="s">
        <v>217</v>
      </c>
      <c r="S5" s="17" t="s">
        <v>218</v>
      </c>
      <c r="T5" s="10" t="s">
        <v>219</v>
      </c>
    </row>
  </sheetData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0E918A-C538-40BD-962C-F72A690966DE}">
  <sheetPr codeName="Sheet20">
    <tabColor rgb="FF00B0F0"/>
  </sheetPr>
  <dimension ref="A5:T5"/>
  <sheetViews>
    <sheetView workbookViewId="0">
      <selection sqref="A1:XFD1048576"/>
    </sheetView>
  </sheetViews>
  <sheetFormatPr baseColWidth="10" defaultColWidth="9.140625" defaultRowHeight="15" x14ac:dyDescent="0.25"/>
  <cols>
    <col min="1" max="1" width="5.5703125" bestFit="1" customWidth="1"/>
    <col min="2" max="2" width="17.5703125" bestFit="1" customWidth="1"/>
    <col min="3" max="3" width="8.140625" bestFit="1" customWidth="1"/>
    <col min="4" max="4" width="5.140625" bestFit="1" customWidth="1"/>
    <col min="5" max="5" width="5.42578125" bestFit="1" customWidth="1"/>
    <col min="6" max="6" width="6.85546875" bestFit="1" customWidth="1"/>
    <col min="7" max="7" width="10.140625" bestFit="1" customWidth="1"/>
    <col min="8" max="8" width="7.5703125" bestFit="1" customWidth="1"/>
    <col min="9" max="9" width="15.28515625" bestFit="1" customWidth="1"/>
    <col min="10" max="10" width="17.5703125" bestFit="1" customWidth="1"/>
    <col min="11" max="11" width="19.42578125" bestFit="1" customWidth="1"/>
    <col min="12" max="12" width="8.28515625" bestFit="1" customWidth="1"/>
    <col min="13" max="13" width="5.42578125" bestFit="1" customWidth="1"/>
    <col min="14" max="14" width="16.42578125" bestFit="1" customWidth="1"/>
    <col min="15" max="15" width="14.42578125" bestFit="1" customWidth="1"/>
    <col min="16" max="16" width="17.85546875" bestFit="1" customWidth="1"/>
    <col min="17" max="17" width="7" bestFit="1" customWidth="1"/>
    <col min="18" max="18" width="8" bestFit="1" customWidth="1"/>
    <col min="19" max="19" width="13.42578125" bestFit="1" customWidth="1"/>
    <col min="20" max="20" width="13.140625" bestFit="1" customWidth="1"/>
  </cols>
  <sheetData>
    <row r="5" spans="1:20" s="10" customFormat="1" x14ac:dyDescent="0.25">
      <c r="A5" s="10" t="s">
        <v>203</v>
      </c>
      <c r="B5" s="10" t="s">
        <v>223</v>
      </c>
      <c r="C5" s="10" t="s">
        <v>206</v>
      </c>
      <c r="D5" s="10" t="s">
        <v>205</v>
      </c>
      <c r="E5" s="10" t="s">
        <v>222</v>
      </c>
      <c r="F5" s="10" t="s">
        <v>221</v>
      </c>
      <c r="G5" s="10" t="s">
        <v>204</v>
      </c>
      <c r="H5" s="10" t="s">
        <v>207</v>
      </c>
      <c r="I5" s="10" t="s">
        <v>208</v>
      </c>
      <c r="J5" s="10" t="s">
        <v>209</v>
      </c>
      <c r="K5" s="10" t="s">
        <v>210</v>
      </c>
      <c r="L5" s="10" t="s">
        <v>211</v>
      </c>
      <c r="M5" s="10" t="s">
        <v>212</v>
      </c>
      <c r="N5" s="10" t="s">
        <v>213</v>
      </c>
      <c r="O5" s="10" t="s">
        <v>214</v>
      </c>
      <c r="P5" s="17" t="s">
        <v>215</v>
      </c>
      <c r="Q5" s="10" t="s">
        <v>216</v>
      </c>
      <c r="R5" s="10" t="s">
        <v>217</v>
      </c>
      <c r="S5" s="17" t="s">
        <v>218</v>
      </c>
      <c r="T5" s="10" t="s">
        <v>219</v>
      </c>
    </row>
  </sheetData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49CA9E-6B86-4452-B987-947E2999058C}">
  <sheetPr codeName="Sheet21">
    <tabColor rgb="FF00B0F0"/>
  </sheetPr>
  <dimension ref="A5:T5"/>
  <sheetViews>
    <sheetView workbookViewId="0">
      <selection sqref="A1:XFD1048576"/>
    </sheetView>
  </sheetViews>
  <sheetFormatPr baseColWidth="10" defaultColWidth="9.140625" defaultRowHeight="15" x14ac:dyDescent="0.25"/>
  <cols>
    <col min="1" max="1" width="5.5703125" bestFit="1" customWidth="1"/>
    <col min="2" max="2" width="17.5703125" bestFit="1" customWidth="1"/>
    <col min="3" max="3" width="8.140625" bestFit="1" customWidth="1"/>
    <col min="4" max="4" width="5.140625" bestFit="1" customWidth="1"/>
    <col min="5" max="5" width="5.42578125" bestFit="1" customWidth="1"/>
    <col min="6" max="6" width="6.85546875" bestFit="1" customWidth="1"/>
    <col min="7" max="7" width="10.140625" bestFit="1" customWidth="1"/>
    <col min="8" max="8" width="7.5703125" bestFit="1" customWidth="1"/>
    <col min="9" max="9" width="15.28515625" bestFit="1" customWidth="1"/>
    <col min="10" max="10" width="17.5703125" bestFit="1" customWidth="1"/>
    <col min="11" max="11" width="19.42578125" bestFit="1" customWidth="1"/>
    <col min="12" max="12" width="8.28515625" bestFit="1" customWidth="1"/>
    <col min="13" max="13" width="5.42578125" bestFit="1" customWidth="1"/>
    <col min="14" max="14" width="16.42578125" bestFit="1" customWidth="1"/>
    <col min="15" max="15" width="14.42578125" bestFit="1" customWidth="1"/>
    <col min="16" max="16" width="17.85546875" bestFit="1" customWidth="1"/>
    <col min="17" max="17" width="7" bestFit="1" customWidth="1"/>
    <col min="18" max="18" width="8" bestFit="1" customWidth="1"/>
    <col min="19" max="19" width="13.42578125" bestFit="1" customWidth="1"/>
    <col min="20" max="20" width="13.140625" bestFit="1" customWidth="1"/>
  </cols>
  <sheetData>
    <row r="5" spans="1:20" s="10" customFormat="1" x14ac:dyDescent="0.25">
      <c r="A5" s="10" t="s">
        <v>203</v>
      </c>
      <c r="B5" s="10" t="s">
        <v>223</v>
      </c>
      <c r="C5" s="10" t="s">
        <v>206</v>
      </c>
      <c r="D5" s="10" t="s">
        <v>205</v>
      </c>
      <c r="E5" s="10" t="s">
        <v>222</v>
      </c>
      <c r="F5" s="10" t="s">
        <v>221</v>
      </c>
      <c r="G5" s="10" t="s">
        <v>204</v>
      </c>
      <c r="H5" s="10" t="s">
        <v>207</v>
      </c>
      <c r="I5" s="10" t="s">
        <v>208</v>
      </c>
      <c r="J5" s="10" t="s">
        <v>209</v>
      </c>
      <c r="K5" s="10" t="s">
        <v>210</v>
      </c>
      <c r="L5" s="10" t="s">
        <v>211</v>
      </c>
      <c r="M5" s="10" t="s">
        <v>212</v>
      </c>
      <c r="N5" s="10" t="s">
        <v>213</v>
      </c>
      <c r="O5" s="10" t="s">
        <v>214</v>
      </c>
      <c r="P5" s="17" t="s">
        <v>215</v>
      </c>
      <c r="Q5" s="10" t="s">
        <v>216</v>
      </c>
      <c r="R5" s="10" t="s">
        <v>217</v>
      </c>
      <c r="S5" s="17" t="s">
        <v>218</v>
      </c>
      <c r="T5" s="10" t="s">
        <v>219</v>
      </c>
    </row>
  </sheetData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EFCB17-5667-4EA2-8E18-7E3C0A9015FA}">
  <sheetPr codeName="Sheet22">
    <tabColor rgb="FF00B0F0"/>
  </sheetPr>
  <dimension ref="A5:T5"/>
  <sheetViews>
    <sheetView workbookViewId="0">
      <selection sqref="A1:XFD1048576"/>
    </sheetView>
  </sheetViews>
  <sheetFormatPr baseColWidth="10" defaultColWidth="9.140625" defaultRowHeight="15" x14ac:dyDescent="0.25"/>
  <cols>
    <col min="1" max="1" width="5.5703125" bestFit="1" customWidth="1"/>
    <col min="2" max="2" width="17.5703125" bestFit="1" customWidth="1"/>
    <col min="3" max="3" width="8.140625" bestFit="1" customWidth="1"/>
    <col min="4" max="4" width="5.140625" bestFit="1" customWidth="1"/>
    <col min="5" max="5" width="5.42578125" bestFit="1" customWidth="1"/>
    <col min="6" max="6" width="6.85546875" bestFit="1" customWidth="1"/>
    <col min="7" max="7" width="10.140625" bestFit="1" customWidth="1"/>
    <col min="8" max="8" width="7.5703125" bestFit="1" customWidth="1"/>
    <col min="9" max="9" width="15.28515625" bestFit="1" customWidth="1"/>
    <col min="10" max="10" width="17.5703125" bestFit="1" customWidth="1"/>
    <col min="11" max="11" width="19.42578125" bestFit="1" customWidth="1"/>
    <col min="12" max="12" width="8.28515625" bestFit="1" customWidth="1"/>
    <col min="13" max="13" width="5.42578125" bestFit="1" customWidth="1"/>
    <col min="14" max="14" width="16.42578125" bestFit="1" customWidth="1"/>
    <col min="15" max="15" width="14.42578125" bestFit="1" customWidth="1"/>
    <col min="16" max="16" width="17.85546875" bestFit="1" customWidth="1"/>
    <col min="17" max="17" width="7" bestFit="1" customWidth="1"/>
    <col min="18" max="18" width="8" bestFit="1" customWidth="1"/>
    <col min="19" max="19" width="13.42578125" bestFit="1" customWidth="1"/>
    <col min="20" max="20" width="13.140625" bestFit="1" customWidth="1"/>
  </cols>
  <sheetData>
    <row r="5" spans="1:20" s="10" customFormat="1" x14ac:dyDescent="0.25">
      <c r="A5" s="10" t="s">
        <v>203</v>
      </c>
      <c r="B5" s="10" t="s">
        <v>223</v>
      </c>
      <c r="C5" s="10" t="s">
        <v>206</v>
      </c>
      <c r="D5" s="10" t="s">
        <v>205</v>
      </c>
      <c r="E5" s="10" t="s">
        <v>222</v>
      </c>
      <c r="F5" s="10" t="s">
        <v>221</v>
      </c>
      <c r="G5" s="10" t="s">
        <v>204</v>
      </c>
      <c r="H5" s="10" t="s">
        <v>207</v>
      </c>
      <c r="I5" s="10" t="s">
        <v>208</v>
      </c>
      <c r="J5" s="10" t="s">
        <v>209</v>
      </c>
      <c r="K5" s="10" t="s">
        <v>210</v>
      </c>
      <c r="L5" s="10" t="s">
        <v>211</v>
      </c>
      <c r="M5" s="10" t="s">
        <v>212</v>
      </c>
      <c r="N5" s="10" t="s">
        <v>213</v>
      </c>
      <c r="O5" s="10" t="s">
        <v>214</v>
      </c>
      <c r="P5" s="17" t="s">
        <v>215</v>
      </c>
      <c r="Q5" s="10" t="s">
        <v>216</v>
      </c>
      <c r="R5" s="10" t="s">
        <v>217</v>
      </c>
      <c r="S5" s="17" t="s">
        <v>218</v>
      </c>
      <c r="T5" s="10" t="s">
        <v>219</v>
      </c>
    </row>
  </sheetData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5D3F90-9178-4195-91F8-39C1DF890CE8}">
  <sheetPr codeName="Sheet23">
    <tabColor rgb="FF00B0F0"/>
  </sheetPr>
  <dimension ref="A5:T5"/>
  <sheetViews>
    <sheetView workbookViewId="0">
      <selection sqref="A1:XFD1048576"/>
    </sheetView>
  </sheetViews>
  <sheetFormatPr baseColWidth="10" defaultColWidth="9.140625" defaultRowHeight="15" x14ac:dyDescent="0.25"/>
  <cols>
    <col min="1" max="1" width="5.5703125" bestFit="1" customWidth="1"/>
    <col min="2" max="2" width="17.5703125" bestFit="1" customWidth="1"/>
    <col min="3" max="3" width="8.140625" bestFit="1" customWidth="1"/>
    <col min="4" max="4" width="5.140625" bestFit="1" customWidth="1"/>
    <col min="5" max="5" width="5.42578125" bestFit="1" customWidth="1"/>
    <col min="6" max="6" width="6.85546875" bestFit="1" customWidth="1"/>
    <col min="7" max="7" width="10.140625" bestFit="1" customWidth="1"/>
    <col min="8" max="8" width="7.5703125" bestFit="1" customWidth="1"/>
    <col min="9" max="9" width="15.28515625" bestFit="1" customWidth="1"/>
    <col min="10" max="10" width="17.5703125" bestFit="1" customWidth="1"/>
    <col min="11" max="11" width="19.42578125" bestFit="1" customWidth="1"/>
    <col min="12" max="12" width="8.28515625" bestFit="1" customWidth="1"/>
    <col min="13" max="13" width="5.42578125" bestFit="1" customWidth="1"/>
    <col min="14" max="14" width="16.42578125" bestFit="1" customWidth="1"/>
    <col min="15" max="15" width="14.42578125" bestFit="1" customWidth="1"/>
    <col min="16" max="16" width="17.85546875" bestFit="1" customWidth="1"/>
    <col min="17" max="17" width="7" bestFit="1" customWidth="1"/>
    <col min="18" max="18" width="8" bestFit="1" customWidth="1"/>
    <col min="19" max="19" width="13.42578125" bestFit="1" customWidth="1"/>
    <col min="20" max="20" width="13.140625" bestFit="1" customWidth="1"/>
  </cols>
  <sheetData>
    <row r="5" spans="1:20" s="10" customFormat="1" x14ac:dyDescent="0.25">
      <c r="A5" s="10" t="s">
        <v>203</v>
      </c>
      <c r="B5" s="10" t="s">
        <v>223</v>
      </c>
      <c r="C5" s="10" t="s">
        <v>206</v>
      </c>
      <c r="D5" s="10" t="s">
        <v>205</v>
      </c>
      <c r="E5" s="10" t="s">
        <v>222</v>
      </c>
      <c r="F5" s="10" t="s">
        <v>221</v>
      </c>
      <c r="G5" s="10" t="s">
        <v>204</v>
      </c>
      <c r="H5" s="10" t="s">
        <v>207</v>
      </c>
      <c r="I5" s="10" t="s">
        <v>208</v>
      </c>
      <c r="J5" s="10" t="s">
        <v>209</v>
      </c>
      <c r="K5" s="10" t="s">
        <v>210</v>
      </c>
      <c r="L5" s="10" t="s">
        <v>211</v>
      </c>
      <c r="M5" s="10" t="s">
        <v>212</v>
      </c>
      <c r="N5" s="10" t="s">
        <v>213</v>
      </c>
      <c r="O5" s="10" t="s">
        <v>214</v>
      </c>
      <c r="P5" s="17" t="s">
        <v>215</v>
      </c>
      <c r="Q5" s="10" t="s">
        <v>216</v>
      </c>
      <c r="R5" s="10" t="s">
        <v>217</v>
      </c>
      <c r="S5" s="17" t="s">
        <v>218</v>
      </c>
      <c r="T5" s="10" t="s">
        <v>219</v>
      </c>
    </row>
  </sheetData>
  <pageMargins left="0.7" right="0.7" top="0.75" bottom="0.75" header="0.3" footer="0.3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85AD01-456A-48FC-BC29-8C12B6F5C977}">
  <sheetPr codeName="Sheet24">
    <tabColor rgb="FF00B0F0"/>
  </sheetPr>
  <dimension ref="A5:T5"/>
  <sheetViews>
    <sheetView workbookViewId="0">
      <selection sqref="A1:XFD1048576"/>
    </sheetView>
  </sheetViews>
  <sheetFormatPr baseColWidth="10" defaultColWidth="9.140625" defaultRowHeight="15" x14ac:dyDescent="0.25"/>
  <cols>
    <col min="1" max="1" width="5.5703125" bestFit="1" customWidth="1"/>
    <col min="2" max="2" width="17.5703125" bestFit="1" customWidth="1"/>
    <col min="3" max="3" width="8.140625" bestFit="1" customWidth="1"/>
    <col min="4" max="4" width="5.140625" bestFit="1" customWidth="1"/>
    <col min="5" max="5" width="5.42578125" bestFit="1" customWidth="1"/>
    <col min="6" max="6" width="6.85546875" bestFit="1" customWidth="1"/>
    <col min="7" max="7" width="10.140625" bestFit="1" customWidth="1"/>
    <col min="8" max="8" width="7.5703125" bestFit="1" customWidth="1"/>
    <col min="9" max="9" width="15.28515625" bestFit="1" customWidth="1"/>
    <col min="10" max="10" width="17.5703125" bestFit="1" customWidth="1"/>
    <col min="11" max="11" width="19.42578125" bestFit="1" customWidth="1"/>
    <col min="12" max="12" width="8.28515625" bestFit="1" customWidth="1"/>
    <col min="13" max="13" width="5.42578125" bestFit="1" customWidth="1"/>
    <col min="14" max="14" width="16.42578125" bestFit="1" customWidth="1"/>
    <col min="15" max="15" width="14.42578125" bestFit="1" customWidth="1"/>
    <col min="16" max="16" width="17.85546875" bestFit="1" customWidth="1"/>
    <col min="17" max="17" width="7" bestFit="1" customWidth="1"/>
    <col min="18" max="18" width="8" bestFit="1" customWidth="1"/>
    <col min="19" max="19" width="13.42578125" bestFit="1" customWidth="1"/>
    <col min="20" max="20" width="13.140625" bestFit="1" customWidth="1"/>
  </cols>
  <sheetData>
    <row r="5" spans="1:20" s="10" customFormat="1" x14ac:dyDescent="0.25">
      <c r="A5" s="10" t="s">
        <v>203</v>
      </c>
      <c r="B5" s="10" t="s">
        <v>223</v>
      </c>
      <c r="C5" s="10" t="s">
        <v>206</v>
      </c>
      <c r="D5" s="10" t="s">
        <v>205</v>
      </c>
      <c r="E5" s="10" t="s">
        <v>222</v>
      </c>
      <c r="F5" s="10" t="s">
        <v>221</v>
      </c>
      <c r="G5" s="10" t="s">
        <v>204</v>
      </c>
      <c r="H5" s="10" t="s">
        <v>207</v>
      </c>
      <c r="I5" s="10" t="s">
        <v>208</v>
      </c>
      <c r="J5" s="10" t="s">
        <v>209</v>
      </c>
      <c r="K5" s="10" t="s">
        <v>210</v>
      </c>
      <c r="L5" s="10" t="s">
        <v>211</v>
      </c>
      <c r="M5" s="10" t="s">
        <v>212</v>
      </c>
      <c r="N5" s="10" t="s">
        <v>213</v>
      </c>
      <c r="O5" s="10" t="s">
        <v>214</v>
      </c>
      <c r="P5" s="17" t="s">
        <v>215</v>
      </c>
      <c r="Q5" s="10" t="s">
        <v>216</v>
      </c>
      <c r="R5" s="10" t="s">
        <v>217</v>
      </c>
      <c r="S5" s="17" t="s">
        <v>218</v>
      </c>
      <c r="T5" s="10" t="s">
        <v>219</v>
      </c>
    </row>
  </sheetData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96FB83-BA95-4F70-AD90-FF616E1D9BFB}">
  <sheetPr codeName="Sheet25">
    <tabColor rgb="FF00B0F0"/>
  </sheetPr>
  <dimension ref="A5:T5"/>
  <sheetViews>
    <sheetView workbookViewId="0">
      <selection sqref="A1:XFD1048576"/>
    </sheetView>
  </sheetViews>
  <sheetFormatPr baseColWidth="10" defaultColWidth="9.140625" defaultRowHeight="15" x14ac:dyDescent="0.25"/>
  <cols>
    <col min="1" max="1" width="5.5703125" bestFit="1" customWidth="1"/>
    <col min="2" max="2" width="17.5703125" bestFit="1" customWidth="1"/>
    <col min="3" max="3" width="8.140625" bestFit="1" customWidth="1"/>
    <col min="4" max="4" width="5.140625" bestFit="1" customWidth="1"/>
    <col min="5" max="5" width="5.42578125" bestFit="1" customWidth="1"/>
    <col min="6" max="6" width="6.85546875" bestFit="1" customWidth="1"/>
    <col min="7" max="7" width="10.140625" bestFit="1" customWidth="1"/>
    <col min="8" max="8" width="7.5703125" bestFit="1" customWidth="1"/>
    <col min="9" max="9" width="15.28515625" bestFit="1" customWidth="1"/>
    <col min="10" max="10" width="17.5703125" bestFit="1" customWidth="1"/>
    <col min="11" max="11" width="19.42578125" bestFit="1" customWidth="1"/>
    <col min="12" max="12" width="8.28515625" bestFit="1" customWidth="1"/>
    <col min="13" max="13" width="5.42578125" bestFit="1" customWidth="1"/>
    <col min="14" max="14" width="16.42578125" bestFit="1" customWidth="1"/>
    <col min="15" max="15" width="14.42578125" bestFit="1" customWidth="1"/>
    <col min="16" max="16" width="17.85546875" bestFit="1" customWidth="1"/>
    <col min="17" max="17" width="7" bestFit="1" customWidth="1"/>
    <col min="18" max="18" width="8" bestFit="1" customWidth="1"/>
    <col min="19" max="19" width="13.42578125" bestFit="1" customWidth="1"/>
    <col min="20" max="20" width="13.140625" bestFit="1" customWidth="1"/>
  </cols>
  <sheetData>
    <row r="5" spans="1:20" s="10" customFormat="1" x14ac:dyDescent="0.25">
      <c r="A5" s="10" t="s">
        <v>203</v>
      </c>
      <c r="B5" s="10" t="s">
        <v>223</v>
      </c>
      <c r="C5" s="10" t="s">
        <v>206</v>
      </c>
      <c r="D5" s="10" t="s">
        <v>205</v>
      </c>
      <c r="E5" s="10" t="s">
        <v>222</v>
      </c>
      <c r="F5" s="10" t="s">
        <v>221</v>
      </c>
      <c r="G5" s="10" t="s">
        <v>204</v>
      </c>
      <c r="H5" s="10" t="s">
        <v>207</v>
      </c>
      <c r="I5" s="10" t="s">
        <v>208</v>
      </c>
      <c r="J5" s="10" t="s">
        <v>209</v>
      </c>
      <c r="K5" s="10" t="s">
        <v>210</v>
      </c>
      <c r="L5" s="10" t="s">
        <v>211</v>
      </c>
      <c r="M5" s="10" t="s">
        <v>212</v>
      </c>
      <c r="N5" s="10" t="s">
        <v>213</v>
      </c>
      <c r="O5" s="10" t="s">
        <v>214</v>
      </c>
      <c r="P5" s="17" t="s">
        <v>215</v>
      </c>
      <c r="Q5" s="10" t="s">
        <v>216</v>
      </c>
      <c r="R5" s="10" t="s">
        <v>217</v>
      </c>
      <c r="S5" s="17" t="s">
        <v>218</v>
      </c>
      <c r="T5" s="10" t="s">
        <v>219</v>
      </c>
    </row>
  </sheetData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672242-2A41-458A-9DEB-F453DC152F2F}">
  <sheetPr codeName="Sheet26">
    <tabColor rgb="FF00B0F0"/>
  </sheetPr>
  <dimension ref="A5:T5"/>
  <sheetViews>
    <sheetView workbookViewId="0">
      <selection sqref="A1:XFD1048576"/>
    </sheetView>
  </sheetViews>
  <sheetFormatPr baseColWidth="10" defaultColWidth="9.140625" defaultRowHeight="15" x14ac:dyDescent="0.25"/>
  <cols>
    <col min="1" max="1" width="5.5703125" bestFit="1" customWidth="1"/>
    <col min="2" max="2" width="17.5703125" bestFit="1" customWidth="1"/>
    <col min="3" max="3" width="8.140625" bestFit="1" customWidth="1"/>
    <col min="4" max="4" width="5.140625" bestFit="1" customWidth="1"/>
    <col min="5" max="5" width="5.42578125" bestFit="1" customWidth="1"/>
    <col min="6" max="6" width="6.85546875" bestFit="1" customWidth="1"/>
    <col min="7" max="7" width="10.140625" bestFit="1" customWidth="1"/>
    <col min="8" max="8" width="7.5703125" bestFit="1" customWidth="1"/>
    <col min="9" max="9" width="15.28515625" bestFit="1" customWidth="1"/>
    <col min="10" max="10" width="17.5703125" bestFit="1" customWidth="1"/>
    <col min="11" max="11" width="19.42578125" bestFit="1" customWidth="1"/>
    <col min="12" max="12" width="8.28515625" bestFit="1" customWidth="1"/>
    <col min="13" max="13" width="5.42578125" bestFit="1" customWidth="1"/>
    <col min="14" max="14" width="16.42578125" bestFit="1" customWidth="1"/>
    <col min="15" max="15" width="14.42578125" bestFit="1" customWidth="1"/>
    <col min="16" max="16" width="17.85546875" bestFit="1" customWidth="1"/>
    <col min="17" max="17" width="7" bestFit="1" customWidth="1"/>
    <col min="18" max="18" width="8" bestFit="1" customWidth="1"/>
    <col min="19" max="19" width="13.42578125" bestFit="1" customWidth="1"/>
    <col min="20" max="20" width="13.140625" bestFit="1" customWidth="1"/>
  </cols>
  <sheetData>
    <row r="5" spans="1:20" s="10" customFormat="1" x14ac:dyDescent="0.25">
      <c r="A5" s="10" t="s">
        <v>203</v>
      </c>
      <c r="B5" s="10" t="s">
        <v>223</v>
      </c>
      <c r="C5" s="10" t="s">
        <v>206</v>
      </c>
      <c r="D5" s="10" t="s">
        <v>205</v>
      </c>
      <c r="E5" s="10" t="s">
        <v>222</v>
      </c>
      <c r="F5" s="10" t="s">
        <v>221</v>
      </c>
      <c r="G5" s="10" t="s">
        <v>204</v>
      </c>
      <c r="H5" s="10" t="s">
        <v>207</v>
      </c>
      <c r="I5" s="10" t="s">
        <v>208</v>
      </c>
      <c r="J5" s="10" t="s">
        <v>209</v>
      </c>
      <c r="K5" s="10" t="s">
        <v>210</v>
      </c>
      <c r="L5" s="10" t="s">
        <v>211</v>
      </c>
      <c r="M5" s="10" t="s">
        <v>212</v>
      </c>
      <c r="N5" s="10" t="s">
        <v>213</v>
      </c>
      <c r="O5" s="10" t="s">
        <v>214</v>
      </c>
      <c r="P5" s="17" t="s">
        <v>215</v>
      </c>
      <c r="Q5" s="10" t="s">
        <v>216</v>
      </c>
      <c r="R5" s="10" t="s">
        <v>217</v>
      </c>
      <c r="S5" s="17" t="s">
        <v>218</v>
      </c>
      <c r="T5" s="10" t="s">
        <v>219</v>
      </c>
    </row>
  </sheetData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60A072-C1B1-4716-AB71-01159FC60F75}">
  <sheetPr codeName="Sheet27">
    <tabColor rgb="FF00B0F0"/>
  </sheetPr>
  <dimension ref="A5:T5"/>
  <sheetViews>
    <sheetView workbookViewId="0">
      <selection activeCell="I14" sqref="I14"/>
    </sheetView>
  </sheetViews>
  <sheetFormatPr baseColWidth="10" defaultColWidth="9.140625" defaultRowHeight="15" x14ac:dyDescent="0.25"/>
  <cols>
    <col min="1" max="1" width="5.5703125" bestFit="1" customWidth="1"/>
    <col min="2" max="2" width="17.5703125" bestFit="1" customWidth="1"/>
    <col min="3" max="3" width="8.140625" bestFit="1" customWidth="1"/>
    <col min="4" max="4" width="5.140625" bestFit="1" customWidth="1"/>
    <col min="5" max="5" width="5.42578125" bestFit="1" customWidth="1"/>
    <col min="6" max="6" width="6.85546875" bestFit="1" customWidth="1"/>
    <col min="7" max="7" width="10.140625" bestFit="1" customWidth="1"/>
    <col min="8" max="8" width="7.5703125" bestFit="1" customWidth="1"/>
    <col min="9" max="9" width="15.28515625" bestFit="1" customWidth="1"/>
    <col min="10" max="10" width="17.5703125" bestFit="1" customWidth="1"/>
    <col min="11" max="11" width="19.42578125" bestFit="1" customWidth="1"/>
    <col min="12" max="12" width="8.28515625" bestFit="1" customWidth="1"/>
    <col min="13" max="13" width="5.42578125" bestFit="1" customWidth="1"/>
    <col min="14" max="14" width="16.42578125" bestFit="1" customWidth="1"/>
    <col min="15" max="15" width="14.42578125" bestFit="1" customWidth="1"/>
    <col min="16" max="16" width="17.85546875" bestFit="1" customWidth="1"/>
    <col min="17" max="17" width="7" bestFit="1" customWidth="1"/>
    <col min="18" max="18" width="8" bestFit="1" customWidth="1"/>
    <col min="19" max="19" width="13.42578125" bestFit="1" customWidth="1"/>
    <col min="20" max="20" width="13.140625" bestFit="1" customWidth="1"/>
  </cols>
  <sheetData>
    <row r="5" spans="1:20" s="10" customFormat="1" x14ac:dyDescent="0.25">
      <c r="A5" s="10" t="s">
        <v>203</v>
      </c>
      <c r="B5" s="10" t="s">
        <v>223</v>
      </c>
      <c r="C5" s="10" t="s">
        <v>206</v>
      </c>
      <c r="D5" s="10" t="s">
        <v>205</v>
      </c>
      <c r="E5" s="10" t="s">
        <v>222</v>
      </c>
      <c r="F5" s="10" t="s">
        <v>221</v>
      </c>
      <c r="G5" s="10" t="s">
        <v>204</v>
      </c>
      <c r="H5" s="10" t="s">
        <v>207</v>
      </c>
      <c r="I5" s="10" t="s">
        <v>208</v>
      </c>
      <c r="J5" s="10" t="s">
        <v>209</v>
      </c>
      <c r="K5" s="10" t="s">
        <v>210</v>
      </c>
      <c r="L5" s="10" t="s">
        <v>211</v>
      </c>
      <c r="M5" s="10" t="s">
        <v>212</v>
      </c>
      <c r="N5" s="10" t="s">
        <v>213</v>
      </c>
      <c r="O5" s="10" t="s">
        <v>214</v>
      </c>
      <c r="P5" s="17" t="s">
        <v>215</v>
      </c>
      <c r="Q5" s="10" t="s">
        <v>216</v>
      </c>
      <c r="R5" s="10" t="s">
        <v>217</v>
      </c>
      <c r="S5" s="17" t="s">
        <v>218</v>
      </c>
      <c r="T5" s="10" t="s">
        <v>219</v>
      </c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5B49F2EAC2FE546A69D62083E2C6619" ma:contentTypeVersion="12" ma:contentTypeDescription="Create a new document." ma:contentTypeScope="" ma:versionID="7c7ee3c93e9aee8f4b41923ee74367ed">
  <xsd:schema xmlns:xsd="http://www.w3.org/2001/XMLSchema" xmlns:xs="http://www.w3.org/2001/XMLSchema" xmlns:p="http://schemas.microsoft.com/office/2006/metadata/properties" xmlns:ns3="721b34fb-b43c-4f23-954e-7c2af5a0d605" xmlns:ns4="c8397f09-dd25-47b3-8075-d9ef7f6d0719" targetNamespace="http://schemas.microsoft.com/office/2006/metadata/properties" ma:root="true" ma:fieldsID="0d64fb7a564268b033ca65efc776794f" ns3:_="" ns4:_="">
    <xsd:import namespace="721b34fb-b43c-4f23-954e-7c2af5a0d605"/>
    <xsd:import namespace="c8397f09-dd25-47b3-8075-d9ef7f6d071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21b34fb-b43c-4f23-954e-7c2af5a0d60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5" nillable="true" ma:displayName="Tags" ma:internalName="MediaServiceAutoTags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9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8397f09-dd25-47b3-8075-d9ef7f6d0719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4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0E5FDE3-7EFF-43CF-8E0C-5FC28D1A891C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00A2C4F8-6B44-4CAF-89A9-E62B3A58F756}">
  <ds:schemaRefs>
    <ds:schemaRef ds:uri="http://purl.org/dc/dcmitype/"/>
    <ds:schemaRef ds:uri="http://schemas.microsoft.com/office/infopath/2007/PartnerControls"/>
    <ds:schemaRef ds:uri="c8397f09-dd25-47b3-8075-d9ef7f6d0719"/>
    <ds:schemaRef ds:uri="http://purl.org/dc/elements/1.1/"/>
    <ds:schemaRef ds:uri="http://schemas.microsoft.com/office/2006/metadata/properties"/>
    <ds:schemaRef ds:uri="http://schemas.microsoft.com/office/2006/documentManagement/types"/>
    <ds:schemaRef ds:uri="721b34fb-b43c-4f23-954e-7c2af5a0d605"/>
    <ds:schemaRef ds:uri="http://purl.org/dc/terms/"/>
    <ds:schemaRef ds:uri="http://schemas.openxmlformats.org/package/2006/metadata/core-properti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FD678562-92C0-45EA-90CB-D4E2C1602FD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21b34fb-b43c-4f23-954e-7c2af5a0d605"/>
    <ds:schemaRef ds:uri="c8397f09-dd25-47b3-8075-d9ef7f6d071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28</vt:i4>
      </vt:variant>
    </vt:vector>
  </HeadingPairs>
  <TitlesOfParts>
    <vt:vector size="28" baseType="lpstr">
      <vt:lpstr>Tableau de bord</vt:lpstr>
      <vt:lpstr>Liste</vt:lpstr>
      <vt:lpstr>Source</vt:lpstr>
      <vt:lpstr>For R</vt:lpstr>
      <vt:lpstr>at</vt:lpstr>
      <vt:lpstr>Table_Vlookup</vt:lpstr>
      <vt:lpstr>Feuil10</vt:lpstr>
      <vt:lpstr>Test</vt:lpstr>
      <vt:lpstr>A2</vt:lpstr>
      <vt:lpstr>A3</vt:lpstr>
      <vt:lpstr>A5</vt:lpstr>
      <vt:lpstr>A6</vt:lpstr>
      <vt:lpstr>A7_bas</vt:lpstr>
      <vt:lpstr>A7_haut</vt:lpstr>
      <vt:lpstr>A8</vt:lpstr>
      <vt:lpstr>A9</vt:lpstr>
      <vt:lpstr>C1a</vt:lpstr>
      <vt:lpstr>C1b</vt:lpstr>
      <vt:lpstr>D1</vt:lpstr>
      <vt:lpstr>D2</vt:lpstr>
      <vt:lpstr>E1a</vt:lpstr>
      <vt:lpstr>E1b</vt:lpstr>
      <vt:lpstr>E2a</vt:lpstr>
      <vt:lpstr>E2b</vt:lpstr>
      <vt:lpstr>E3a</vt:lpstr>
      <vt:lpstr>E3b</vt:lpstr>
      <vt:lpstr>E4a</vt:lpstr>
      <vt:lpstr>E4b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agathe bures</dc:creator>
  <cp:keywords/>
  <dc:description/>
  <cp:lastModifiedBy>alexandre tricheur</cp:lastModifiedBy>
  <cp:revision/>
  <dcterms:created xsi:type="dcterms:W3CDTF">2020-08-07T11:54:38Z</dcterms:created>
  <dcterms:modified xsi:type="dcterms:W3CDTF">2020-08-22T09:17:40Z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0x010100B5B49F2EAC2FE546A69D62083E2C6619</vt:lpwstr>
  </property>
</Properties>
</file>