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kudd\Desktop\"/>
    </mc:Choice>
  </mc:AlternateContent>
  <bookViews>
    <workbookView showHorizontalScroll="0" showVerticalScroll="0" showSheetTabs="0" xWindow="0" yWindow="0" windowWidth="28800" windowHeight="10935"/>
  </bookViews>
  <sheets>
    <sheet name="abonnements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9" i="2" l="1"/>
  <c r="C28" i="2"/>
  <c r="C27" i="2"/>
  <c r="C26" i="2"/>
  <c r="L25" i="2"/>
  <c r="C25" i="2"/>
  <c r="L37" i="2" s="1"/>
  <c r="C24" i="2"/>
  <c r="L40" i="2" s="1"/>
  <c r="K27" i="2" l="1" a="1"/>
  <c r="K27" i="2" s="1"/>
  <c r="I27" i="2" a="1"/>
  <c r="I27" i="2" s="1"/>
  <c r="L29" i="2"/>
  <c r="L31" i="2"/>
  <c r="L33" i="2"/>
  <c r="L36" i="2"/>
  <c r="K24" i="2" a="1"/>
  <c r="K24" i="2" s="1"/>
  <c r="J26" i="2" a="1"/>
  <c r="J26" i="2" s="1"/>
  <c r="I28" i="2" a="1"/>
  <c r="I28" i="2" s="1"/>
  <c r="I24" i="2" a="1"/>
  <c r="I24" i="2" s="1"/>
  <c r="K25" i="2" a="1"/>
  <c r="K25" i="2" s="1"/>
  <c r="I29" i="2" a="1"/>
  <c r="I29" i="2" s="1"/>
  <c r="I31" i="2" a="1"/>
  <c r="I31" i="2" s="1"/>
  <c r="I33" i="2" a="1"/>
  <c r="I33" i="2" s="1"/>
  <c r="I35" i="2" a="1"/>
  <c r="I35" i="2" s="1"/>
  <c r="I37" i="2" a="1"/>
  <c r="I37" i="2" s="1"/>
  <c r="I38" i="2" a="1"/>
  <c r="I38" i="2" s="1"/>
  <c r="I39" i="2" a="1"/>
  <c r="I39" i="2" s="1"/>
  <c r="I40" i="2" a="1"/>
  <c r="I40" i="2" s="1"/>
  <c r="K28" i="2" a="1"/>
  <c r="K28" i="2" s="1"/>
  <c r="J27" i="2" a="1"/>
  <c r="J27" i="2" s="1"/>
  <c r="I30" i="2" a="1"/>
  <c r="I30" i="2" s="1"/>
  <c r="I32" i="2" a="1"/>
  <c r="I32" i="2" s="1"/>
  <c r="I34" i="2" a="1"/>
  <c r="I34" i="2" s="1"/>
  <c r="I36" i="2" a="1"/>
  <c r="I36" i="2" s="1"/>
  <c r="L24" i="2"/>
  <c r="K26" i="2" a="1"/>
  <c r="K26" i="2" s="1"/>
  <c r="J28" i="2" a="1"/>
  <c r="J28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L26" i="2"/>
  <c r="K29" i="2" a="1"/>
  <c r="K29" i="2" s="1"/>
  <c r="K31" i="2" a="1"/>
  <c r="K31" i="2" s="1"/>
  <c r="K33" i="2" a="1"/>
  <c r="K33" i="2" s="1"/>
  <c r="K35" i="2" a="1"/>
  <c r="K35" i="2" s="1"/>
  <c r="K37" i="2" a="1"/>
  <c r="K37" i="2" s="1"/>
  <c r="K38" i="2" a="1"/>
  <c r="K38" i="2" s="1"/>
  <c r="K39" i="2" a="1"/>
  <c r="K39" i="2" s="1"/>
  <c r="K40" i="2" a="1"/>
  <c r="K40" i="2" s="1"/>
  <c r="J30" i="2" a="1"/>
  <c r="J30" i="2" s="1"/>
  <c r="I25" i="2" a="1"/>
  <c r="I25" i="2" s="1"/>
  <c r="L27" i="2"/>
  <c r="K30" i="2" a="1"/>
  <c r="K30" i="2" s="1"/>
  <c r="K32" i="2" a="1"/>
  <c r="K32" i="2" s="1"/>
  <c r="K34" i="2" a="1"/>
  <c r="K34" i="2" s="1"/>
  <c r="K36" i="2" a="1"/>
  <c r="K36" i="2" s="1"/>
  <c r="J24" i="2" a="1"/>
  <c r="J24" i="2" s="1"/>
  <c r="I26" i="2" a="1"/>
  <c r="I26" i="2" s="1"/>
  <c r="L28" i="2"/>
  <c r="J29" i="2" a="1"/>
  <c r="J29" i="2" s="1"/>
  <c r="J25" i="2" a="1"/>
  <c r="J25" i="2" s="1"/>
  <c r="L30" i="2"/>
  <c r="L32" i="2"/>
  <c r="L34" i="2"/>
  <c r="L35" i="2"/>
  <c r="L38" i="2"/>
  <c r="L39" i="2"/>
  <c r="C8" i="2"/>
  <c r="C4" i="2"/>
  <c r="C3" i="2"/>
  <c r="C6" i="2"/>
  <c r="C7" i="2"/>
  <c r="C5" i="2"/>
  <c r="H25" i="2" l="1"/>
  <c r="H26" i="2"/>
  <c r="H34" i="2"/>
  <c r="H37" i="2"/>
  <c r="H32" i="2"/>
  <c r="H35" i="2"/>
  <c r="H30" i="2"/>
  <c r="H33" i="2"/>
  <c r="H31" i="2"/>
  <c r="H29" i="2"/>
  <c r="H40" i="2"/>
  <c r="H39" i="2"/>
  <c r="H24" i="2"/>
  <c r="H27" i="2"/>
  <c r="H36" i="2"/>
  <c r="H38" i="2"/>
  <c r="H28" i="2"/>
  <c r="I13" i="2" a="1"/>
  <c r="I13" i="2" s="1"/>
  <c r="J13" i="2" a="1"/>
  <c r="J13" i="2" s="1"/>
  <c r="J19" i="2" a="1"/>
  <c r="J19" i="2" s="1"/>
  <c r="L19" i="2"/>
  <c r="I14" i="2" a="1"/>
  <c r="I14" i="2" s="1"/>
  <c r="K13" i="2" a="1"/>
  <c r="K13" i="2" s="1"/>
  <c r="K19" i="2" a="1"/>
  <c r="K19" i="2" s="1"/>
  <c r="J18" i="2" a="1"/>
  <c r="J18" i="2" s="1"/>
  <c r="I15" i="2" a="1"/>
  <c r="I15" i="2" s="1"/>
  <c r="J14" i="2" a="1"/>
  <c r="J14" i="2" s="1"/>
  <c r="K14" i="2" a="1"/>
  <c r="K14" i="2" s="1"/>
  <c r="L13" i="2"/>
  <c r="I16" i="2" a="1"/>
  <c r="I16" i="2" s="1"/>
  <c r="J15" i="2" a="1"/>
  <c r="J15" i="2" s="1"/>
  <c r="L14" i="2"/>
  <c r="L16" i="2"/>
  <c r="J16" i="2" a="1"/>
  <c r="J16" i="2" s="1"/>
  <c r="K15" i="2" a="1"/>
  <c r="K15" i="2" s="1"/>
  <c r="L15" i="2"/>
  <c r="L18" i="2"/>
  <c r="I17" i="2" a="1"/>
  <c r="I17" i="2" s="1"/>
  <c r="J17" i="2" a="1"/>
  <c r="J17" i="2" s="1"/>
  <c r="K16" i="2" a="1"/>
  <c r="K16" i="2" s="1"/>
  <c r="K18" i="2" a="1"/>
  <c r="K18" i="2" s="1"/>
  <c r="I18" i="2" a="1"/>
  <c r="I18" i="2" s="1"/>
  <c r="K17" i="2" a="1"/>
  <c r="K17" i="2" s="1"/>
  <c r="L17" i="2"/>
  <c r="I19" i="2" a="1"/>
  <c r="I19" i="2" s="1"/>
  <c r="L6" i="2"/>
  <c r="L7" i="2"/>
  <c r="L8" i="2"/>
  <c r="L10" i="2"/>
  <c r="L3" i="2"/>
  <c r="L4" i="2"/>
  <c r="L5" i="2"/>
  <c r="L9" i="2"/>
  <c r="L11" i="2"/>
  <c r="L12" i="2"/>
  <c r="I12" i="2" a="1"/>
  <c r="I12" i="2" s="1"/>
  <c r="I10" i="2" a="1"/>
  <c r="I10" i="2" s="1"/>
  <c r="J12" i="2" a="1"/>
  <c r="J12" i="2" s="1"/>
  <c r="I9" i="2" a="1"/>
  <c r="I9" i="2" s="1"/>
  <c r="J5" i="2" a="1"/>
  <c r="J5" i="2" s="1"/>
  <c r="I8" i="2" a="1"/>
  <c r="I8" i="2" s="1"/>
  <c r="I6" i="2" a="1"/>
  <c r="I6" i="2" s="1"/>
  <c r="I3" i="2" a="1"/>
  <c r="I3" i="2" s="1"/>
  <c r="J6" i="2" a="1"/>
  <c r="J6" i="2" s="1"/>
  <c r="K8" i="2" a="1"/>
  <c r="K8" i="2" s="1"/>
  <c r="J11" i="2" a="1"/>
  <c r="J11" i="2" s="1"/>
  <c r="K7" i="2" a="1"/>
  <c r="K7" i="2" s="1"/>
  <c r="I7" i="2" a="1"/>
  <c r="I7" i="2" s="1"/>
  <c r="J10" i="2" a="1"/>
  <c r="J10" i="2" s="1"/>
  <c r="J4" i="2" a="1"/>
  <c r="J4" i="2" s="1"/>
  <c r="K6" i="2" a="1"/>
  <c r="K6" i="2" s="1"/>
  <c r="J9" i="2" a="1"/>
  <c r="J9" i="2" s="1"/>
  <c r="J3" i="2" a="1"/>
  <c r="J3" i="2" s="1"/>
  <c r="K12" i="2" a="1"/>
  <c r="K12" i="2" s="1"/>
  <c r="K5" i="2" a="1"/>
  <c r="K5" i="2" s="1"/>
  <c r="I5" i="2" a="1"/>
  <c r="I5" i="2" s="1"/>
  <c r="K11" i="2" a="1"/>
  <c r="K11" i="2" s="1"/>
  <c r="K4" i="2" a="1"/>
  <c r="K4" i="2" s="1"/>
  <c r="I11" i="2" a="1"/>
  <c r="I11" i="2" s="1"/>
  <c r="J8" i="2" a="1"/>
  <c r="J8" i="2" s="1"/>
  <c r="K10" i="2" a="1"/>
  <c r="K10" i="2" s="1"/>
  <c r="I4" i="2" a="1"/>
  <c r="I4" i="2" s="1"/>
  <c r="J7" i="2" a="1"/>
  <c r="J7" i="2" s="1"/>
  <c r="K9" i="2" a="1"/>
  <c r="K9" i="2" s="1"/>
  <c r="K3" i="2" a="1"/>
  <c r="K3" i="2" s="1"/>
  <c r="H4" i="2" l="1"/>
  <c r="H19" i="2"/>
  <c r="H17" i="2"/>
  <c r="H16" i="2"/>
  <c r="H14" i="2"/>
  <c r="H18" i="2"/>
  <c r="H15" i="2"/>
  <c r="H13" i="2"/>
  <c r="H6" i="2"/>
  <c r="H11" i="2"/>
  <c r="H7" i="2"/>
  <c r="H5" i="2"/>
  <c r="H9" i="2"/>
  <c r="H10" i="2"/>
  <c r="H12" i="2"/>
  <c r="H3" i="2"/>
  <c r="H8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<sst xmlns="http://schemas.openxmlformats.org/spreadsheetml/2006/main" count="31" uniqueCount="17">
  <si>
    <t>abonnement</t>
  </si>
  <si>
    <t>date de debut</t>
  </si>
  <si>
    <t>écheance</t>
  </si>
  <si>
    <t>en cours</t>
  </si>
  <si>
    <t>mois</t>
  </si>
  <si>
    <t>1mois</t>
  </si>
  <si>
    <t>3mois</t>
  </si>
  <si>
    <t>6mois</t>
  </si>
  <si>
    <t>12mois</t>
  </si>
  <si>
    <t xml:space="preserve">Remarques : </t>
  </si>
  <si>
    <t xml:space="preserve">L'abonnement 3 correspond à la durée = 3mois </t>
  </si>
  <si>
    <t xml:space="preserve">De cette maniére je serai capable de voir combien d'abonnements  tourne en continue par mois </t>
  </si>
  <si>
    <t xml:space="preserve">Si une nouvelle commande arrive en juillet pour 3mois , j'aurai donc </t>
  </si>
  <si>
    <t xml:space="preserve">en cours </t>
  </si>
  <si>
    <t xml:space="preserve">La premiere partie tout en haut  me servira à voir les nouveaux abonnements </t>
  </si>
  <si>
    <t xml:space="preserve">La seconde à connaitre le nombre d'abonnements récurrents ( Paiements ) </t>
  </si>
  <si>
    <t xml:space="preserve">Si l'abonnement démarre le 01.06.2020 , j'aimerais qu'on puisse l'étaler visuellement sur les 3mois suivants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</si>
</sst>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Font="1" applyBorder="1"/>
    <xf numFmtId="0" fontId="1" fillId="2" borderId="2" xfId="0" applyFont="1" applyFill="1" applyBorder="1"/>
    <xf numFmtId="0" fontId="1" fillId="2" borderId="0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5" borderId="0" xfId="0" applyFill="1"/>
    <xf numFmtId="0" fontId="0" fillId="4" borderId="0" xfId="0" applyFill="1"/>
    <xf numFmtId="0" fontId="0" fillId="3" borderId="0" xfId="0" applyNumberFormat="1" applyFill="1"/>
    <xf numFmtId="0" fontId="2" fillId="0" borderId="0" xfId="0" applyFont="1"/>
    <xf numFmtId="0" fontId="3" fillId="6" borderId="0" xfId="0" applyFont="1" applyFill="1"/>
  </cellXfs>
  <cellStyles count="1">
    <cellStyle name="Normal" xfId="0" builtinId="0"/>
  </cellStyles>
  <dxfs count="18">
    <dxf>
      <numFmt numFmtId="19" formatCode="dd/mm/yyyy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Prévisionel</a:t>
            </a:r>
            <a:r>
              <a:rPr lang="en-US" baseline="0"/>
              <a:t> nouveux abonnements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abonnements!$H$2</c:f>
              <c:strCache>
                <c:ptCount val="1"/>
                <c:pt idx="0">
                  <c:v>en cours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cat>
            <c:strRef>
              <c:f>abonnements!$G$2:$G$19</c:f>
              <c:strCache>
                <c:ptCount val="18"/>
                <c:pt idx="0">
                  <c:v>mois</c:v>
                </c:pt>
                <c:pt idx="1">
                  <c:v>01.06.2020</c:v>
                </c:pt>
                <c:pt idx="2">
                  <c:v>01.07.2020</c:v>
                </c:pt>
                <c:pt idx="3">
                  <c:v>01.08.2020</c:v>
                </c:pt>
                <c:pt idx="4">
                  <c:v>01.09.2020</c:v>
                </c:pt>
                <c:pt idx="5">
                  <c:v>01.10.2020</c:v>
                </c:pt>
                <c:pt idx="6">
                  <c:v>01.11.2020</c:v>
                </c:pt>
                <c:pt idx="7">
                  <c:v>01.12.2020</c:v>
                </c:pt>
                <c:pt idx="8">
                  <c:v>01.01.2021</c:v>
                </c:pt>
                <c:pt idx="9">
                  <c:v>01.02.2021</c:v>
                </c:pt>
                <c:pt idx="10">
                  <c:v>01.03.2021</c:v>
                </c:pt>
                <c:pt idx="11">
                  <c:v>01.04.2021</c:v>
                </c:pt>
                <c:pt idx="12">
                  <c:v>01.05.2021</c:v>
                </c:pt>
                <c:pt idx="13">
                  <c:v>01.06.2021</c:v>
                </c:pt>
                <c:pt idx="14">
                  <c:v>01.07.2021</c:v>
                </c:pt>
                <c:pt idx="15">
                  <c:v>01.08.2021</c:v>
                </c:pt>
                <c:pt idx="16">
                  <c:v>01.09.2021</c:v>
                </c:pt>
                <c:pt idx="17">
                  <c:v>01.10.2021</c:v>
                </c:pt>
              </c:strCache>
            </c:strRef>
          </c:cat>
          <c:val>
            <c:numRef>
              <c:f>abonnements!$H$2:$H$19</c:f>
              <c:numCache>
                <c:formatCode>General</c:formatCode>
                <c:ptCount val="18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34821216"/>
        <c:axId val="434821776"/>
      </c:lineChart>
      <c:catAx>
        <c:axId val="43482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821776"/>
        <c:crosses val="autoZero"/>
        <c:auto val="1"/>
        <c:lblAlgn val="ctr"/>
        <c:lblOffset val="100"/>
        <c:noMultiLvlLbl val="0"/>
      </c:catAx>
      <c:valAx>
        <c:axId val="434821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821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Cumul</a:t>
            </a:r>
            <a:r>
              <a:rPr lang="en-US" baseline="0"/>
              <a:t> d'abonnements au mois - Réccurence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abonnements!$H$2</c:f>
              <c:strCache>
                <c:ptCount val="1"/>
                <c:pt idx="0">
                  <c:v>en cours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abonnements!$G$2:$G$19</c:f>
              <c:strCache>
                <c:ptCount val="18"/>
                <c:pt idx="0">
                  <c:v>mois</c:v>
                </c:pt>
                <c:pt idx="1">
                  <c:v>01.06.2020</c:v>
                </c:pt>
                <c:pt idx="2">
                  <c:v>01.07.2020</c:v>
                </c:pt>
                <c:pt idx="3">
                  <c:v>01.08.2020</c:v>
                </c:pt>
                <c:pt idx="4">
                  <c:v>01.09.2020</c:v>
                </c:pt>
                <c:pt idx="5">
                  <c:v>01.10.2020</c:v>
                </c:pt>
                <c:pt idx="6">
                  <c:v>01.11.2020</c:v>
                </c:pt>
                <c:pt idx="7">
                  <c:v>01.12.2020</c:v>
                </c:pt>
                <c:pt idx="8">
                  <c:v>01.01.2021</c:v>
                </c:pt>
                <c:pt idx="9">
                  <c:v>01.02.2021</c:v>
                </c:pt>
                <c:pt idx="10">
                  <c:v>01.03.2021</c:v>
                </c:pt>
                <c:pt idx="11">
                  <c:v>01.04.2021</c:v>
                </c:pt>
                <c:pt idx="12">
                  <c:v>01.05.2021</c:v>
                </c:pt>
                <c:pt idx="13">
                  <c:v>01.06.2021</c:v>
                </c:pt>
                <c:pt idx="14">
                  <c:v>01.07.2021</c:v>
                </c:pt>
                <c:pt idx="15">
                  <c:v>01.08.2021</c:v>
                </c:pt>
                <c:pt idx="16">
                  <c:v>01.09.2021</c:v>
                </c:pt>
                <c:pt idx="17">
                  <c:v>01.10.2021</c:v>
                </c:pt>
              </c:strCache>
            </c:strRef>
          </c:cat>
          <c:val>
            <c:numRef>
              <c:f>abonnements!$H$2:$H$19</c:f>
              <c:numCache>
                <c:formatCode>General</c:formatCode>
                <c:ptCount val="18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411632"/>
        <c:axId val="454412192"/>
      </c:lineChart>
      <c:catAx>
        <c:axId val="454411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412192"/>
        <c:crosses val="autoZero"/>
        <c:auto val="1"/>
        <c:lblAlgn val="ctr"/>
        <c:lblOffset val="100"/>
        <c:noMultiLvlLbl val="0"/>
      </c:catAx>
      <c:valAx>
        <c:axId val="454412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41163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33618</xdr:colOff>
      <xdr:row>0</xdr:row>
      <xdr:rowOff>188538</xdr:rowOff>
    </xdr:from>
    <xdr:to>
      <xdr:col>22</xdr:col>
      <xdr:colOff>43141</xdr:colOff>
      <xdr:row>18</xdr:row>
      <xdr:rowOff>179294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593912</xdr:colOff>
      <xdr:row>21</xdr:row>
      <xdr:rowOff>177332</xdr:rowOff>
    </xdr:from>
    <xdr:to>
      <xdr:col>21</xdr:col>
      <xdr:colOff>603435</xdr:colOff>
      <xdr:row>39</xdr:row>
      <xdr:rowOff>168088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2" displayName="Table2" ref="G2:L19" totalsRowShown="0">
  <autoFilter ref="G2:L19"/>
  <tableColumns count="6">
    <tableColumn id="1" name="mois" dataDxfId="17"/>
    <tableColumn id="2" name="en cours" dataDxfId="16">
      <calculatedColumnFormula>SUM(Table2[[#This Row],[1mois]:[12mois]])</calculatedColumnFormula>
    </tableColumn>
    <tableColumn id="3" name="1mois" dataDxfId="15">
      <calculatedColumnFormula array="1">SUMPRODUCT((Table3[date de debut]&lt;EOMONTH(G3,0))*(Table3[écheance]&gt;G3)*(Table3[abonnement]=1))</calculatedColumnFormula>
    </tableColumn>
    <tableColumn id="4" name="3mois" dataDxfId="14">
      <calculatedColumnFormula array="1">SUMPRODUCT((Table3[date de debut]&lt;EOMONTH(G3,0))*(Table3[écheance]&gt;G3)*(Table3[abonnement]=3))</calculatedColumnFormula>
    </tableColumn>
    <tableColumn id="5" name="6mois" dataDxfId="13">
      <calculatedColumnFormula array="1">SUMPRODUCT((Table3[date de debut]&lt;EOMONTH(G3,0))*(Table3[écheance]&gt;G3)*(Table3[abonnement]=6))</calculatedColumnFormula>
    </tableColumn>
    <tableColumn id="6" name="12mois" dataDxfId="12">
      <calculatedColumnFormula>SUMPRODUCT((Table3[date de debut]&lt;EOMONTH(G3,0))*(Table3[écheance]&gt;G3)*(Table3[abonnement]=12))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2:C8" totalsRowShown="0" headerRowDxfId="11" tableBorderDxfId="10">
  <autoFilter ref="A2:C8"/>
  <sortState ref="A3:C19">
    <sortCondition ref="B2:B19"/>
  </sortState>
  <tableColumns count="3">
    <tableColumn id="1" name="abonnement"/>
    <tableColumn id="2" name="date de debut" dataDxfId="9"/>
    <tableColumn id="3" name="échea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22" displayName="Table22" ref="G23:L40" totalsRowShown="0">
  <autoFilter ref="G23:L40"/>
  <tableColumns count="6">
    <tableColumn id="1" name="mois" dataDxfId="8"/>
    <tableColumn id="2" name="en cours" dataDxfId="7">
      <calculatedColumnFormula>SUM(Table22[[#This Row],[1mois]:[12mois]])</calculatedColumnFormula>
    </tableColumn>
    <tableColumn id="3" name="1mois" dataDxfId="6">
      <calculatedColumnFormula array="1">SUMPRODUCT((Table35[date de debut]&lt;EOMONTH(G24,0))*(Table35[écheance]&gt;G24)*(Table35[abonnement]=1))</calculatedColumnFormula>
    </tableColumn>
    <tableColumn id="4" name="3mois" dataDxfId="5">
      <calculatedColumnFormula array="1">SUMPRODUCT((Table35[date de debut]&lt;EOMONTH(G24,0))*(Table35[écheance]&gt;G24)*(Table35[abonnement]=3))</calculatedColumnFormula>
    </tableColumn>
    <tableColumn id="5" name="6mois" dataDxfId="4">
      <calculatedColumnFormula array="1">SUMPRODUCT((Table35[date de debut]&lt;EOMONTH(G24,0))*(Table35[écheance]&gt;G24)*(Table35[abonnement]=6))</calculatedColumnFormula>
    </tableColumn>
    <tableColumn id="6" name="12mois" dataDxfId="3">
      <calculatedColumnFormula>SUMPRODUCT((Table35[date de debut]&lt;EOMONTH(G24,0))*(Table35[écheance]&gt;G24)*(Table35[abonnement]=12))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5" displayName="Table35" ref="A23:C29" totalsRowShown="0" headerRowDxfId="2" tableBorderDxfId="1">
  <autoFilter ref="A23:C29"/>
  <sortState ref="A24:C40">
    <sortCondition ref="B2:B19"/>
  </sortState>
  <tableColumns count="3">
    <tableColumn id="1" name="abonnement"/>
    <tableColumn id="2" name="date de debut" dataDxfId="0"/>
    <tableColumn id="3" name="écheance">
      <calculatedColumnFormula>EOMONTH(B24,A24-1)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8"/>
  <sheetViews>
    <sheetView tabSelected="1" topLeftCell="A28" zoomScaleNormal="100" workbookViewId="0">
      <selection activeCell="V48" sqref="V48"/>
    </sheetView>
  </sheetViews>
  <sheetFormatPr baseColWidth="10" defaultColWidth="9.140625" defaultRowHeight="15" x14ac:dyDescent="0.25"/>
  <cols>
    <col min="1" max="1" width="14.5703125" customWidth="1"/>
    <col min="2" max="2" width="15.7109375" bestFit="1" customWidth="1"/>
    <col min="3" max="3" width="11.7109375" bestFit="1" customWidth="1"/>
    <col min="4" max="6" width="3.28515625" customWidth="1"/>
    <col min="7" max="8" width="10.7109375" bestFit="1" customWidth="1"/>
    <col min="12" max="12" width="9.85546875" bestFit="1" customWidth="1"/>
  </cols>
  <sheetData>
    <row r="2" spans="1:12" x14ac:dyDescent="0.25">
      <c r="A2" s="4" t="s">
        <v>0</v>
      </c>
      <c r="B2" s="5" t="s">
        <v>1</v>
      </c>
      <c r="C2" s="6" t="s">
        <v>2</v>
      </c>
      <c r="G2" t="s">
        <v>4</v>
      </c>
      <c r="H2" t="s">
        <v>3</v>
      </c>
      <c r="I2" t="s">
        <v>5</v>
      </c>
      <c r="J2" t="s">
        <v>6</v>
      </c>
      <c r="K2" t="s">
        <v>7</v>
      </c>
      <c r="L2" t="s">
        <v>8</v>
      </c>
    </row>
    <row r="3" spans="1:12" x14ac:dyDescent="0.25">
      <c r="A3">
        <v>3</v>
      </c>
      <c r="B3" s="1">
        <v>43983</v>
      </c>
      <c r="C3" s="3">
        <f t="shared" ref="C3:C8" si="0">EOMONTH(B3,A3-1)</f>
        <v>44074</v>
      </c>
      <c r="G3" s="1">
        <v>43983</v>
      </c>
      <c r="H3">
        <f>SUM(Table2[[#This Row],[1mois]:[12mois]])</f>
        <v>1</v>
      </c>
      <c r="I3" cm="1">
        <f t="array" ref="I3">SUMPRODUCT((Table3[date de debut]&lt;EOMONTH(G3,0))*(Table3[écheance]&gt;G3)*(Table3[abonnement]=1))</f>
        <v>0</v>
      </c>
      <c r="J3" cm="1">
        <f t="array" ref="J3">SUMPRODUCT((Table3[date de debut]&lt;EOMONTH(G3,0))*(Table3[écheance]&gt;G3)*(Table3[abonnement]=3))</f>
        <v>1</v>
      </c>
      <c r="K3" cm="1">
        <f t="array" ref="K3">SUMPRODUCT((Table3[date de debut]&lt;EOMONTH(G3,0))*(Table3[écheance]&gt;G3)*(Table3[abonnement]=6))</f>
        <v>0</v>
      </c>
      <c r="L3">
        <f>SUMPRODUCT((Table3[date de debut]&lt;EOMONTH(G3,0))*(Table3[écheance]&gt;G3)*(Table3[abonnement]=12))</f>
        <v>0</v>
      </c>
    </row>
    <row r="4" spans="1:12" x14ac:dyDescent="0.25">
      <c r="A4">
        <v>12</v>
      </c>
      <c r="B4" s="1">
        <v>44044</v>
      </c>
      <c r="C4" s="3">
        <f t="shared" si="0"/>
        <v>44408</v>
      </c>
      <c r="G4" s="1">
        <v>44013</v>
      </c>
      <c r="H4">
        <f>SUM(Table2[[#This Row],[1mois]:[12mois]])</f>
        <v>1</v>
      </c>
      <c r="I4" cm="1">
        <f t="array" ref="I4">SUMPRODUCT((Table3[date de debut]&lt;EOMONTH(G4,0))*(Table3[écheance]&gt;G4)*(Table3[abonnement]=1))</f>
        <v>0</v>
      </c>
      <c r="J4" cm="1">
        <f t="array" ref="J4">SUMPRODUCT((Table3[date de debut]&lt;EOMONTH(G4,0))*(Table3[écheance]&gt;G4)*(Table3[abonnement]=3))</f>
        <v>1</v>
      </c>
      <c r="K4" cm="1">
        <f t="array" ref="K4">SUMPRODUCT((Table3[date de debut]&lt;EOMONTH(G4,0))*(Table3[écheance]&gt;G4)*(Table3[abonnement]=6))</f>
        <v>0</v>
      </c>
      <c r="L4">
        <f>SUMPRODUCT((Table3[date de debut]&lt;EOMONTH(G4,0))*(Table3[écheance]&gt;G4)*(Table3[abonnement]=12))</f>
        <v>0</v>
      </c>
    </row>
    <row r="5" spans="1:12" x14ac:dyDescent="0.25">
      <c r="A5">
        <v>12</v>
      </c>
      <c r="B5" s="1">
        <v>44044</v>
      </c>
      <c r="C5" s="3">
        <f t="shared" si="0"/>
        <v>44408</v>
      </c>
      <c r="G5" s="1">
        <v>44044</v>
      </c>
      <c r="H5">
        <f>SUM(Table2[[#This Row],[1mois]:[12mois]])</f>
        <v>3</v>
      </c>
      <c r="I5" cm="1">
        <f t="array" ref="I5">SUMPRODUCT((Table3[date de debut]&lt;EOMONTH(G5,0))*(Table3[écheance]&gt;G5)*(Table3[abonnement]=1))</f>
        <v>0</v>
      </c>
      <c r="J5" cm="1">
        <f t="array" ref="J5">SUMPRODUCT((Table3[date de debut]&lt;EOMONTH(G5,0))*(Table3[écheance]&gt;G5)*(Table3[abonnement]=3))</f>
        <v>1</v>
      </c>
      <c r="K5" cm="1">
        <f t="array" ref="K5">SUMPRODUCT((Table3[date de debut]&lt;EOMONTH(G5,0))*(Table3[écheance]&gt;G5)*(Table3[abonnement]=6))</f>
        <v>0</v>
      </c>
      <c r="L5">
        <f>SUMPRODUCT((Table3[date de debut]&lt;EOMONTH(G5,0))*(Table3[écheance]&gt;G5)*(Table3[abonnement]=12))</f>
        <v>2</v>
      </c>
    </row>
    <row r="6" spans="1:12" x14ac:dyDescent="0.25">
      <c r="A6">
        <v>1</v>
      </c>
      <c r="B6" s="1">
        <v>44075</v>
      </c>
      <c r="C6" s="3">
        <f t="shared" si="0"/>
        <v>44104</v>
      </c>
      <c r="G6" s="1">
        <v>44075</v>
      </c>
      <c r="H6">
        <f>SUM(Table2[[#This Row],[1mois]:[12mois]])</f>
        <v>4</v>
      </c>
      <c r="I6" cm="1">
        <f t="array" ref="I6">SUMPRODUCT((Table3[date de debut]&lt;EOMONTH(G6,0))*(Table3[écheance]&gt;G6)*(Table3[abonnement]=1))</f>
        <v>1</v>
      </c>
      <c r="J6" cm="1">
        <f t="array" ref="J6">SUMPRODUCT((Table3[date de debut]&lt;EOMONTH(G6,0))*(Table3[écheance]&gt;G6)*(Table3[abonnement]=3))</f>
        <v>0</v>
      </c>
      <c r="K6" cm="1">
        <f t="array" ref="K6">SUMPRODUCT((Table3[date de debut]&lt;EOMONTH(G6,0))*(Table3[écheance]&gt;G6)*(Table3[abonnement]=6))</f>
        <v>1</v>
      </c>
      <c r="L6">
        <f>SUMPRODUCT((Table3[date de debut]&lt;EOMONTH(G6,0))*(Table3[écheance]&gt;G6)*(Table3[abonnement]=12))</f>
        <v>2</v>
      </c>
    </row>
    <row r="7" spans="1:12" x14ac:dyDescent="0.25">
      <c r="A7">
        <v>6</v>
      </c>
      <c r="B7" s="1">
        <v>44075</v>
      </c>
      <c r="C7" s="3">
        <f t="shared" si="0"/>
        <v>44255</v>
      </c>
      <c r="G7" s="1">
        <v>44105</v>
      </c>
      <c r="H7">
        <f>SUM(Table2[[#This Row],[1mois]:[12mois]])</f>
        <v>3</v>
      </c>
      <c r="I7" cm="1">
        <f t="array" ref="I7">SUMPRODUCT((Table3[date de debut]&lt;EOMONTH(G7,0))*(Table3[écheance]&gt;G7)*(Table3[abonnement]=1))</f>
        <v>0</v>
      </c>
      <c r="J7" cm="1">
        <f t="array" ref="J7">SUMPRODUCT((Table3[date de debut]&lt;EOMONTH(G7,0))*(Table3[écheance]&gt;G7)*(Table3[abonnement]=3))</f>
        <v>0</v>
      </c>
      <c r="K7" cm="1">
        <f t="array" ref="K7">SUMPRODUCT((Table3[date de debut]&lt;EOMONTH(G7,0))*(Table3[écheance]&gt;G7)*(Table3[abonnement]=6))</f>
        <v>1</v>
      </c>
      <c r="L7">
        <f>SUMPRODUCT((Table3[date de debut]&lt;EOMONTH(G7,0))*(Table3[écheance]&gt;G7)*(Table3[abonnement]=12))</f>
        <v>2</v>
      </c>
    </row>
    <row r="8" spans="1:12" x14ac:dyDescent="0.25">
      <c r="A8">
        <v>3</v>
      </c>
      <c r="B8" s="1">
        <v>44136</v>
      </c>
      <c r="C8" s="3">
        <f t="shared" si="0"/>
        <v>44227</v>
      </c>
      <c r="G8" s="1">
        <v>44136</v>
      </c>
      <c r="H8">
        <f>SUM(Table2[[#This Row],[1mois]:[12mois]])</f>
        <v>4</v>
      </c>
      <c r="I8" cm="1">
        <f t="array" ref="I8">SUMPRODUCT((Table3[date de debut]&lt;EOMONTH(G8,0))*(Table3[écheance]&gt;G8)*(Table3[abonnement]=1))</f>
        <v>0</v>
      </c>
      <c r="J8" cm="1">
        <f t="array" ref="J8">SUMPRODUCT((Table3[date de debut]&lt;EOMONTH(G8,0))*(Table3[écheance]&gt;G8)*(Table3[abonnement]=3))</f>
        <v>1</v>
      </c>
      <c r="K8" cm="1">
        <f t="array" ref="K8">SUMPRODUCT((Table3[date de debut]&lt;EOMONTH(G8,0))*(Table3[écheance]&gt;G8)*(Table3[abonnement]=6))</f>
        <v>1</v>
      </c>
      <c r="L8">
        <f>SUMPRODUCT((Table3[date de debut]&lt;EOMONTH(G8,0))*(Table3[écheance]&gt;G8)*(Table3[abonnement]=12))</f>
        <v>2</v>
      </c>
    </row>
    <row r="9" spans="1:12" x14ac:dyDescent="0.25">
      <c r="G9" s="1">
        <v>44166</v>
      </c>
      <c r="H9">
        <f>SUM(Table2[[#This Row],[1mois]:[12mois]])</f>
        <v>4</v>
      </c>
      <c r="I9" cm="1">
        <f t="array" ref="I9">SUMPRODUCT((Table3[date de debut]&lt;EOMONTH(G9,0))*(Table3[écheance]&gt;G9)*(Table3[abonnement]=1))</f>
        <v>0</v>
      </c>
      <c r="J9" cm="1">
        <f t="array" ref="J9">SUMPRODUCT((Table3[date de debut]&lt;EOMONTH(G9,0))*(Table3[écheance]&gt;G9)*(Table3[abonnement]=3))</f>
        <v>1</v>
      </c>
      <c r="K9" cm="1">
        <f t="array" ref="K9">SUMPRODUCT((Table3[date de debut]&lt;EOMONTH(G9,0))*(Table3[écheance]&gt;G9)*(Table3[abonnement]=6))</f>
        <v>1</v>
      </c>
      <c r="L9">
        <f>SUMPRODUCT((Table3[date de debut]&lt;EOMONTH(G9,0))*(Table3[écheance]&gt;G9)*(Table3[abonnement]=12))</f>
        <v>2</v>
      </c>
    </row>
    <row r="10" spans="1:12" x14ac:dyDescent="0.25">
      <c r="G10" s="1">
        <v>44197</v>
      </c>
      <c r="H10">
        <f>SUM(Table2[[#This Row],[1mois]:[12mois]])</f>
        <v>4</v>
      </c>
      <c r="I10" cm="1">
        <f t="array" ref="I10">SUMPRODUCT((Table3[date de debut]&lt;EOMONTH(G10,0))*(Table3[écheance]&gt;G10)*(Table3[abonnement]=1))</f>
        <v>0</v>
      </c>
      <c r="J10" cm="1">
        <f t="array" ref="J10">SUMPRODUCT((Table3[date de debut]&lt;EOMONTH(G10,0))*(Table3[écheance]&gt;G10)*(Table3[abonnement]=3))</f>
        <v>1</v>
      </c>
      <c r="K10" cm="1">
        <f t="array" ref="K10">SUMPRODUCT((Table3[date de debut]&lt;EOMONTH(G10,0))*(Table3[écheance]&gt;G10)*(Table3[abonnement]=6))</f>
        <v>1</v>
      </c>
      <c r="L10">
        <f>SUMPRODUCT((Table3[date de debut]&lt;EOMONTH(G10,0))*(Table3[écheance]&gt;G10)*(Table3[abonnement]=12))</f>
        <v>2</v>
      </c>
    </row>
    <row r="11" spans="1:12" x14ac:dyDescent="0.25">
      <c r="G11" s="1">
        <v>44228</v>
      </c>
      <c r="H11">
        <f>SUM(Table2[[#This Row],[1mois]:[12mois]])</f>
        <v>3</v>
      </c>
      <c r="I11" cm="1">
        <f t="array" ref="I11">SUMPRODUCT((Table3[date de debut]&lt;EOMONTH(G11,0))*(Table3[écheance]&gt;G11)*(Table3[abonnement]=1))</f>
        <v>0</v>
      </c>
      <c r="J11" cm="1">
        <f t="array" ref="J11">SUMPRODUCT((Table3[date de debut]&lt;EOMONTH(G11,0))*(Table3[écheance]&gt;G11)*(Table3[abonnement]=3))</f>
        <v>0</v>
      </c>
      <c r="K11" cm="1">
        <f t="array" ref="K11">SUMPRODUCT((Table3[date de debut]&lt;EOMONTH(G11,0))*(Table3[écheance]&gt;G11)*(Table3[abonnement]=6))</f>
        <v>1</v>
      </c>
      <c r="L11">
        <f>SUMPRODUCT((Table3[date de debut]&lt;EOMONTH(G11,0))*(Table3[écheance]&gt;G11)*(Table3[abonnement]=12))</f>
        <v>2</v>
      </c>
    </row>
    <row r="12" spans="1:12" x14ac:dyDescent="0.25">
      <c r="G12" s="1">
        <v>44256</v>
      </c>
      <c r="H12">
        <f>SUM(Table2[[#This Row],[1mois]:[12mois]])</f>
        <v>2</v>
      </c>
      <c r="I12" cm="1">
        <f t="array" ref="I12">SUMPRODUCT((Table3[date de debut]&lt;EOMONTH(G12,0))*(Table3[écheance]&gt;G12)*(Table3[abonnement]=1))</f>
        <v>0</v>
      </c>
      <c r="J12" cm="1">
        <f t="array" ref="J12">SUMPRODUCT((Table3[date de debut]&lt;EOMONTH(G12,0))*(Table3[écheance]&gt;G12)*(Table3[abonnement]=3))</f>
        <v>0</v>
      </c>
      <c r="K12" cm="1">
        <f t="array" ref="K12">SUMPRODUCT((Table3[date de debut]&lt;EOMONTH(G12,0))*(Table3[écheance]&gt;G12)*(Table3[abonnement]=6))</f>
        <v>0</v>
      </c>
      <c r="L12">
        <f>SUMPRODUCT((Table3[date de debut]&lt;EOMONTH(G12,0))*(Table3[écheance]&gt;G12)*(Table3[abonnement]=12))</f>
        <v>2</v>
      </c>
    </row>
    <row r="13" spans="1:12" x14ac:dyDescent="0.25">
      <c r="G13" s="1">
        <v>44287</v>
      </c>
      <c r="H13" s="2">
        <f>SUM(Table2[[#This Row],[1mois]:[12mois]])</f>
        <v>2</v>
      </c>
      <c r="I13" s="2">
        <f t="array" ref="I13">SUMPRODUCT((Table3[date de debut]&lt;EOMONTH(G13,0))*(Table3[écheance]&gt;G13)*(Table3[abonnement]=1))</f>
        <v>0</v>
      </c>
      <c r="J13" s="2">
        <f t="array" ref="J13">SUMPRODUCT((Table3[date de debut]&lt;EOMONTH(G13,0))*(Table3[écheance]&gt;G13)*(Table3[abonnement]=3))</f>
        <v>0</v>
      </c>
      <c r="K13" s="2">
        <f t="array" ref="K13">SUMPRODUCT((Table3[date de debut]&lt;EOMONTH(G13,0))*(Table3[écheance]&gt;G13)*(Table3[abonnement]=6))</f>
        <v>0</v>
      </c>
      <c r="L13" s="2">
        <f>SUMPRODUCT((Table3[date de debut]&lt;EOMONTH(G13,0))*(Table3[écheance]&gt;G13)*(Table3[abonnement]=12))</f>
        <v>2</v>
      </c>
    </row>
    <row r="14" spans="1:12" x14ac:dyDescent="0.25">
      <c r="G14" s="1">
        <v>44317</v>
      </c>
      <c r="H14" s="2">
        <f>SUM(Table2[[#This Row],[1mois]:[12mois]])</f>
        <v>2</v>
      </c>
      <c r="I14" s="2">
        <f t="array" ref="I14">SUMPRODUCT((Table3[date de debut]&lt;EOMONTH(G14,0))*(Table3[écheance]&gt;G14)*(Table3[abonnement]=1))</f>
        <v>0</v>
      </c>
      <c r="J14" s="2">
        <f t="array" ref="J14">SUMPRODUCT((Table3[date de debut]&lt;EOMONTH(G14,0))*(Table3[écheance]&gt;G14)*(Table3[abonnement]=3))</f>
        <v>0</v>
      </c>
      <c r="K14" s="2">
        <f t="array" ref="K14">SUMPRODUCT((Table3[date de debut]&lt;EOMONTH(G14,0))*(Table3[écheance]&gt;G14)*(Table3[abonnement]=6))</f>
        <v>0</v>
      </c>
      <c r="L14" s="2">
        <f>SUMPRODUCT((Table3[date de debut]&lt;EOMONTH(G14,0))*(Table3[écheance]&gt;G14)*(Table3[abonnement]=12))</f>
        <v>2</v>
      </c>
    </row>
    <row r="15" spans="1:12" x14ac:dyDescent="0.25">
      <c r="G15" s="1">
        <v>44348</v>
      </c>
      <c r="H15" s="2">
        <f>SUM(Table2[[#This Row],[1mois]:[12mois]])</f>
        <v>2</v>
      </c>
      <c r="I15" s="2">
        <f t="array" ref="I15">SUMPRODUCT((Table3[date de debut]&lt;EOMONTH(G15,0))*(Table3[écheance]&gt;G15)*(Table3[abonnement]=1))</f>
        <v>0</v>
      </c>
      <c r="J15" s="2">
        <f t="array" ref="J15">SUMPRODUCT((Table3[date de debut]&lt;EOMONTH(G15,0))*(Table3[écheance]&gt;G15)*(Table3[abonnement]=3))</f>
        <v>0</v>
      </c>
      <c r="K15" s="2">
        <f t="array" ref="K15">SUMPRODUCT((Table3[date de debut]&lt;EOMONTH(G15,0))*(Table3[écheance]&gt;G15)*(Table3[abonnement]=6))</f>
        <v>0</v>
      </c>
      <c r="L15" s="2">
        <f>SUMPRODUCT((Table3[date de debut]&lt;EOMONTH(G15,0))*(Table3[écheance]&gt;G15)*(Table3[abonnement]=12))</f>
        <v>2</v>
      </c>
    </row>
    <row r="16" spans="1:12" x14ac:dyDescent="0.25">
      <c r="G16" s="1">
        <v>44378</v>
      </c>
      <c r="H16" s="2">
        <f>SUM(Table2[[#This Row],[1mois]:[12mois]])</f>
        <v>2</v>
      </c>
      <c r="I16" s="2">
        <f t="array" ref="I16">SUMPRODUCT((Table3[date de debut]&lt;EOMONTH(G16,0))*(Table3[écheance]&gt;G16)*(Table3[abonnement]=1))</f>
        <v>0</v>
      </c>
      <c r="J16" s="2">
        <f t="array" ref="J16">SUMPRODUCT((Table3[date de debut]&lt;EOMONTH(G16,0))*(Table3[écheance]&gt;G16)*(Table3[abonnement]=3))</f>
        <v>0</v>
      </c>
      <c r="K16" s="2">
        <f t="array" ref="K16">SUMPRODUCT((Table3[date de debut]&lt;EOMONTH(G16,0))*(Table3[écheance]&gt;G16)*(Table3[abonnement]=6))</f>
        <v>0</v>
      </c>
      <c r="L16" s="2">
        <f>SUMPRODUCT((Table3[date de debut]&lt;EOMONTH(G16,0))*(Table3[écheance]&gt;G16)*(Table3[abonnement]=12))</f>
        <v>2</v>
      </c>
    </row>
    <row r="17" spans="1:12" x14ac:dyDescent="0.25">
      <c r="G17" s="1">
        <v>44409</v>
      </c>
      <c r="H17" s="2">
        <f>SUM(Table2[[#This Row],[1mois]:[12mois]])</f>
        <v>0</v>
      </c>
      <c r="I17" s="2">
        <f t="array" ref="I17">SUMPRODUCT((Table3[date de debut]&lt;EOMONTH(G17,0))*(Table3[écheance]&gt;G17)*(Table3[abonnement]=1))</f>
        <v>0</v>
      </c>
      <c r="J17" s="2">
        <f t="array" ref="J17">SUMPRODUCT((Table3[date de debut]&lt;EOMONTH(G17,0))*(Table3[écheance]&gt;G17)*(Table3[abonnement]=3))</f>
        <v>0</v>
      </c>
      <c r="K17" s="2">
        <f t="array" ref="K17">SUMPRODUCT((Table3[date de debut]&lt;EOMONTH(G17,0))*(Table3[écheance]&gt;G17)*(Table3[abonnement]=6))</f>
        <v>0</v>
      </c>
      <c r="L17" s="2">
        <f>SUMPRODUCT((Table3[date de debut]&lt;EOMONTH(G17,0))*(Table3[écheance]&gt;G17)*(Table3[abonnement]=12))</f>
        <v>0</v>
      </c>
    </row>
    <row r="18" spans="1:12" x14ac:dyDescent="0.25">
      <c r="G18" s="1">
        <v>44440</v>
      </c>
      <c r="H18" s="2">
        <f>SUM(Table2[[#This Row],[1mois]:[12mois]])</f>
        <v>0</v>
      </c>
      <c r="I18" s="2">
        <f t="array" ref="I18">SUMPRODUCT((Table3[date de debut]&lt;EOMONTH(G18,0))*(Table3[écheance]&gt;G18)*(Table3[abonnement]=1))</f>
        <v>0</v>
      </c>
      <c r="J18" s="2">
        <f t="array" ref="J18">SUMPRODUCT((Table3[date de debut]&lt;EOMONTH(G18,0))*(Table3[écheance]&gt;G18)*(Table3[abonnement]=3))</f>
        <v>0</v>
      </c>
      <c r="K18" s="2">
        <f t="array" ref="K18">SUMPRODUCT((Table3[date de debut]&lt;EOMONTH(G18,0))*(Table3[écheance]&gt;G18)*(Table3[abonnement]=6))</f>
        <v>0</v>
      </c>
      <c r="L18" s="2">
        <f>SUMPRODUCT((Table3[date de debut]&lt;EOMONTH(G18,0))*(Table3[écheance]&gt;G18)*(Table3[abonnement]=12))</f>
        <v>0</v>
      </c>
    </row>
    <row r="19" spans="1:12" x14ac:dyDescent="0.25">
      <c r="G19" s="1">
        <v>44470</v>
      </c>
      <c r="H19" s="2">
        <f>SUM(Table2[[#This Row],[1mois]:[12mois]])</f>
        <v>0</v>
      </c>
      <c r="I19" s="2">
        <f t="array" ref="I19">SUMPRODUCT((Table3[date de debut]&lt;EOMONTH(G19,0))*(Table3[écheance]&gt;G19)*(Table3[abonnement]=1))</f>
        <v>0</v>
      </c>
      <c r="J19" s="2">
        <f t="array" ref="J19">SUMPRODUCT((Table3[date de debut]&lt;EOMONTH(G19,0))*(Table3[écheance]&gt;G19)*(Table3[abonnement]=3))</f>
        <v>0</v>
      </c>
      <c r="K19" s="2">
        <f t="array" ref="K19">SUMPRODUCT((Table3[date de debut]&lt;EOMONTH(G19,0))*(Table3[écheance]&gt;G19)*(Table3[abonnement]=6))</f>
        <v>0</v>
      </c>
      <c r="L19" s="2">
        <f>SUMPRODUCT((Table3[date de debut]&lt;EOMONTH(G19,0))*(Table3[écheance]&gt;G19)*(Table3[abonnement]=12))</f>
        <v>0</v>
      </c>
    </row>
    <row r="23" spans="1:12" x14ac:dyDescent="0.25">
      <c r="A23" s="4" t="s">
        <v>0</v>
      </c>
      <c r="B23" s="5" t="s">
        <v>1</v>
      </c>
      <c r="C23" s="6" t="s">
        <v>2</v>
      </c>
      <c r="G23" t="s">
        <v>4</v>
      </c>
      <c r="H23" t="s">
        <v>3</v>
      </c>
      <c r="I23" t="s">
        <v>5</v>
      </c>
      <c r="J23" t="s">
        <v>6</v>
      </c>
      <c r="K23" t="s">
        <v>7</v>
      </c>
      <c r="L23" t="s">
        <v>8</v>
      </c>
    </row>
    <row r="24" spans="1:12" x14ac:dyDescent="0.25">
      <c r="A24" s="8">
        <v>3</v>
      </c>
      <c r="B24" s="1">
        <v>43983</v>
      </c>
      <c r="C24" s="3">
        <f t="shared" ref="C24:C29" si="1">EOMONTH(B24,A24-1)</f>
        <v>44074</v>
      </c>
      <c r="G24" s="1">
        <v>43983</v>
      </c>
      <c r="H24">
        <f>SUM(Table22[[#This Row],[1mois]:[12mois]])</f>
        <v>1</v>
      </c>
      <c r="I24" cm="1">
        <f t="array" ref="I24">SUMPRODUCT((Table35[date de debut]&lt;EOMONTH(G24,0))*(Table35[écheance]&gt;G24)*(Table35[abonnement]=1))</f>
        <v>0</v>
      </c>
      <c r="J24" s="8" cm="1">
        <f t="array" ref="J24">SUMPRODUCT((Table35[date de debut]&lt;EOMONTH(G24,0))*(Table35[écheance]&gt;G24)*(Table35[abonnement]=3))</f>
        <v>1</v>
      </c>
      <c r="K24" cm="1">
        <f t="array" ref="K24">SUMPRODUCT((Table35[date de debut]&lt;EOMONTH(G24,0))*(Table35[écheance]&gt;G24)*(Table35[abonnement]=6))</f>
        <v>0</v>
      </c>
      <c r="L24">
        <f>SUMPRODUCT((Table35[date de debut]&lt;EOMONTH(G24,0))*(Table35[écheance]&gt;G24)*(Table35[abonnement]=12))</f>
        <v>0</v>
      </c>
    </row>
    <row r="25" spans="1:12" x14ac:dyDescent="0.25">
      <c r="A25" s="7">
        <v>12</v>
      </c>
      <c r="B25" s="1">
        <v>44044</v>
      </c>
      <c r="C25" s="3">
        <f t="shared" si="1"/>
        <v>44408</v>
      </c>
      <c r="G25" s="1">
        <v>44013</v>
      </c>
      <c r="H25">
        <f>SUM(Table22[[#This Row],[1mois]:[12mois]])</f>
        <v>1</v>
      </c>
      <c r="I25" cm="1">
        <f t="array" ref="I25">SUMPRODUCT((Table35[date de debut]&lt;EOMONTH(G25,0))*(Table35[écheance]&gt;G25)*(Table35[abonnement]=1))</f>
        <v>0</v>
      </c>
      <c r="J25" s="8" cm="1">
        <f t="array" ref="J25">SUMPRODUCT((Table35[date de debut]&lt;EOMONTH(G25,0))*(Table35[écheance]&gt;G25)*(Table35[abonnement]=3))</f>
        <v>1</v>
      </c>
      <c r="K25" cm="1">
        <f t="array" ref="K25">SUMPRODUCT((Table35[date de debut]&lt;EOMONTH(G25,0))*(Table35[écheance]&gt;G25)*(Table35[abonnement]=6))</f>
        <v>0</v>
      </c>
      <c r="L25">
        <f>SUMPRODUCT((Table35[date de debut]&lt;EOMONTH(G25,0))*(Table35[écheance]&gt;G25)*(Table35[abonnement]=12))</f>
        <v>0</v>
      </c>
    </row>
    <row r="26" spans="1:12" x14ac:dyDescent="0.25">
      <c r="A26">
        <v>12</v>
      </c>
      <c r="B26" s="1">
        <v>44044</v>
      </c>
      <c r="C26" s="3">
        <f t="shared" si="1"/>
        <v>44408</v>
      </c>
      <c r="G26" s="1">
        <v>44044</v>
      </c>
      <c r="H26">
        <f>SUM(Table22[[#This Row],[1mois]:[12mois]])</f>
        <v>3</v>
      </c>
      <c r="I26" cm="1">
        <f t="array" ref="I26">SUMPRODUCT((Table35[date de debut]&lt;EOMONTH(G26,0))*(Table35[écheance]&gt;G26)*(Table35[abonnement]=1))</f>
        <v>0</v>
      </c>
      <c r="J26" s="8" cm="1">
        <f t="array" ref="J26">SUMPRODUCT((Table35[date de debut]&lt;EOMONTH(G26,0))*(Table35[écheance]&gt;G26)*(Table35[abonnement]=3))</f>
        <v>1</v>
      </c>
      <c r="K26" cm="1">
        <f t="array" ref="K26">SUMPRODUCT((Table35[date de debut]&lt;EOMONTH(G26,0))*(Table35[écheance]&gt;G26)*(Table35[abonnement]=6))</f>
        <v>0</v>
      </c>
      <c r="L26" s="7">
        <f>SUMPRODUCT((Table35[date de debut]&lt;EOMONTH(G26,0))*(Table35[écheance]&gt;G26)*(Table35[abonnement]=12))</f>
        <v>2</v>
      </c>
    </row>
    <row r="27" spans="1:12" x14ac:dyDescent="0.25">
      <c r="A27">
        <v>1</v>
      </c>
      <c r="B27" s="1">
        <v>44075</v>
      </c>
      <c r="C27" s="3">
        <f t="shared" si="1"/>
        <v>44104</v>
      </c>
      <c r="G27" s="1">
        <v>44075</v>
      </c>
      <c r="H27">
        <f>SUM(Table22[[#This Row],[1mois]:[12mois]])</f>
        <v>4</v>
      </c>
      <c r="I27" cm="1">
        <f t="array" ref="I27">SUMPRODUCT((Table35[date de debut]&lt;EOMONTH(G27,0))*(Table35[écheance]&gt;G27)*(Table35[abonnement]=1))</f>
        <v>1</v>
      </c>
      <c r="J27" cm="1">
        <f t="array" ref="J27">SUMPRODUCT((Table35[date de debut]&lt;EOMONTH(G27,0))*(Table35[écheance]&gt;G27)*(Table35[abonnement]=3))</f>
        <v>0</v>
      </c>
      <c r="K27" s="9" cm="1">
        <f t="array" ref="K27">SUMPRODUCT((Table35[date de debut]&lt;EOMONTH(G27,0))*(Table35[écheance]&gt;G27)*(Table35[abonnement]=6))</f>
        <v>1</v>
      </c>
      <c r="L27" s="7">
        <f>SUMPRODUCT((Table35[date de debut]&lt;EOMONTH(G27,0))*(Table35[écheance]&gt;G27)*(Table35[abonnement]=12))</f>
        <v>2</v>
      </c>
    </row>
    <row r="28" spans="1:12" x14ac:dyDescent="0.25">
      <c r="A28" s="9">
        <v>6</v>
      </c>
      <c r="B28" s="1">
        <v>44075</v>
      </c>
      <c r="C28" s="3">
        <f t="shared" si="1"/>
        <v>44255</v>
      </c>
      <c r="G28" s="1">
        <v>44105</v>
      </c>
      <c r="H28">
        <f>SUM(Table22[[#This Row],[1mois]:[12mois]])</f>
        <v>3</v>
      </c>
      <c r="I28" cm="1">
        <f t="array" ref="I28">SUMPRODUCT((Table35[date de debut]&lt;EOMONTH(G28,0))*(Table35[écheance]&gt;G28)*(Table35[abonnement]=1))</f>
        <v>0</v>
      </c>
      <c r="J28" cm="1">
        <f t="array" ref="J28">SUMPRODUCT((Table35[date de debut]&lt;EOMONTH(G28,0))*(Table35[écheance]&gt;G28)*(Table35[abonnement]=3))</f>
        <v>0</v>
      </c>
      <c r="K28" s="9" cm="1">
        <f t="array" ref="K28">SUMPRODUCT((Table35[date de debut]&lt;EOMONTH(G28,0))*(Table35[écheance]&gt;G28)*(Table35[abonnement]=6))</f>
        <v>1</v>
      </c>
      <c r="L28" s="7">
        <f>SUMPRODUCT((Table35[date de debut]&lt;EOMONTH(G28,0))*(Table35[écheance]&gt;G28)*(Table35[abonnement]=12))</f>
        <v>2</v>
      </c>
    </row>
    <row r="29" spans="1:12" x14ac:dyDescent="0.25">
      <c r="A29">
        <v>3</v>
      </c>
      <c r="B29" s="1">
        <v>44136</v>
      </c>
      <c r="C29" s="3">
        <f t="shared" si="1"/>
        <v>44227</v>
      </c>
      <c r="G29" s="1">
        <v>44136</v>
      </c>
      <c r="H29">
        <f>SUM(Table22[[#This Row],[1mois]:[12mois]])</f>
        <v>4</v>
      </c>
      <c r="I29" cm="1">
        <f t="array" ref="I29">SUMPRODUCT((Table35[date de debut]&lt;EOMONTH(G29,0))*(Table35[écheance]&gt;G29)*(Table35[abonnement]=1))</f>
        <v>0</v>
      </c>
      <c r="J29" cm="1">
        <f t="array" ref="J29">SUMPRODUCT((Table35[date de debut]&lt;EOMONTH(G29,0))*(Table35[écheance]&gt;G29)*(Table35[abonnement]=3))</f>
        <v>1</v>
      </c>
      <c r="K29" s="9" cm="1">
        <f t="array" ref="K29">SUMPRODUCT((Table35[date de debut]&lt;EOMONTH(G29,0))*(Table35[écheance]&gt;G29)*(Table35[abonnement]=6))</f>
        <v>1</v>
      </c>
      <c r="L29" s="7">
        <f>SUMPRODUCT((Table35[date de debut]&lt;EOMONTH(G29,0))*(Table35[écheance]&gt;G29)*(Table35[abonnement]=12))</f>
        <v>2</v>
      </c>
    </row>
    <row r="30" spans="1:12" x14ac:dyDescent="0.25">
      <c r="G30" s="1">
        <v>44166</v>
      </c>
      <c r="H30">
        <f>SUM(Table22[[#This Row],[1mois]:[12mois]])</f>
        <v>4</v>
      </c>
      <c r="I30" cm="1">
        <f t="array" ref="I30">SUMPRODUCT((Table35[date de debut]&lt;EOMONTH(G30,0))*(Table35[écheance]&gt;G30)*(Table35[abonnement]=1))</f>
        <v>0</v>
      </c>
      <c r="J30" cm="1">
        <f t="array" ref="J30">SUMPRODUCT((Table35[date de debut]&lt;EOMONTH(G30,0))*(Table35[écheance]&gt;G30)*(Table35[abonnement]=3))</f>
        <v>1</v>
      </c>
      <c r="K30" s="9" cm="1">
        <f t="array" ref="K30">SUMPRODUCT((Table35[date de debut]&lt;EOMONTH(G30,0))*(Table35[écheance]&gt;G30)*(Table35[abonnement]=6))</f>
        <v>1</v>
      </c>
      <c r="L30" s="7">
        <f>SUMPRODUCT((Table35[date de debut]&lt;EOMONTH(G30,0))*(Table35[écheance]&gt;G30)*(Table35[abonnement]=12))</f>
        <v>2</v>
      </c>
    </row>
    <row r="31" spans="1:12" x14ac:dyDescent="0.25">
      <c r="G31" s="1">
        <v>44197</v>
      </c>
      <c r="H31">
        <f>SUM(Table22[[#This Row],[1mois]:[12mois]])</f>
        <v>4</v>
      </c>
      <c r="I31" cm="1">
        <f t="array" ref="I31">SUMPRODUCT((Table35[date de debut]&lt;EOMONTH(G31,0))*(Table35[écheance]&gt;G31)*(Table35[abonnement]=1))</f>
        <v>0</v>
      </c>
      <c r="J31" cm="1">
        <f t="array" ref="J31">SUMPRODUCT((Table35[date de debut]&lt;EOMONTH(G31,0))*(Table35[écheance]&gt;G31)*(Table35[abonnement]=3))</f>
        <v>1</v>
      </c>
      <c r="K31" s="9" cm="1">
        <f t="array" ref="K31">SUMPRODUCT((Table35[date de debut]&lt;EOMONTH(G31,0))*(Table35[écheance]&gt;G31)*(Table35[abonnement]=6))</f>
        <v>1</v>
      </c>
      <c r="L31" s="7">
        <f>SUMPRODUCT((Table35[date de debut]&lt;EOMONTH(G31,0))*(Table35[écheance]&gt;G31)*(Table35[abonnement]=12))</f>
        <v>2</v>
      </c>
    </row>
    <row r="32" spans="1:12" x14ac:dyDescent="0.25">
      <c r="G32" s="1">
        <v>44228</v>
      </c>
      <c r="H32">
        <f>SUM(Table22[[#This Row],[1mois]:[12mois]])</f>
        <v>3</v>
      </c>
      <c r="I32" cm="1">
        <f t="array" ref="I32">SUMPRODUCT((Table35[date de debut]&lt;EOMONTH(G32,0))*(Table35[écheance]&gt;G32)*(Table35[abonnement]=1))</f>
        <v>0</v>
      </c>
      <c r="J32" cm="1">
        <f t="array" ref="J32">SUMPRODUCT((Table35[date de debut]&lt;EOMONTH(G32,0))*(Table35[écheance]&gt;G32)*(Table35[abonnement]=3))</f>
        <v>0</v>
      </c>
      <c r="K32" s="9" cm="1">
        <f t="array" ref="K32">SUMPRODUCT((Table35[date de debut]&lt;EOMONTH(G32,0))*(Table35[écheance]&gt;G32)*(Table35[abonnement]=6))</f>
        <v>1</v>
      </c>
      <c r="L32" s="7">
        <f>SUMPRODUCT((Table35[date de debut]&lt;EOMONTH(G32,0))*(Table35[écheance]&gt;G32)*(Table35[abonnement]=12))</f>
        <v>2</v>
      </c>
    </row>
    <row r="33" spans="7:13" x14ac:dyDescent="0.25">
      <c r="G33" s="1">
        <v>44256</v>
      </c>
      <c r="H33">
        <f>SUM(Table22[[#This Row],[1mois]:[12mois]])</f>
        <v>2</v>
      </c>
      <c r="I33" cm="1">
        <f t="array" ref="I33">SUMPRODUCT((Table35[date de debut]&lt;EOMONTH(G33,0))*(Table35[écheance]&gt;G33)*(Table35[abonnement]=1))</f>
        <v>0</v>
      </c>
      <c r="J33" cm="1">
        <f t="array" ref="J33">SUMPRODUCT((Table35[date de debut]&lt;EOMONTH(G33,0))*(Table35[écheance]&gt;G33)*(Table35[abonnement]=3))</f>
        <v>0</v>
      </c>
      <c r="K33" cm="1">
        <f t="array" ref="K33">SUMPRODUCT((Table35[date de debut]&lt;EOMONTH(G33,0))*(Table35[écheance]&gt;G33)*(Table35[abonnement]=6))</f>
        <v>0</v>
      </c>
      <c r="L33" s="7">
        <f>SUMPRODUCT((Table35[date de debut]&lt;EOMONTH(G33,0))*(Table35[écheance]&gt;G33)*(Table35[abonnement]=12))</f>
        <v>2</v>
      </c>
    </row>
    <row r="34" spans="7:13" x14ac:dyDescent="0.25">
      <c r="G34" s="1">
        <v>44287</v>
      </c>
      <c r="H34" s="2">
        <f>SUM(Table22[[#This Row],[1mois]:[12mois]])</f>
        <v>2</v>
      </c>
      <c r="I34" s="2">
        <f t="array" ref="I34">SUMPRODUCT((Table35[date de debut]&lt;EOMONTH(G34,0))*(Table35[écheance]&gt;G34)*(Table35[abonnement]=1))</f>
        <v>0</v>
      </c>
      <c r="J34" s="2">
        <f t="array" ref="J34">SUMPRODUCT((Table35[date de debut]&lt;EOMONTH(G34,0))*(Table35[écheance]&gt;G34)*(Table35[abonnement]=3))</f>
        <v>0</v>
      </c>
      <c r="K34" s="2">
        <f t="array" ref="K34">SUMPRODUCT((Table35[date de debut]&lt;EOMONTH(G34,0))*(Table35[écheance]&gt;G34)*(Table35[abonnement]=6))</f>
        <v>0</v>
      </c>
      <c r="L34" s="10">
        <f>SUMPRODUCT((Table35[date de debut]&lt;EOMONTH(G34,0))*(Table35[écheance]&gt;G34)*(Table35[abonnement]=12))</f>
        <v>2</v>
      </c>
    </row>
    <row r="35" spans="7:13" x14ac:dyDescent="0.25">
      <c r="G35" s="1">
        <v>44317</v>
      </c>
      <c r="H35" s="2">
        <f>SUM(Table22[[#This Row],[1mois]:[12mois]])</f>
        <v>2</v>
      </c>
      <c r="I35" s="2">
        <f t="array" ref="I35">SUMPRODUCT((Table35[date de debut]&lt;EOMONTH(G35,0))*(Table35[écheance]&gt;G35)*(Table35[abonnement]=1))</f>
        <v>0</v>
      </c>
      <c r="J35" s="2">
        <f t="array" ref="J35">SUMPRODUCT((Table35[date de debut]&lt;EOMONTH(G35,0))*(Table35[écheance]&gt;G35)*(Table35[abonnement]=3))</f>
        <v>0</v>
      </c>
      <c r="K35" s="2">
        <f t="array" ref="K35">SUMPRODUCT((Table35[date de debut]&lt;EOMONTH(G35,0))*(Table35[écheance]&gt;G35)*(Table35[abonnement]=6))</f>
        <v>0</v>
      </c>
      <c r="L35" s="10">
        <f>SUMPRODUCT((Table35[date de debut]&lt;EOMONTH(G35,0))*(Table35[écheance]&gt;G35)*(Table35[abonnement]=12))</f>
        <v>2</v>
      </c>
    </row>
    <row r="36" spans="7:13" x14ac:dyDescent="0.25">
      <c r="G36" s="1">
        <v>44348</v>
      </c>
      <c r="H36" s="2">
        <f>SUM(Table22[[#This Row],[1mois]:[12mois]])</f>
        <v>2</v>
      </c>
      <c r="I36" s="2">
        <f t="array" ref="I36">SUMPRODUCT((Table35[date de debut]&lt;EOMONTH(G36,0))*(Table35[écheance]&gt;G36)*(Table35[abonnement]=1))</f>
        <v>0</v>
      </c>
      <c r="J36" s="2">
        <f t="array" ref="J36">SUMPRODUCT((Table35[date de debut]&lt;EOMONTH(G36,0))*(Table35[écheance]&gt;G36)*(Table35[abonnement]=3))</f>
        <v>0</v>
      </c>
      <c r="K36" s="2">
        <f t="array" ref="K36">SUMPRODUCT((Table35[date de debut]&lt;EOMONTH(G36,0))*(Table35[écheance]&gt;G36)*(Table35[abonnement]=6))</f>
        <v>0</v>
      </c>
      <c r="L36" s="10">
        <f>SUMPRODUCT((Table35[date de debut]&lt;EOMONTH(G36,0))*(Table35[écheance]&gt;G36)*(Table35[abonnement]=12))</f>
        <v>2</v>
      </c>
    </row>
    <row r="37" spans="7:13" x14ac:dyDescent="0.25">
      <c r="G37" s="1">
        <v>44378</v>
      </c>
      <c r="H37" s="2">
        <f>SUM(Table22[[#This Row],[1mois]:[12mois]])</f>
        <v>2</v>
      </c>
      <c r="I37" s="2">
        <f t="array" ref="I37">SUMPRODUCT((Table35[date de debut]&lt;EOMONTH(G37,0))*(Table35[écheance]&gt;G37)*(Table35[abonnement]=1))</f>
        <v>0</v>
      </c>
      <c r="J37" s="2">
        <f t="array" ref="J37">SUMPRODUCT((Table35[date de debut]&lt;EOMONTH(G37,0))*(Table35[écheance]&gt;G37)*(Table35[abonnement]=3))</f>
        <v>0</v>
      </c>
      <c r="K37" s="2">
        <f t="array" ref="K37">SUMPRODUCT((Table35[date de debut]&lt;EOMONTH(G37,0))*(Table35[écheance]&gt;G37)*(Table35[abonnement]=6))</f>
        <v>0</v>
      </c>
      <c r="L37" s="10">
        <f>SUMPRODUCT((Table35[date de debut]&lt;EOMONTH(G37,0))*(Table35[écheance]&gt;G37)*(Table35[abonnement]=12))</f>
        <v>2</v>
      </c>
    </row>
    <row r="38" spans="7:13" x14ac:dyDescent="0.25">
      <c r="G38" s="1">
        <v>44409</v>
      </c>
      <c r="H38" s="2">
        <f>SUM(Table22[[#This Row],[1mois]:[12mois]])</f>
        <v>0</v>
      </c>
      <c r="I38" s="2">
        <f t="array" ref="I38">SUMPRODUCT((Table35[date de debut]&lt;EOMONTH(G38,0))*(Table35[écheance]&gt;G38)*(Table35[abonnement]=1))</f>
        <v>0</v>
      </c>
      <c r="J38" s="2">
        <f t="array" ref="J38">SUMPRODUCT((Table35[date de debut]&lt;EOMONTH(G38,0))*(Table35[écheance]&gt;G38)*(Table35[abonnement]=3))</f>
        <v>0</v>
      </c>
      <c r="K38" s="2">
        <f t="array" ref="K38">SUMPRODUCT((Table35[date de debut]&lt;EOMONTH(G38,0))*(Table35[écheance]&gt;G38)*(Table35[abonnement]=6))</f>
        <v>0</v>
      </c>
      <c r="L38" s="2">
        <f>SUMPRODUCT((Table35[date de debut]&lt;EOMONTH(G38,0))*(Table35[écheance]&gt;G38)*(Table35[abonnement]=12))</f>
        <v>0</v>
      </c>
    </row>
    <row r="39" spans="7:13" x14ac:dyDescent="0.25">
      <c r="G39" s="1">
        <v>44440</v>
      </c>
      <c r="H39" s="2">
        <f>SUM(Table22[[#This Row],[1mois]:[12mois]])</f>
        <v>0</v>
      </c>
      <c r="I39" s="2">
        <f t="array" ref="I39">SUMPRODUCT((Table35[date de debut]&lt;EOMONTH(G39,0))*(Table35[écheance]&gt;G39)*(Table35[abonnement]=1))</f>
        <v>0</v>
      </c>
      <c r="J39" s="2">
        <f t="array" ref="J39">SUMPRODUCT((Table35[date de debut]&lt;EOMONTH(G39,0))*(Table35[écheance]&gt;G39)*(Table35[abonnement]=3))</f>
        <v>0</v>
      </c>
      <c r="K39" s="2">
        <f t="array" ref="K39">SUMPRODUCT((Table35[date de debut]&lt;EOMONTH(G39,0))*(Table35[écheance]&gt;G39)*(Table35[abonnement]=6))</f>
        <v>0</v>
      </c>
      <c r="L39" s="2">
        <f>SUMPRODUCT((Table35[date de debut]&lt;EOMONTH(G39,0))*(Table35[écheance]&gt;G39)*(Table35[abonnement]=12))</f>
        <v>0</v>
      </c>
    </row>
    <row r="40" spans="7:13" x14ac:dyDescent="0.25">
      <c r="G40" s="1">
        <v>44470</v>
      </c>
      <c r="H40" s="2">
        <f>SUM(Table22[[#This Row],[1mois]:[12mois]])</f>
        <v>0</v>
      </c>
      <c r="I40" s="2">
        <f t="array" ref="I40">SUMPRODUCT((Table35[date de debut]&lt;EOMONTH(G40,0))*(Table35[écheance]&gt;G40)*(Table35[abonnement]=1))</f>
        <v>0</v>
      </c>
      <c r="J40" s="2">
        <f t="array" ref="J40">SUMPRODUCT((Table35[date de debut]&lt;EOMONTH(G40,0))*(Table35[écheance]&gt;G40)*(Table35[abonnement]=3))</f>
        <v>0</v>
      </c>
      <c r="K40" s="2">
        <f t="array" ref="K40">SUMPRODUCT((Table35[date de debut]&lt;EOMONTH(G40,0))*(Table35[écheance]&gt;G40)*(Table35[abonnement]=6))</f>
        <v>0</v>
      </c>
      <c r="L40" s="2">
        <f>SUMPRODUCT((Table35[date de debut]&lt;EOMONTH(G40,0))*(Table35[écheance]&gt;G40)*(Table35[abonnement]=12))</f>
        <v>0</v>
      </c>
    </row>
    <row r="44" spans="7:13" x14ac:dyDescent="0.25">
      <c r="G44" s="11" t="s">
        <v>9</v>
      </c>
    </row>
    <row r="45" spans="7:13" x14ac:dyDescent="0.25">
      <c r="G45" t="s">
        <v>10</v>
      </c>
    </row>
    <row r="46" spans="7:13" x14ac:dyDescent="0.25">
      <c r="G46" t="s">
        <v>16</v>
      </c>
    </row>
    <row r="48" spans="7:13" x14ac:dyDescent="0.25">
      <c r="G48" s="12" t="s">
        <v>12</v>
      </c>
      <c r="H48" s="12"/>
      <c r="I48" s="12"/>
      <c r="J48" s="12"/>
      <c r="K48" s="12"/>
      <c r="L48" s="12"/>
      <c r="M48" s="12"/>
    </row>
    <row r="49" spans="7:12" x14ac:dyDescent="0.25">
      <c r="G49" s="1"/>
    </row>
    <row r="50" spans="7:12" x14ac:dyDescent="0.25">
      <c r="G50" s="1" t="s">
        <v>4</v>
      </c>
      <c r="H50" t="s">
        <v>13</v>
      </c>
      <c r="I50" t="s">
        <v>5</v>
      </c>
      <c r="J50" t="s">
        <v>6</v>
      </c>
      <c r="K50" t="s">
        <v>7</v>
      </c>
      <c r="L50" t="s">
        <v>8</v>
      </c>
    </row>
    <row r="51" spans="7:12" x14ac:dyDescent="0.25">
      <c r="G51" s="1">
        <v>43983</v>
      </c>
      <c r="J51">
        <v>1</v>
      </c>
    </row>
    <row r="52" spans="7:12" x14ac:dyDescent="0.25">
      <c r="G52" s="1">
        <v>44013</v>
      </c>
      <c r="J52" s="12">
        <v>2</v>
      </c>
    </row>
    <row r="53" spans="7:12" x14ac:dyDescent="0.25">
      <c r="G53" s="1">
        <v>44044</v>
      </c>
      <c r="J53" s="12">
        <v>2</v>
      </c>
    </row>
    <row r="54" spans="7:12" x14ac:dyDescent="0.25">
      <c r="G54" s="1">
        <v>44075</v>
      </c>
      <c r="J54" s="12">
        <v>1</v>
      </c>
    </row>
    <row r="56" spans="7:12" x14ac:dyDescent="0.25">
      <c r="G56" t="s">
        <v>11</v>
      </c>
    </row>
    <row r="57" spans="7:12" x14ac:dyDescent="0.25">
      <c r="G57" t="s">
        <v>14</v>
      </c>
    </row>
    <row r="58" spans="7:12" x14ac:dyDescent="0.25">
      <c r="G58" t="s">
        <v>15</v>
      </c>
    </row>
  </sheetData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abonnements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Skudd</cp:lastModifiedBy>
  <dcterms:created xsi:type="dcterms:W3CDTF">2020-08-04T16:09:37Z</dcterms:created>
  <dcterms:modified xsi:type="dcterms:W3CDTF">2020-08-13T14:57:48Z</dcterms:modified>
</cp:coreProperties>
</file>