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5195" windowHeight="7935" tabRatio="868" activeTab="1"/>
  </bookViews>
  <sheets>
    <sheet name="lundi midi" sheetId="64" r:id="rId1"/>
    <sheet name="CLIENT 1" sheetId="57" r:id="rId2"/>
    <sheet name="CLIENT 2" sheetId="58" r:id="rId3"/>
    <sheet name="CLIENT 3" sheetId="59" r:id="rId4"/>
    <sheet name="TOTAL MAS 2" sheetId="61" r:id="rId5"/>
    <sheet name="Total MAS 1" sheetId="62" r:id="rId6"/>
    <sheet name="recap Jour" sheetId="63" r:id="rId7"/>
    <sheet name="DECLINAISON" sheetId="50" r:id="rId8"/>
    <sheet name="Menu LUNDI" sheetId="56" r:id="rId9"/>
  </sheets>
  <externalReferences>
    <externalReference r:id="rId10"/>
    <externalReference r:id="rId11"/>
    <externalReference r:id="rId12"/>
  </externalReferences>
  <definedNames>
    <definedName name="dessertlundimidi">'Menu LUNDI'!$E$4:$E$10</definedName>
    <definedName name="Entrée_1" localSheetId="7">DECLINAISON!$B$6:$B$6</definedName>
    <definedName name="Entrée_1" localSheetId="8">'Menu LUNDI'!$A$5:$A$5</definedName>
    <definedName name="entree1" localSheetId="8">'Menu LUNDI'!$A$5:$A$5</definedName>
    <definedName name="entree1">DECLINAISON!$B$6:$B$6</definedName>
    <definedName name="entreelundimidi">'Menu LUNDI'!$A$5:$A$10</definedName>
    <definedName name="fromagelundimidi">'Menu LUNDI'!$D$4:$D$10</definedName>
    <definedName name="garniture1lundimidi">'Menu LUNDI'!$C$5:$C$10</definedName>
    <definedName name="platlundimidi">'Menu LUNDI'!$B$5:$B$10</definedName>
    <definedName name="_xlnm.Print_Area" localSheetId="0">'lundi midi'!$A$1:$AQ$56</definedName>
  </definedNames>
  <calcPr calcId="145621" iterateDelta="1E-4"/>
</workbook>
</file>

<file path=xl/calcChain.xml><?xml version="1.0" encoding="utf-8"?>
<calcChain xmlns="http://schemas.openxmlformats.org/spreadsheetml/2006/main">
  <c r="A29" i="57" l="1"/>
  <c r="A28" i="57"/>
  <c r="A27" i="57"/>
  <c r="A26" i="57"/>
  <c r="A25" i="57"/>
  <c r="AO51" i="64"/>
  <c r="AO52" i="64"/>
  <c r="AO53" i="64"/>
  <c r="AO54" i="64"/>
  <c r="D9" i="57"/>
  <c r="C8" i="57"/>
  <c r="C9" i="57"/>
  <c r="D8" i="57"/>
  <c r="D7" i="57"/>
  <c r="B8" i="57"/>
  <c r="B7" i="57"/>
  <c r="AO50" i="64"/>
  <c r="AO49" i="64"/>
  <c r="AO48" i="64"/>
  <c r="AO47" i="64"/>
  <c r="AO46" i="64"/>
  <c r="AP48" i="64" s="1"/>
  <c r="AO45" i="64"/>
  <c r="AO44" i="64"/>
  <c r="AO43" i="64"/>
  <c r="AO42" i="64"/>
  <c r="AO41" i="64"/>
  <c r="AO40" i="64"/>
  <c r="AO39" i="64"/>
  <c r="AO38" i="64"/>
  <c r="AO37" i="64"/>
  <c r="AO36" i="64"/>
  <c r="AO35" i="64"/>
  <c r="AO34" i="64"/>
  <c r="AO33" i="64"/>
  <c r="AO32" i="64"/>
  <c r="AO31" i="64"/>
  <c r="AP31" i="64" s="1"/>
  <c r="AO30" i="64"/>
  <c r="AO29" i="64"/>
  <c r="AO28" i="64"/>
  <c r="AO27" i="64"/>
  <c r="AO26" i="64"/>
  <c r="AO25" i="64"/>
  <c r="AO24" i="64"/>
  <c r="AO23" i="64"/>
  <c r="AP23" i="64" s="1"/>
  <c r="AO22" i="64"/>
  <c r="AO21" i="64"/>
  <c r="AP21" i="64" s="1"/>
  <c r="AN16" i="64"/>
  <c r="AK16" i="64"/>
  <c r="AJ16" i="64"/>
  <c r="AI16" i="64"/>
  <c r="AH16" i="64"/>
  <c r="AG16" i="64"/>
  <c r="AF16" i="64"/>
  <c r="AE16" i="64"/>
  <c r="AD16" i="64"/>
  <c r="AC16" i="64"/>
  <c r="AB16" i="64"/>
  <c r="AA16" i="64"/>
  <c r="Z16" i="64"/>
  <c r="Y16" i="64"/>
  <c r="X16" i="64"/>
  <c r="W16" i="64"/>
  <c r="V16" i="64"/>
  <c r="U16" i="64"/>
  <c r="T16" i="64"/>
  <c r="S16" i="64"/>
  <c r="R16" i="64"/>
  <c r="Q16" i="64"/>
  <c r="P16" i="64"/>
  <c r="O16" i="64"/>
  <c r="N16" i="64"/>
  <c r="M16" i="64"/>
  <c r="L16" i="64"/>
  <c r="K16" i="64"/>
  <c r="J16" i="64"/>
  <c r="I16" i="64"/>
  <c r="H16" i="64"/>
  <c r="G16" i="64"/>
  <c r="F16" i="64"/>
  <c r="E16" i="64"/>
  <c r="D16" i="64"/>
  <c r="C16" i="64"/>
  <c r="B16" i="64"/>
  <c r="AO15" i="64"/>
  <c r="AO16" i="64" s="1"/>
  <c r="AO14" i="64"/>
  <c r="O8" i="64"/>
  <c r="F93" i="63"/>
  <c r="D93" i="63"/>
  <c r="B93" i="63"/>
  <c r="F92" i="63"/>
  <c r="D92" i="63"/>
  <c r="B92" i="63"/>
  <c r="H91" i="63"/>
  <c r="F91" i="63"/>
  <c r="D91" i="63"/>
  <c r="B91" i="63"/>
  <c r="H90" i="63"/>
  <c r="F90" i="63"/>
  <c r="D90" i="63"/>
  <c r="B90" i="63"/>
  <c r="B89" i="63"/>
  <c r="F87" i="63"/>
  <c r="D87" i="63"/>
  <c r="B87" i="63"/>
  <c r="F86" i="63"/>
  <c r="D86" i="63"/>
  <c r="B86" i="63"/>
  <c r="H85" i="63"/>
  <c r="F85" i="63"/>
  <c r="D85" i="63"/>
  <c r="B85" i="63"/>
  <c r="H84" i="63"/>
  <c r="F84" i="63"/>
  <c r="D84" i="63"/>
  <c r="B84" i="63"/>
  <c r="B83" i="63" s="1"/>
  <c r="I78" i="63"/>
  <c r="F77" i="63"/>
  <c r="E77" i="63"/>
  <c r="D77" i="63"/>
  <c r="C77" i="63"/>
  <c r="B77" i="63"/>
  <c r="I77" i="63"/>
  <c r="H76" i="63"/>
  <c r="G76" i="63"/>
  <c r="F76" i="63"/>
  <c r="E76" i="63"/>
  <c r="D76" i="63"/>
  <c r="C76" i="63"/>
  <c r="B76" i="63"/>
  <c r="I76" i="63"/>
  <c r="H75" i="63"/>
  <c r="G75" i="63"/>
  <c r="F75" i="63"/>
  <c r="E75" i="63"/>
  <c r="D75" i="63"/>
  <c r="C75" i="63"/>
  <c r="B75" i="63"/>
  <c r="I75" i="63"/>
  <c r="E74" i="63"/>
  <c r="D74" i="63"/>
  <c r="C74" i="63"/>
  <c r="B74" i="63"/>
  <c r="I74" i="63" s="1"/>
  <c r="H73" i="63"/>
  <c r="G73" i="63"/>
  <c r="F73" i="63"/>
  <c r="E73" i="63"/>
  <c r="D73" i="63"/>
  <c r="C73" i="63"/>
  <c r="B73" i="63"/>
  <c r="I73" i="63" s="1"/>
  <c r="H72" i="63"/>
  <c r="G72" i="63"/>
  <c r="F72" i="63"/>
  <c r="E72" i="63"/>
  <c r="D72" i="63"/>
  <c r="C72" i="63"/>
  <c r="B72" i="63"/>
  <c r="I72" i="63" s="1"/>
  <c r="H71" i="63"/>
  <c r="G71" i="63"/>
  <c r="F71" i="63"/>
  <c r="E71" i="63"/>
  <c r="D71" i="63"/>
  <c r="C71" i="63"/>
  <c r="B71" i="63"/>
  <c r="I71" i="63" s="1"/>
  <c r="H70" i="63"/>
  <c r="G70" i="63"/>
  <c r="F70" i="63"/>
  <c r="E70" i="63"/>
  <c r="D70" i="63"/>
  <c r="C70" i="63"/>
  <c r="B70" i="63"/>
  <c r="I70" i="63"/>
  <c r="H69" i="63"/>
  <c r="G69" i="63"/>
  <c r="F69" i="63"/>
  <c r="E69" i="63"/>
  <c r="D69" i="63"/>
  <c r="C69" i="63"/>
  <c r="B69" i="63"/>
  <c r="I69" i="63"/>
  <c r="H68" i="63"/>
  <c r="G68" i="63"/>
  <c r="F68" i="63"/>
  <c r="E68" i="63"/>
  <c r="D68" i="63"/>
  <c r="C68" i="63"/>
  <c r="B68" i="63"/>
  <c r="I68" i="63"/>
  <c r="H67" i="63"/>
  <c r="G67" i="63"/>
  <c r="F67" i="63"/>
  <c r="E67" i="63"/>
  <c r="D67" i="63"/>
  <c r="C67" i="63"/>
  <c r="B67" i="63"/>
  <c r="I67" i="63" s="1"/>
  <c r="H66" i="63"/>
  <c r="G66" i="63"/>
  <c r="F66" i="63"/>
  <c r="E66" i="63"/>
  <c r="D66" i="63"/>
  <c r="C66" i="63"/>
  <c r="B66" i="63"/>
  <c r="I66" i="63" s="1"/>
  <c r="H65" i="63"/>
  <c r="G65" i="63"/>
  <c r="F65" i="63"/>
  <c r="E65" i="63"/>
  <c r="D65" i="63"/>
  <c r="C65" i="63"/>
  <c r="B65" i="63"/>
  <c r="I65" i="63" s="1"/>
  <c r="H64" i="63"/>
  <c r="G64" i="63"/>
  <c r="F64" i="63"/>
  <c r="E64" i="63"/>
  <c r="D64" i="63"/>
  <c r="C64" i="63"/>
  <c r="B64" i="63"/>
  <c r="I64" i="63" s="1"/>
  <c r="H63" i="63"/>
  <c r="G63" i="63"/>
  <c r="F63" i="63"/>
  <c r="E63" i="63"/>
  <c r="D63" i="63"/>
  <c r="C63" i="63"/>
  <c r="I63" i="63"/>
  <c r="B63" i="63"/>
  <c r="H62" i="63"/>
  <c r="G62" i="63"/>
  <c r="F62" i="63"/>
  <c r="E62" i="63"/>
  <c r="D62" i="63"/>
  <c r="C62" i="63"/>
  <c r="I62" i="63"/>
  <c r="B62" i="63"/>
  <c r="H61" i="63"/>
  <c r="G61" i="63"/>
  <c r="F61" i="63"/>
  <c r="E61" i="63"/>
  <c r="D61" i="63"/>
  <c r="C61" i="63"/>
  <c r="I61" i="63"/>
  <c r="B61" i="63"/>
  <c r="H60" i="63"/>
  <c r="G60" i="63"/>
  <c r="F60" i="63"/>
  <c r="E60" i="63"/>
  <c r="D60" i="63"/>
  <c r="C60" i="63"/>
  <c r="I60" i="63"/>
  <c r="B60" i="63"/>
  <c r="H59" i="63"/>
  <c r="G59" i="63"/>
  <c r="F59" i="63"/>
  <c r="E59" i="63"/>
  <c r="D59" i="63"/>
  <c r="C59" i="63"/>
  <c r="I59" i="63"/>
  <c r="B59" i="63"/>
  <c r="H58" i="63"/>
  <c r="G58" i="63"/>
  <c r="F58" i="63"/>
  <c r="E58" i="63"/>
  <c r="D58" i="63"/>
  <c r="C58" i="63"/>
  <c r="I58" i="63"/>
  <c r="B58" i="63"/>
  <c r="H57" i="63"/>
  <c r="G57" i="63"/>
  <c r="F57" i="63"/>
  <c r="E57" i="63"/>
  <c r="D57" i="63"/>
  <c r="C57" i="63"/>
  <c r="I57" i="63"/>
  <c r="B57" i="63"/>
  <c r="H56" i="63"/>
  <c r="G56" i="63"/>
  <c r="F56" i="63"/>
  <c r="E56" i="63"/>
  <c r="D56" i="63"/>
  <c r="C56" i="63"/>
  <c r="I56" i="63"/>
  <c r="B56" i="63"/>
  <c r="H55" i="63"/>
  <c r="G55" i="63"/>
  <c r="F55" i="63"/>
  <c r="E55" i="63"/>
  <c r="D55" i="63"/>
  <c r="C55" i="63"/>
  <c r="I55" i="63"/>
  <c r="B55" i="63"/>
  <c r="H54" i="63"/>
  <c r="G54" i="63"/>
  <c r="F54" i="63"/>
  <c r="E54" i="63"/>
  <c r="D54" i="63"/>
  <c r="C54" i="63"/>
  <c r="I54" i="63"/>
  <c r="B54" i="63"/>
  <c r="H53" i="63"/>
  <c r="G53" i="63"/>
  <c r="F53" i="63"/>
  <c r="E53" i="63"/>
  <c r="D53" i="63"/>
  <c r="C53" i="63"/>
  <c r="I53" i="63"/>
  <c r="B53" i="63"/>
  <c r="H52" i="63"/>
  <c r="G52" i="63"/>
  <c r="F52" i="63"/>
  <c r="E52" i="63"/>
  <c r="D52" i="63"/>
  <c r="C52" i="63"/>
  <c r="I52" i="63"/>
  <c r="B52" i="63"/>
  <c r="H51" i="63"/>
  <c r="G51" i="63"/>
  <c r="F51" i="63"/>
  <c r="E51" i="63"/>
  <c r="D51" i="63"/>
  <c r="C51" i="63"/>
  <c r="I51" i="63"/>
  <c r="B51" i="63"/>
  <c r="H50" i="63"/>
  <c r="G50" i="63"/>
  <c r="F50" i="63"/>
  <c r="E50" i="63"/>
  <c r="D50" i="63"/>
  <c r="C50" i="63"/>
  <c r="I50" i="63"/>
  <c r="B50" i="63"/>
  <c r="H49" i="63"/>
  <c r="G49" i="63"/>
  <c r="F49" i="63"/>
  <c r="E49" i="63"/>
  <c r="D49" i="63"/>
  <c r="C49" i="63"/>
  <c r="I49" i="63"/>
  <c r="B49" i="63"/>
  <c r="H48" i="63"/>
  <c r="G48" i="63"/>
  <c r="F48" i="63"/>
  <c r="E48" i="63"/>
  <c r="D48" i="63"/>
  <c r="C48" i="63"/>
  <c r="I48" i="63"/>
  <c r="B48" i="63"/>
  <c r="H47" i="63"/>
  <c r="H79" i="63" s="1"/>
  <c r="G47" i="63"/>
  <c r="G79" i="63" s="1"/>
  <c r="F47" i="63"/>
  <c r="F79" i="63" s="1"/>
  <c r="E47" i="63"/>
  <c r="E79" i="63" s="1"/>
  <c r="D47" i="63"/>
  <c r="D79" i="63" s="1"/>
  <c r="C47" i="63"/>
  <c r="C79" i="63" s="1"/>
  <c r="B47" i="63"/>
  <c r="B79" i="63" s="1"/>
  <c r="B46" i="63"/>
  <c r="I42" i="63"/>
  <c r="I40" i="63"/>
  <c r="I39" i="63"/>
  <c r="F38" i="63"/>
  <c r="E38" i="63"/>
  <c r="D38" i="63"/>
  <c r="C38" i="63"/>
  <c r="B38" i="63"/>
  <c r="I38" i="63" s="1"/>
  <c r="A38" i="63"/>
  <c r="F37" i="63"/>
  <c r="E37" i="63"/>
  <c r="D37" i="63"/>
  <c r="C37" i="63"/>
  <c r="B37" i="63"/>
  <c r="I37" i="63"/>
  <c r="H36" i="63"/>
  <c r="G36" i="63"/>
  <c r="F36" i="63"/>
  <c r="E36" i="63"/>
  <c r="D36" i="63"/>
  <c r="C36" i="63"/>
  <c r="B36" i="63"/>
  <c r="I36" i="63"/>
  <c r="H35" i="63"/>
  <c r="G35" i="63"/>
  <c r="F35" i="63"/>
  <c r="E35" i="63"/>
  <c r="D35" i="63"/>
  <c r="C35" i="63"/>
  <c r="B35" i="63"/>
  <c r="I35" i="63"/>
  <c r="D34" i="63"/>
  <c r="I34" i="63"/>
  <c r="E33" i="63"/>
  <c r="D33" i="63"/>
  <c r="C33" i="63"/>
  <c r="B33" i="63"/>
  <c r="I33" i="63" s="1"/>
  <c r="F32" i="63"/>
  <c r="E32" i="63"/>
  <c r="D32" i="63"/>
  <c r="C32" i="63"/>
  <c r="I32" i="63"/>
  <c r="B32" i="63"/>
  <c r="F31" i="63"/>
  <c r="E31" i="63"/>
  <c r="D31" i="63"/>
  <c r="C31" i="63"/>
  <c r="I31" i="63"/>
  <c r="B31" i="63"/>
  <c r="H30" i="63"/>
  <c r="G30" i="63"/>
  <c r="F30" i="63"/>
  <c r="E30" i="63"/>
  <c r="D30" i="63"/>
  <c r="C30" i="63"/>
  <c r="I30" i="63"/>
  <c r="B30" i="63"/>
  <c r="F29" i="63"/>
  <c r="E29" i="63"/>
  <c r="C29" i="63"/>
  <c r="B29" i="63"/>
  <c r="I29" i="63"/>
  <c r="F28" i="63"/>
  <c r="E28" i="63"/>
  <c r="C28" i="63"/>
  <c r="B28" i="63"/>
  <c r="I28" i="63" s="1"/>
  <c r="F27" i="63"/>
  <c r="E27" i="63"/>
  <c r="C27" i="63"/>
  <c r="B27" i="63"/>
  <c r="I27" i="63"/>
  <c r="F26" i="63"/>
  <c r="E26" i="63"/>
  <c r="D26" i="63"/>
  <c r="C26" i="63"/>
  <c r="B26" i="63"/>
  <c r="I26" i="63"/>
  <c r="H25" i="63"/>
  <c r="G25" i="63"/>
  <c r="F25" i="63"/>
  <c r="E25" i="63"/>
  <c r="D25" i="63"/>
  <c r="C25" i="63"/>
  <c r="B25" i="63"/>
  <c r="I25" i="63"/>
  <c r="H24" i="63"/>
  <c r="G24" i="63"/>
  <c r="F24" i="63"/>
  <c r="E24" i="63"/>
  <c r="D24" i="63"/>
  <c r="C24" i="63"/>
  <c r="B24" i="63"/>
  <c r="I24" i="63"/>
  <c r="H23" i="63"/>
  <c r="G23" i="63"/>
  <c r="F23" i="63"/>
  <c r="E23" i="63"/>
  <c r="D23" i="63"/>
  <c r="C23" i="63"/>
  <c r="B23" i="63"/>
  <c r="I23" i="63"/>
  <c r="H22" i="63"/>
  <c r="G22" i="63"/>
  <c r="F22" i="63"/>
  <c r="E22" i="63"/>
  <c r="D22" i="63"/>
  <c r="C22" i="63"/>
  <c r="B22" i="63"/>
  <c r="I22" i="63"/>
  <c r="E21" i="63"/>
  <c r="D21" i="63"/>
  <c r="C21" i="63"/>
  <c r="B21" i="63"/>
  <c r="I21" i="63" s="1"/>
  <c r="H20" i="63"/>
  <c r="G20" i="63"/>
  <c r="F20" i="63"/>
  <c r="E20" i="63"/>
  <c r="D20" i="63"/>
  <c r="C20" i="63"/>
  <c r="B20" i="63"/>
  <c r="I20" i="63" s="1"/>
  <c r="H19" i="63"/>
  <c r="G19" i="63"/>
  <c r="F19" i="63"/>
  <c r="E19" i="63"/>
  <c r="D19" i="63"/>
  <c r="C19" i="63"/>
  <c r="B19" i="63"/>
  <c r="I19" i="63" s="1"/>
  <c r="F18" i="63"/>
  <c r="E18" i="63"/>
  <c r="D18" i="63"/>
  <c r="C18" i="63"/>
  <c r="B18" i="63"/>
  <c r="I18" i="63" s="1"/>
  <c r="F17" i="63"/>
  <c r="E17" i="63"/>
  <c r="D17" i="63"/>
  <c r="C17" i="63"/>
  <c r="B17" i="63"/>
  <c r="I17" i="63" s="1"/>
  <c r="F16" i="63"/>
  <c r="E16" i="63"/>
  <c r="D16" i="63"/>
  <c r="C16" i="63"/>
  <c r="B16" i="63"/>
  <c r="I16" i="63" s="1"/>
  <c r="F15" i="63"/>
  <c r="E15" i="63"/>
  <c r="D15" i="63"/>
  <c r="C15" i="63"/>
  <c r="B15" i="63"/>
  <c r="I15" i="63" s="1"/>
  <c r="F14" i="63"/>
  <c r="E14" i="63"/>
  <c r="D14" i="63"/>
  <c r="C14" i="63"/>
  <c r="B14" i="63"/>
  <c r="I14" i="63" s="1"/>
  <c r="F13" i="63"/>
  <c r="E13" i="63"/>
  <c r="D13" i="63"/>
  <c r="C13" i="63"/>
  <c r="B13" i="63"/>
  <c r="I13" i="63" s="1"/>
  <c r="F12" i="63"/>
  <c r="E12" i="63"/>
  <c r="D12" i="63"/>
  <c r="C12" i="63"/>
  <c r="B12" i="63"/>
  <c r="I12" i="63" s="1"/>
  <c r="F11" i="63"/>
  <c r="E11" i="63"/>
  <c r="D11" i="63"/>
  <c r="C11" i="63"/>
  <c r="B11" i="63"/>
  <c r="I11" i="63" s="1"/>
  <c r="F10" i="63"/>
  <c r="E10" i="63"/>
  <c r="D10" i="63"/>
  <c r="C10" i="63"/>
  <c r="B10" i="63"/>
  <c r="I10" i="63" s="1"/>
  <c r="F9" i="63"/>
  <c r="E9" i="63"/>
  <c r="D9" i="63"/>
  <c r="C9" i="63"/>
  <c r="B9" i="63"/>
  <c r="I9" i="63" s="1"/>
  <c r="I8" i="63"/>
  <c r="F7" i="63"/>
  <c r="E7" i="63"/>
  <c r="D7" i="63"/>
  <c r="C7" i="63"/>
  <c r="B7" i="63"/>
  <c r="I7" i="63"/>
  <c r="H6" i="63"/>
  <c r="G6" i="63"/>
  <c r="F6" i="63"/>
  <c r="E6" i="63"/>
  <c r="D6" i="63"/>
  <c r="C6" i="63"/>
  <c r="B6" i="63"/>
  <c r="I6" i="63"/>
  <c r="H5" i="63"/>
  <c r="H41" i="63"/>
  <c r="H43" i="63" s="1"/>
  <c r="H81" i="63" s="1"/>
  <c r="G5" i="63"/>
  <c r="G41" i="63"/>
  <c r="G43" i="63" s="1"/>
  <c r="G81" i="63" s="1"/>
  <c r="F5" i="63"/>
  <c r="F41" i="63"/>
  <c r="F43" i="63" s="1"/>
  <c r="F81" i="63" s="1"/>
  <c r="E5" i="63"/>
  <c r="E41" i="63"/>
  <c r="E43" i="63" s="1"/>
  <c r="E81" i="63" s="1"/>
  <c r="D5" i="63"/>
  <c r="D41" i="63"/>
  <c r="D43" i="63" s="1"/>
  <c r="D81" i="63" s="1"/>
  <c r="C5" i="63"/>
  <c r="C41" i="63"/>
  <c r="C43" i="63" s="1"/>
  <c r="C81" i="63" s="1"/>
  <c r="B5" i="63"/>
  <c r="B41" i="63"/>
  <c r="B43" i="63" s="1"/>
  <c r="B81" i="63" s="1"/>
  <c r="C4" i="63"/>
  <c r="C46" i="63"/>
  <c r="J8" i="62"/>
  <c r="J9" i="62"/>
  <c r="J10" i="62"/>
  <c r="J11" i="62"/>
  <c r="J12" i="62"/>
  <c r="J7" i="62"/>
  <c r="J13" i="62" s="1"/>
  <c r="H8" i="62"/>
  <c r="H9" i="62"/>
  <c r="H10" i="62"/>
  <c r="H11" i="62"/>
  <c r="H12" i="62"/>
  <c r="H7" i="62"/>
  <c r="F8" i="62"/>
  <c r="F9" i="62"/>
  <c r="F10" i="62"/>
  <c r="F11" i="62"/>
  <c r="F12" i="62"/>
  <c r="F7" i="62"/>
  <c r="D8" i="62"/>
  <c r="D9" i="62"/>
  <c r="D10" i="62"/>
  <c r="D11" i="62"/>
  <c r="D12" i="62"/>
  <c r="D7" i="62"/>
  <c r="B8" i="62"/>
  <c r="B9" i="62"/>
  <c r="B10" i="62"/>
  <c r="B11" i="62"/>
  <c r="B12" i="62"/>
  <c r="B7" i="62"/>
  <c r="H13" i="62"/>
  <c r="I12" i="62"/>
  <c r="G12" i="62"/>
  <c r="E12" i="62"/>
  <c r="C12" i="62"/>
  <c r="A12" i="62"/>
  <c r="I11" i="62"/>
  <c r="G11" i="62"/>
  <c r="E11" i="62"/>
  <c r="C11" i="62"/>
  <c r="A11" i="62"/>
  <c r="I10" i="62"/>
  <c r="G10" i="62"/>
  <c r="E10" i="62"/>
  <c r="C10" i="62"/>
  <c r="A10" i="62"/>
  <c r="I9" i="62"/>
  <c r="G9" i="62"/>
  <c r="E9" i="62"/>
  <c r="C9" i="62"/>
  <c r="A9" i="62"/>
  <c r="I8" i="62"/>
  <c r="G8" i="62"/>
  <c r="E8" i="62"/>
  <c r="C8" i="62"/>
  <c r="A8" i="62"/>
  <c r="I7" i="62"/>
  <c r="G7" i="62"/>
  <c r="E7" i="62"/>
  <c r="C7" i="62"/>
  <c r="A7" i="62"/>
  <c r="D1" i="62"/>
  <c r="H1" i="62" s="1"/>
  <c r="A3" i="61"/>
  <c r="A2" i="61"/>
  <c r="L27" i="61"/>
  <c r="L26" i="61"/>
  <c r="AC5" i="61"/>
  <c r="AB5" i="61"/>
  <c r="AA5" i="61"/>
  <c r="Z5" i="61"/>
  <c r="Y5" i="61"/>
  <c r="X5" i="61"/>
  <c r="W5" i="61"/>
  <c r="V5" i="61"/>
  <c r="U5" i="61"/>
  <c r="T5" i="61"/>
  <c r="N22" i="61"/>
  <c r="S5" i="61"/>
  <c r="N21" i="61"/>
  <c r="R5" i="61"/>
  <c r="N17" i="61"/>
  <c r="Q5" i="61"/>
  <c r="N16" i="61"/>
  <c r="P5" i="61"/>
  <c r="N15" i="61"/>
  <c r="P16" i="61" s="1"/>
  <c r="O5" i="61"/>
  <c r="N10" i="61"/>
  <c r="N5" i="61"/>
  <c r="N9" i="61"/>
  <c r="M5" i="61"/>
  <c r="N8" i="61"/>
  <c r="L5" i="61"/>
  <c r="N7" i="61"/>
  <c r="P9" i="61" s="1"/>
  <c r="K5" i="61"/>
  <c r="E21" i="61" s="1"/>
  <c r="J5" i="61"/>
  <c r="E20" i="61" s="1"/>
  <c r="I5" i="61"/>
  <c r="E19" i="61" s="1"/>
  <c r="H5" i="61"/>
  <c r="E18" i="61" s="1"/>
  <c r="F19" i="61" s="1"/>
  <c r="G5" i="61"/>
  <c r="E15" i="61"/>
  <c r="F5" i="61"/>
  <c r="E14" i="61"/>
  <c r="E5" i="61"/>
  <c r="E13" i="61"/>
  <c r="D5" i="61"/>
  <c r="E10" i="61"/>
  <c r="C5" i="61"/>
  <c r="E9" i="61"/>
  <c r="B5" i="61"/>
  <c r="E8" i="61"/>
  <c r="A5" i="61"/>
  <c r="E7" i="61"/>
  <c r="AC4" i="61"/>
  <c r="AB4" i="61"/>
  <c r="AA4" i="61"/>
  <c r="Z4" i="61"/>
  <c r="Y4" i="61"/>
  <c r="X4" i="61"/>
  <c r="W4" i="61"/>
  <c r="V4" i="61"/>
  <c r="U4" i="61"/>
  <c r="T4" i="61"/>
  <c r="J22" i="61" s="1"/>
  <c r="S4" i="61"/>
  <c r="J21" i="61" s="1"/>
  <c r="R4" i="61"/>
  <c r="J17" i="61" s="1"/>
  <c r="Q4" i="61"/>
  <c r="J16" i="61" s="1"/>
  <c r="P4" i="61"/>
  <c r="J15" i="61" s="1"/>
  <c r="O4" i="61"/>
  <c r="J10" i="61" s="1"/>
  <c r="N4" i="61"/>
  <c r="J9" i="61" s="1"/>
  <c r="M4" i="61"/>
  <c r="J8" i="61" s="1"/>
  <c r="L4" i="61"/>
  <c r="J7" i="61" s="1"/>
  <c r="K4" i="61"/>
  <c r="A21" i="61" s="1"/>
  <c r="J4" i="61"/>
  <c r="A20" i="61" s="1"/>
  <c r="I4" i="61"/>
  <c r="A19" i="61" s="1"/>
  <c r="H4" i="61"/>
  <c r="A18" i="61" s="1"/>
  <c r="G4" i="61"/>
  <c r="A15" i="61" s="1"/>
  <c r="F4" i="61"/>
  <c r="A14" i="61" s="1"/>
  <c r="E4" i="61"/>
  <c r="A13" i="61" s="1"/>
  <c r="D4" i="61"/>
  <c r="A10" i="61" s="1"/>
  <c r="C4" i="61"/>
  <c r="A9" i="61" s="1"/>
  <c r="B4" i="61"/>
  <c r="A8" i="61" s="1"/>
  <c r="A4" i="61"/>
  <c r="A7" i="61" s="1"/>
  <c r="Q1" i="61"/>
  <c r="A1" i="61" s="1"/>
  <c r="J1" i="59"/>
  <c r="J1" i="58"/>
  <c r="A30" i="59"/>
  <c r="A29" i="59"/>
  <c r="A28" i="59"/>
  <c r="A27" i="59"/>
  <c r="A26" i="59"/>
  <c r="A25" i="59"/>
  <c r="G20" i="59"/>
  <c r="A20" i="59"/>
  <c r="J13" i="59"/>
  <c r="H13" i="59"/>
  <c r="F13" i="59"/>
  <c r="D13" i="59"/>
  <c r="D15" i="59"/>
  <c r="B13" i="59"/>
  <c r="I12" i="59"/>
  <c r="G12" i="59"/>
  <c r="E12" i="59"/>
  <c r="C12" i="59"/>
  <c r="A12" i="59"/>
  <c r="I11" i="59"/>
  <c r="G11" i="59"/>
  <c r="E11" i="59"/>
  <c r="C11" i="59"/>
  <c r="A11" i="59"/>
  <c r="I10" i="59"/>
  <c r="G10" i="59"/>
  <c r="E10" i="59"/>
  <c r="C10" i="59"/>
  <c r="A10" i="59"/>
  <c r="I9" i="59"/>
  <c r="G9" i="59"/>
  <c r="E9" i="59"/>
  <c r="C9" i="59"/>
  <c r="A9" i="59"/>
  <c r="I8" i="59"/>
  <c r="G8" i="59"/>
  <c r="E8" i="59"/>
  <c r="C8" i="59"/>
  <c r="A8" i="59"/>
  <c r="I7" i="59"/>
  <c r="G7" i="59"/>
  <c r="E7" i="59"/>
  <c r="C7" i="59"/>
  <c r="A7" i="59"/>
  <c r="D1" i="59"/>
  <c r="H1" i="59" s="1"/>
  <c r="A30" i="58"/>
  <c r="A29" i="58"/>
  <c r="A28" i="58"/>
  <c r="A27" i="58"/>
  <c r="A26" i="58"/>
  <c r="A25" i="58"/>
  <c r="G20" i="58"/>
  <c r="A20" i="58"/>
  <c r="J13" i="58"/>
  <c r="H13" i="58"/>
  <c r="F13" i="58"/>
  <c r="D13" i="58"/>
  <c r="D15" i="58"/>
  <c r="B13" i="58"/>
  <c r="I12" i="58"/>
  <c r="G12" i="58"/>
  <c r="E12" i="58"/>
  <c r="C12" i="58"/>
  <c r="A12" i="58"/>
  <c r="I11" i="58"/>
  <c r="G11" i="58"/>
  <c r="E11" i="58"/>
  <c r="C11" i="58"/>
  <c r="A11" i="58"/>
  <c r="I10" i="58"/>
  <c r="G10" i="58"/>
  <c r="E10" i="58"/>
  <c r="C10" i="58"/>
  <c r="A10" i="58"/>
  <c r="I9" i="58"/>
  <c r="G9" i="58"/>
  <c r="E9" i="58"/>
  <c r="C9" i="58"/>
  <c r="A9" i="58"/>
  <c r="I8" i="58"/>
  <c r="G8" i="58"/>
  <c r="E8" i="58"/>
  <c r="C8" i="58"/>
  <c r="A8" i="58"/>
  <c r="I7" i="58"/>
  <c r="G7" i="58"/>
  <c r="E7" i="58"/>
  <c r="C7" i="58"/>
  <c r="A7" i="58"/>
  <c r="D1" i="58"/>
  <c r="H1" i="58" s="1"/>
  <c r="I8" i="57"/>
  <c r="I9" i="57"/>
  <c r="I10" i="57"/>
  <c r="I11" i="57"/>
  <c r="I12" i="57"/>
  <c r="I7" i="57"/>
  <c r="G8" i="57"/>
  <c r="G9" i="57"/>
  <c r="G10" i="57"/>
  <c r="G11" i="57"/>
  <c r="G12" i="57"/>
  <c r="G7" i="57"/>
  <c r="E8" i="57"/>
  <c r="E9" i="57"/>
  <c r="E10" i="57"/>
  <c r="E11" i="57"/>
  <c r="E12" i="57"/>
  <c r="E7" i="57"/>
  <c r="A8" i="57"/>
  <c r="A9" i="57"/>
  <c r="A10" i="57"/>
  <c r="A11" i="57"/>
  <c r="A12" i="57"/>
  <c r="A7" i="57"/>
  <c r="C10" i="57"/>
  <c r="C11" i="57"/>
  <c r="C12" i="57"/>
  <c r="C7" i="57"/>
  <c r="D13" i="57"/>
  <c r="D15" i="57" s="1"/>
  <c r="F13" i="57"/>
  <c r="H13" i="57"/>
  <c r="J13" i="57"/>
  <c r="B13" i="57"/>
  <c r="G20" i="57"/>
  <c r="A20" i="57"/>
  <c r="D1" i="57"/>
  <c r="F1" i="61" s="1"/>
  <c r="I41" i="63"/>
  <c r="I43" i="63" s="1"/>
  <c r="I47" i="63"/>
  <c r="D4" i="63"/>
  <c r="E4" i="63" s="1"/>
  <c r="I5" i="63"/>
  <c r="F9" i="61"/>
  <c r="F14" i="61"/>
  <c r="L25" i="61"/>
  <c r="L28" i="61" s="1"/>
  <c r="D46" i="63"/>
  <c r="B13" i="62" l="1"/>
  <c r="D13" i="62"/>
  <c r="B18" i="62" s="1"/>
  <c r="B22" i="62" s="1"/>
  <c r="F13" i="62"/>
  <c r="AP42" i="64"/>
  <c r="AO55" i="64"/>
  <c r="A12" i="64"/>
  <c r="E46" i="63"/>
  <c r="F4" i="63"/>
  <c r="I79" i="63"/>
  <c r="I89" i="63" s="1"/>
  <c r="H1" i="57"/>
  <c r="K1" i="61" s="1"/>
  <c r="F46" i="63" l="1"/>
  <c r="G4" i="63"/>
  <c r="G46" i="63" l="1"/>
  <c r="H4" i="63"/>
  <c r="H46" i="63" s="1"/>
</calcChain>
</file>

<file path=xl/comments1.xml><?xml version="1.0" encoding="utf-8"?>
<comments xmlns="http://schemas.openxmlformats.org/spreadsheetml/2006/main">
  <authors>
    <author>UCPR1_2</author>
  </authors>
  <commentList>
    <comment ref="Z43" authorId="0">
      <text>
        <r>
          <rPr>
            <b/>
            <sz val="9"/>
            <color indexed="81"/>
            <rFont val="Tahoma"/>
            <family val="2"/>
          </rPr>
          <t xml:space="preserve">Cedric Leveau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<sst xmlns="http://schemas.openxmlformats.org/spreadsheetml/2006/main" count="721" uniqueCount="349">
  <si>
    <t>Entrée</t>
  </si>
  <si>
    <t>Plat</t>
  </si>
  <si>
    <t>Garniture</t>
  </si>
  <si>
    <t>fromage</t>
  </si>
  <si>
    <t>dessert</t>
  </si>
  <si>
    <t>s/porc</t>
  </si>
  <si>
    <t>Normal</t>
  </si>
  <si>
    <t>s/lactose</t>
  </si>
  <si>
    <t>s/viande</t>
  </si>
  <si>
    <t>Cholestérol</t>
  </si>
  <si>
    <t>Diabétique</t>
  </si>
  <si>
    <t>s/poisson</t>
  </si>
  <si>
    <t>s/champignon</t>
  </si>
  <si>
    <t>que fibre</t>
  </si>
  <si>
    <t>que féculent</t>
  </si>
  <si>
    <t>Mixé</t>
  </si>
  <si>
    <t>Mixé fibre</t>
  </si>
  <si>
    <t>hypo -diabétique</t>
  </si>
  <si>
    <t>choles s/sel s/sucre</t>
  </si>
  <si>
    <t>S/sel</t>
  </si>
  <si>
    <t>diabétique s/sel</t>
  </si>
  <si>
    <t>hypo s/sel</t>
  </si>
  <si>
    <t>s/fruit de mer</t>
  </si>
  <si>
    <t>hypo &amp; cholestérol</t>
  </si>
  <si>
    <t>s/bœuf</t>
  </si>
  <si>
    <t>s/œuf</t>
  </si>
  <si>
    <t>M Lorimier</t>
  </si>
  <si>
    <t>M bouvier</t>
  </si>
  <si>
    <t>Mme  Corbin (colopathe)</t>
  </si>
  <si>
    <t>Mme Rault</t>
  </si>
  <si>
    <t>Mme Jenvrin</t>
  </si>
  <si>
    <t>mixé hypo</t>
  </si>
  <si>
    <t>Hypocalorique</t>
  </si>
  <si>
    <t>hypoglucidique</t>
  </si>
  <si>
    <t>s/jambon</t>
  </si>
  <si>
    <t>hypo fibre</t>
  </si>
  <si>
    <t>hypo s/riz  fibre</t>
  </si>
  <si>
    <t>Lundi Midi</t>
  </si>
  <si>
    <t>Lundi Soir</t>
  </si>
  <si>
    <t>pate</t>
  </si>
  <si>
    <t>yaourt 0%</t>
  </si>
  <si>
    <t>Tomates</t>
  </si>
  <si>
    <t>Tomates allégée</t>
  </si>
  <si>
    <t>Cœur de palmier</t>
  </si>
  <si>
    <t>date de livraison</t>
  </si>
  <si>
    <t>date de fabrication</t>
  </si>
  <si>
    <t>jour de consommation</t>
  </si>
  <si>
    <t>Lundi midi</t>
  </si>
  <si>
    <t>température camion</t>
  </si>
  <si>
    <t>température plat témoin</t>
  </si>
  <si>
    <t>Nombre de repas au total</t>
  </si>
  <si>
    <t>L'ENREGISTREMENT DES CONTRÔLES SUR L'ETABLISSEMENT LIVRE EN LIAISON FROIDE</t>
  </si>
  <si>
    <t>La réception</t>
  </si>
  <si>
    <t>Le stockage</t>
  </si>
  <si>
    <t>Heure sortie CF</t>
  </si>
  <si>
    <t xml:space="preserve"> La remise en température</t>
  </si>
  <si>
    <t xml:space="preserve">         La distribution</t>
  </si>
  <si>
    <t>Produit contrôlé</t>
  </si>
  <si>
    <t>aspect*</t>
  </si>
  <si>
    <t>DLC</t>
  </si>
  <si>
    <t>T° 3°C</t>
  </si>
  <si>
    <t>T° chambre froide**</t>
  </si>
  <si>
    <t>Produit</t>
  </si>
  <si>
    <t xml:space="preserve">       Début</t>
  </si>
  <si>
    <t xml:space="preserve">      Fin</t>
  </si>
  <si>
    <t xml:space="preserve"> Préparation froide</t>
  </si>
  <si>
    <t>T°</t>
  </si>
  <si>
    <t>heure</t>
  </si>
  <si>
    <t>Validation du contrôle</t>
  </si>
  <si>
    <t xml:space="preserve"> Validation du contrôle</t>
  </si>
  <si>
    <t>Non conformités</t>
  </si>
  <si>
    <t>Actions correctives</t>
  </si>
  <si>
    <t>* Inscrire " C " Pour les produits conformes à la commande ou au plan de contrôle</t>
  </si>
  <si>
    <t xml:space="preserve">  Inscrire " NC " pour les produits non conformes</t>
  </si>
  <si>
    <t>** Indiquer la température relevée</t>
  </si>
  <si>
    <t>Plats témoins ( Mettre un astérisque pour certifié la réalisation du plat témoin )</t>
  </si>
  <si>
    <t>Pour les préparations fabriquées sur site et/ ou pour les préparations ayant fait l'objet de manipulation importante.</t>
  </si>
  <si>
    <t>Total Entrée</t>
  </si>
  <si>
    <t>total dessert</t>
  </si>
  <si>
    <t>Total plat</t>
  </si>
  <si>
    <t>Total garniture</t>
  </si>
  <si>
    <t>total fromage</t>
  </si>
  <si>
    <t>Mézière</t>
  </si>
  <si>
    <t>fruit de saison</t>
  </si>
  <si>
    <t>La source</t>
  </si>
  <si>
    <t>fromage allégé</t>
  </si>
  <si>
    <t>aile de raie sauce creme</t>
  </si>
  <si>
    <t>épinards</t>
  </si>
  <si>
    <t>flan patissier maisson</t>
  </si>
  <si>
    <t>paté de campagne</t>
  </si>
  <si>
    <t>-</t>
  </si>
  <si>
    <t>aile de raie sauce allégée</t>
  </si>
  <si>
    <t>coquillettes</t>
  </si>
  <si>
    <t>Carottes vichy</t>
  </si>
  <si>
    <t>Purée pdt</t>
  </si>
  <si>
    <t>escalope de dinde sauce crème</t>
  </si>
  <si>
    <t>omelette</t>
  </si>
  <si>
    <t>compote</t>
  </si>
  <si>
    <t>fromage s/sel</t>
  </si>
  <si>
    <t>fromage s/ sel</t>
  </si>
  <si>
    <t>flan patissier allégé</t>
  </si>
  <si>
    <t>chèvre</t>
  </si>
  <si>
    <t>gruyère</t>
  </si>
  <si>
    <t>salade marco polo</t>
  </si>
  <si>
    <t xml:space="preserve">carottes rapées </t>
  </si>
  <si>
    <t>carottes rapées allégées</t>
  </si>
  <si>
    <t>jambon  sauce au cidre</t>
  </si>
  <si>
    <t>jambon sauce allégée</t>
  </si>
  <si>
    <t>feuilleté au fromage</t>
  </si>
  <si>
    <t>ratatouille</t>
  </si>
  <si>
    <t>blé</t>
  </si>
  <si>
    <t>endives braisées</t>
  </si>
  <si>
    <t>fromage blanc</t>
  </si>
  <si>
    <t>fromage blanc 0%</t>
  </si>
  <si>
    <t>fromage blanc aux fruits</t>
  </si>
  <si>
    <t xml:space="preserve">ADAPEI DE L'ORNE </t>
  </si>
  <si>
    <t>gruyère (C. Leveau)</t>
  </si>
  <si>
    <t>yaourt nature (Peupliers)</t>
  </si>
  <si>
    <t>Repas ADAPEI</t>
  </si>
  <si>
    <t>Mas Les Mézières</t>
  </si>
  <si>
    <r>
      <t xml:space="preserve">IME L'ETAPE : </t>
    </r>
    <r>
      <rPr>
        <sz val="9"/>
        <rFont val="Arial"/>
        <family val="2"/>
      </rPr>
      <t>- 20 fruits + 20 compotes</t>
    </r>
  </si>
  <si>
    <t>Mas La Soucre</t>
  </si>
  <si>
    <t xml:space="preserve">TOTAL </t>
  </si>
  <si>
    <t>]</t>
  </si>
  <si>
    <t>page suivante</t>
  </si>
  <si>
    <t>Repas MAS</t>
  </si>
  <si>
    <t>Repas Ecole</t>
  </si>
  <si>
    <t>TOTAL PRODUCTION</t>
  </si>
  <si>
    <t>SEMAINE 6</t>
  </si>
  <si>
    <t>Le Midi</t>
  </si>
  <si>
    <t>lundi midi</t>
  </si>
  <si>
    <t>mardi midi</t>
  </si>
  <si>
    <t>mercredi midi</t>
  </si>
  <si>
    <t>jeudi midi</t>
  </si>
  <si>
    <t>vendredi midi</t>
  </si>
  <si>
    <t>samedi midi</t>
  </si>
  <si>
    <t>dimanche midi</t>
  </si>
  <si>
    <t>total</t>
  </si>
  <si>
    <t>Les Mézières</t>
  </si>
  <si>
    <t xml:space="preserve">Ruelle aux Liards  </t>
  </si>
  <si>
    <t xml:space="preserve"> Renault E.</t>
  </si>
  <si>
    <t>Ribambelle L'Etape</t>
  </si>
  <si>
    <t>IME l'étape</t>
  </si>
  <si>
    <t>ESAT Beauregard</t>
  </si>
  <si>
    <t>Peupliers</t>
  </si>
  <si>
    <t>Hortentias</t>
  </si>
  <si>
    <t>SACAT Flers</t>
  </si>
  <si>
    <t xml:space="preserve">IME l'Espoir </t>
  </si>
  <si>
    <t>ESAT Frémondière</t>
  </si>
  <si>
    <t>Foyer Cottage</t>
  </si>
  <si>
    <t>ESAT Argentan</t>
  </si>
  <si>
    <r>
      <t xml:space="preserve">ADIMC </t>
    </r>
    <r>
      <rPr>
        <sz val="7"/>
        <rFont val="Arial"/>
        <family val="2"/>
      </rPr>
      <t>Jardin Alexandre</t>
    </r>
  </si>
  <si>
    <t>ADIMC enfants</t>
  </si>
  <si>
    <t>MATFER Industrie</t>
  </si>
  <si>
    <t>Aubépine</t>
  </si>
  <si>
    <t>-- Dont Mixé</t>
  </si>
  <si>
    <t>NE JAMAIS TOUCHER</t>
  </si>
  <si>
    <t>Erable</t>
  </si>
  <si>
    <t>-- Dont mixé</t>
  </si>
  <si>
    <t>St Germain Sarthe</t>
  </si>
  <si>
    <t>Vivoin</t>
  </si>
  <si>
    <t xml:space="preserve">Notre Dame </t>
  </si>
  <si>
    <t>Lignière-Orgères</t>
  </si>
  <si>
    <t>La Tonnelière</t>
  </si>
  <si>
    <t>ESAT Bellevue</t>
  </si>
  <si>
    <t>SACAT Alençon</t>
  </si>
  <si>
    <t>EA Industrie Alençon</t>
  </si>
  <si>
    <t>Sées Jeu. An.</t>
  </si>
  <si>
    <t>coviva 3 compos</t>
  </si>
  <si>
    <t>Coviva 5 compos</t>
  </si>
  <si>
    <t>Autre 2</t>
  </si>
  <si>
    <t>Centre Aéré Sées</t>
  </si>
  <si>
    <t>MFR de Fyé</t>
  </si>
  <si>
    <t>Total midi</t>
  </si>
  <si>
    <t>Personnel</t>
  </si>
  <si>
    <t>total glo. avec pers</t>
  </si>
  <si>
    <t>Le Soir</t>
  </si>
  <si>
    <t>lundi soir</t>
  </si>
  <si>
    <t>mardi soir</t>
  </si>
  <si>
    <t>mercredi soir</t>
  </si>
  <si>
    <t>jeudi soir</t>
  </si>
  <si>
    <t>vendredi soir</t>
  </si>
  <si>
    <t>samedi soir</t>
  </si>
  <si>
    <t>dimanche soir</t>
  </si>
  <si>
    <t>Les Mezières</t>
  </si>
  <si>
    <t xml:space="preserve">Internat </t>
  </si>
  <si>
    <t>Foyer L'Envol</t>
  </si>
  <si>
    <t>Foyer 16</t>
  </si>
  <si>
    <t>Foyer 96</t>
  </si>
  <si>
    <t>Balzac</t>
  </si>
  <si>
    <t>Le Patio</t>
  </si>
  <si>
    <t>Heures claires</t>
  </si>
  <si>
    <t>Ecouves 1</t>
  </si>
  <si>
    <t>Ecouves 2</t>
  </si>
  <si>
    <t>Bourgogne</t>
  </si>
  <si>
    <t xml:space="preserve"> </t>
  </si>
  <si>
    <t>Guynemer</t>
  </si>
  <si>
    <t>Auvergne</t>
  </si>
  <si>
    <t>Clair Soleil</t>
  </si>
  <si>
    <t>Bleuets</t>
  </si>
  <si>
    <t>Cèdres</t>
  </si>
  <si>
    <t>La Ferté Macé</t>
  </si>
  <si>
    <t>Mimosas</t>
  </si>
  <si>
    <t>ADIMC Enfants</t>
  </si>
  <si>
    <t>M. de Navarre (H claires)</t>
  </si>
  <si>
    <t>Total soir</t>
  </si>
  <si>
    <t>Total JOUR</t>
  </si>
  <si>
    <t>sandwich</t>
  </si>
  <si>
    <t>Lundi soir</t>
  </si>
  <si>
    <t>Mardi midi</t>
  </si>
  <si>
    <t>Mardi soir</t>
  </si>
  <si>
    <t>TOTAL</t>
  </si>
  <si>
    <t>SEMAINE</t>
  </si>
  <si>
    <t>Plateau repas froid</t>
  </si>
  <si>
    <t>Plateau froid</t>
  </si>
  <si>
    <t>Sandwich</t>
  </si>
  <si>
    <t>MENU Lundi</t>
  </si>
  <si>
    <t>Garniture 2</t>
  </si>
  <si>
    <t>1 petit suisse</t>
  </si>
  <si>
    <t>Garniture 1</t>
  </si>
  <si>
    <t xml:space="preserve">Ajouter  prélevement pour les MAS </t>
  </si>
  <si>
    <t>Ajouter  prélevement pour l'autre bloc</t>
  </si>
  <si>
    <t>REPAS pour  le MIDI</t>
  </si>
  <si>
    <t>Gougaut</t>
  </si>
  <si>
    <t xml:space="preserve">sans </t>
  </si>
  <si>
    <t>Rault M</t>
  </si>
  <si>
    <t>sans</t>
  </si>
  <si>
    <t>Lanos</t>
  </si>
  <si>
    <t>normo</t>
  </si>
  <si>
    <t>total midi</t>
  </si>
  <si>
    <t>hypo-</t>
  </si>
  <si>
    <t>hypo</t>
  </si>
  <si>
    <t>diab</t>
  </si>
  <si>
    <t>poiss</t>
  </si>
  <si>
    <t>mixé</t>
  </si>
  <si>
    <t>PN</t>
  </si>
  <si>
    <t>hypo &amp;</t>
  </si>
  <si>
    <t>lact.</t>
  </si>
  <si>
    <t>acide</t>
  </si>
  <si>
    <t>pauvre</t>
  </si>
  <si>
    <t>caloriq</t>
  </si>
  <si>
    <t>nor-</t>
  </si>
  <si>
    <t>choles</t>
  </si>
  <si>
    <t>gluci-</t>
  </si>
  <si>
    <t>hypo*</t>
  </si>
  <si>
    <t>s/riz</t>
  </si>
  <si>
    <t>pâtes</t>
  </si>
  <si>
    <t>que</t>
  </si>
  <si>
    <t>prél</t>
  </si>
  <si>
    <t xml:space="preserve">prélé </t>
  </si>
  <si>
    <t>san-</t>
  </si>
  <si>
    <t>plateau</t>
  </si>
  <si>
    <t>Jenvrin</t>
  </si>
  <si>
    <t>fécul.</t>
  </si>
  <si>
    <t>s/ jam-</t>
  </si>
  <si>
    <t>+</t>
  </si>
  <si>
    <t>en</t>
  </si>
  <si>
    <t>ss sel</t>
  </si>
  <si>
    <t>maux</t>
  </si>
  <si>
    <t>térol.</t>
  </si>
  <si>
    <t>dique</t>
  </si>
  <si>
    <t>fibre</t>
  </si>
  <si>
    <t>source</t>
  </si>
  <si>
    <t>fibres</t>
  </si>
  <si>
    <t>sulfite</t>
  </si>
  <si>
    <t>vement</t>
  </si>
  <si>
    <t>dwich</t>
  </si>
  <si>
    <t>froid</t>
  </si>
  <si>
    <t>J.</t>
  </si>
  <si>
    <t>viande</t>
  </si>
  <si>
    <t>bon</t>
  </si>
  <si>
    <t>bœuf</t>
  </si>
  <si>
    <t>œuf</t>
  </si>
  <si>
    <t>potassi</t>
  </si>
  <si>
    <t>Purée</t>
  </si>
  <si>
    <t>s/total MAS</t>
  </si>
  <si>
    <t>Que</t>
  </si>
  <si>
    <t>s/</t>
  </si>
  <si>
    <t xml:space="preserve">s/ </t>
  </si>
  <si>
    <t>hyper</t>
  </si>
  <si>
    <t>s/sel</t>
  </si>
  <si>
    <t>fécu-</t>
  </si>
  <si>
    <t>Lori-</t>
  </si>
  <si>
    <t>porc</t>
  </si>
  <si>
    <t>mouton</t>
  </si>
  <si>
    <t>allergique</t>
  </si>
  <si>
    <t>colo</t>
  </si>
  <si>
    <t xml:space="preserve">Mr </t>
  </si>
  <si>
    <t>s/ail</t>
  </si>
  <si>
    <t>s/gaz</t>
  </si>
  <si>
    <t>SELF</t>
  </si>
  <si>
    <t>calorique</t>
  </si>
  <si>
    <t>sel</t>
  </si>
  <si>
    <t xml:space="preserve">porc </t>
  </si>
  <si>
    <t>s/sucre</t>
  </si>
  <si>
    <t>lent</t>
  </si>
  <si>
    <t>mout</t>
  </si>
  <si>
    <t>régime</t>
  </si>
  <si>
    <t>mier N.</t>
  </si>
  <si>
    <t>lactose</t>
  </si>
  <si>
    <t>champ</t>
  </si>
  <si>
    <t>fruit mer</t>
  </si>
  <si>
    <t>féculent</t>
  </si>
  <si>
    <t>fraise</t>
  </si>
  <si>
    <t>gaz</t>
  </si>
  <si>
    <t>gélatine</t>
  </si>
  <si>
    <t>arachide</t>
  </si>
  <si>
    <t>pathe</t>
  </si>
  <si>
    <t>Bouvier</t>
  </si>
  <si>
    <t>épice</t>
  </si>
  <si>
    <t>UCPR</t>
  </si>
  <si>
    <t xml:space="preserve">s/total  </t>
  </si>
  <si>
    <t>Site ayant plus de 0 effectif = nombre de feuille de route à vérifier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</si>
  <si>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</si>
  <si>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</si>
  <si>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</si>
  <si>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</si>
  <si>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</si>
  <si>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</si>
  <si>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</si>
  <si>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</si>
  <si>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</si>
  <si>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</si>
  <si>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</si>
  <si>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</si>
  <si>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</si>
  <si>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</si>
  <si>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</si>
  <si>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</si>
  <si>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</si>
  <si>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</si>
  <si>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</si>
  <si>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</si>
  <si>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</si>
  <si>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</si>
  <si>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</si>
  <si>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</si>
  <si>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</si>
  <si>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</si>
  <si>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</si>
  <si>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</si>
  <si>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</si>
  <si>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</si>
  <si>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</si>
  <si>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</si>
  <si>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</si>
  <si>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</si>
  <si>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</si>
  <si>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 xml:space="preserve">FICHE DE COMMANDE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</si>
</sst>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1" formatCode="_-* #,##0.00\ _F_-;\-* #,##0.00\ _F_-;_-* &quot;-&quot;??\ _F_-;_-@_-"/>
    <numFmt numFmtId="174" formatCode="d\-mmm"/>
    <numFmt numFmtId="175" formatCode="_-* #,##0.00\ [$€]_-;\-* #,##0.00\ [$€]_-;_-* &quot;-&quot;??\ [$€]_-;_-@_-"/>
    <numFmt numFmtId="176" formatCode="d/m"/>
  </numFmts>
  <fonts count="65" x14ac:knownFonts="1">
    <font>
      <sz val="10"/>
      <name val="Arial"/>
    </font>
    <font>
      <b/>
      <sz val="10"/>
      <name val="Arial"/>
      <family val="2"/>
    </font>
    <font>
      <b/>
      <sz val="12"/>
      <color indexed="20"/>
      <name val="Rockwell"/>
      <family val="1"/>
    </font>
    <font>
      <b/>
      <sz val="12"/>
      <color indexed="12"/>
      <name val="Monotype Corsiva"/>
      <family val="4"/>
    </font>
    <font>
      <sz val="10"/>
      <name val="Arial"/>
      <family val="2"/>
    </font>
    <font>
      <b/>
      <sz val="20"/>
      <color indexed="12"/>
      <name val="Monotype Corsiva"/>
      <family val="4"/>
    </font>
    <font>
      <b/>
      <sz val="2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u/>
      <sz val="8"/>
      <name val="Arial"/>
      <family val="2"/>
    </font>
    <font>
      <i/>
      <sz val="10"/>
      <name val="Arial"/>
      <family val="2"/>
    </font>
    <font>
      <u/>
      <sz val="9"/>
      <name val="Arial"/>
      <family val="2"/>
    </font>
    <font>
      <u/>
      <sz val="10"/>
      <name val="Arial"/>
      <family val="2"/>
    </font>
    <font>
      <b/>
      <sz val="12"/>
      <color indexed="39"/>
      <name val="Arial"/>
      <family val="2"/>
    </font>
    <font>
      <sz val="16"/>
      <name val="Wingdings 3"/>
      <family val="1"/>
      <charset val="2"/>
    </font>
    <font>
      <b/>
      <u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10"/>
      <color indexed="10"/>
      <name val="Arial"/>
      <family val="2"/>
    </font>
    <font>
      <i/>
      <sz val="10"/>
      <color indexed="8"/>
      <name val="Arial"/>
      <family val="2"/>
    </font>
    <font>
      <b/>
      <i/>
      <u/>
      <sz val="10"/>
      <name val="Arial"/>
      <family val="2"/>
    </font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7030A0"/>
      <name val="Arial"/>
      <family val="2"/>
    </font>
    <font>
      <sz val="9"/>
      <color theme="3" tint="0.39997558519241921"/>
      <name val="Arial"/>
      <family val="2"/>
    </font>
    <font>
      <sz val="10"/>
      <color theme="3" tint="0.39997558519241921"/>
      <name val="Arial"/>
      <family val="2"/>
    </font>
    <font>
      <sz val="9"/>
      <color theme="6" tint="-0.499984740745262"/>
      <name val="Arial"/>
      <family val="2"/>
    </font>
    <font>
      <sz val="10"/>
      <color theme="6" tint="-0.499984740745262"/>
      <name val="Arial"/>
      <family val="2"/>
    </font>
    <font>
      <b/>
      <u/>
      <sz val="11"/>
      <name val="Arial"/>
      <family val="2"/>
    </font>
    <font>
      <b/>
      <u/>
      <sz val="10"/>
      <color rgb="FFFF0000"/>
      <name val="Arial"/>
      <family val="2"/>
    </font>
    <font>
      <b/>
      <u/>
      <sz val="10"/>
      <color indexed="10"/>
      <name val="Arial"/>
      <family val="2"/>
    </font>
    <font>
      <b/>
      <i/>
      <u/>
      <sz val="9"/>
      <name val="Arial"/>
      <family val="2"/>
    </font>
    <font>
      <b/>
      <sz val="8"/>
      <name val="Arial"/>
      <family val="2"/>
    </font>
    <font>
      <b/>
      <sz val="12"/>
      <color indexed="53"/>
      <name val="Arial"/>
      <family val="2"/>
    </font>
    <font>
      <b/>
      <sz val="10"/>
      <color indexed="53"/>
      <name val="Arial"/>
      <family val="2"/>
    </font>
    <font>
      <sz val="7"/>
      <color rgb="FFFF0000"/>
      <name val="Arial"/>
      <family val="2"/>
    </font>
    <font>
      <sz val="12"/>
      <name val="Arial"/>
      <family val="2"/>
    </font>
    <font>
      <sz val="6"/>
      <color indexed="10"/>
      <name val="Arial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Arial"/>
      <family val="2"/>
    </font>
    <font>
      <sz val="6"/>
      <color indexed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7" tint="-0.249977111117893"/>
      <name val="Arial"/>
      <family val="2"/>
    </font>
    <font>
      <b/>
      <sz val="8"/>
      <color theme="7" tint="-0.249977111117893"/>
      <name val="Arial"/>
      <family val="2"/>
    </font>
    <font>
      <b/>
      <sz val="8"/>
      <color rgb="FFFF0000"/>
      <name val="Arial"/>
      <family val="2"/>
    </font>
    <font>
      <b/>
      <sz val="6"/>
      <color theme="0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3"/>
      <name val="Arial"/>
      <family val="2"/>
    </font>
    <font>
      <b/>
      <sz val="9"/>
      <color theme="4" tint="-0.499984740745262"/>
      <name val="Arial"/>
      <family val="2"/>
    </font>
    <font>
      <b/>
      <sz val="11"/>
      <color theme="3" tint="-0.249977111117893"/>
      <name val="Arial"/>
      <family val="2"/>
    </font>
    <font>
      <i/>
      <sz val="9"/>
      <name val="Arial"/>
      <family val="2"/>
    </font>
    <font>
      <b/>
      <i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75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" fillId="0" borderId="0"/>
    <xf numFmtId="0" fontId="28" fillId="0" borderId="0"/>
  </cellStyleXfs>
  <cellXfs count="363">
    <xf numFmtId="0" fontId="0" fillId="0" borderId="0" xfId="0"/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2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0" fontId="1" fillId="2" borderId="5" xfId="0" applyFont="1" applyFill="1" applyBorder="1"/>
    <xf numFmtId="0" fontId="5" fillId="0" borderId="6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/>
    <xf numFmtId="0" fontId="4" fillId="3" borderId="4" xfId="0" applyFont="1" applyFill="1" applyBorder="1" applyAlignment="1">
      <alignment horizontal="center" vertical="center" wrapText="1"/>
    </xf>
    <xf numFmtId="0" fontId="1" fillId="4" borderId="5" xfId="0" applyFont="1" applyFill="1" applyBorder="1"/>
    <xf numFmtId="0" fontId="4" fillId="4" borderId="4" xfId="0" applyFont="1" applyFill="1" applyBorder="1" applyAlignment="1">
      <alignment horizontal="center" vertical="center" wrapText="1"/>
    </xf>
    <xf numFmtId="0" fontId="1" fillId="5" borderId="5" xfId="0" applyFont="1" applyFill="1" applyBorder="1"/>
    <xf numFmtId="0" fontId="4" fillId="5" borderId="4" xfId="0" applyFont="1" applyFill="1" applyBorder="1" applyAlignment="1">
      <alignment horizontal="center" vertical="center" wrapText="1"/>
    </xf>
    <xf numFmtId="0" fontId="1" fillId="6" borderId="5" xfId="0" applyFont="1" applyFill="1" applyBorder="1"/>
    <xf numFmtId="0" fontId="4" fillId="6" borderId="4" xfId="0" applyFont="1" applyFill="1" applyBorder="1" applyAlignment="1">
      <alignment horizontal="center" vertical="center" wrapText="1"/>
    </xf>
    <xf numFmtId="0" fontId="1" fillId="7" borderId="5" xfId="0" applyFont="1" applyFill="1" applyBorder="1"/>
    <xf numFmtId="0" fontId="4" fillId="7" borderId="4" xfId="0" applyFont="1" applyFill="1" applyBorder="1" applyAlignment="1">
      <alignment horizontal="center" vertical="center" wrapText="1"/>
    </xf>
    <xf numFmtId="0" fontId="1" fillId="0" borderId="0" xfId="3" applyFont="1"/>
    <xf numFmtId="0" fontId="4" fillId="0" borderId="0" xfId="3"/>
    <xf numFmtId="0" fontId="7" fillId="0" borderId="0" xfId="3" applyFont="1"/>
    <xf numFmtId="174" fontId="29" fillId="0" borderId="0" xfId="3" applyNumberFormat="1" applyFont="1"/>
    <xf numFmtId="174" fontId="10" fillId="0" borderId="0" xfId="3" applyNumberFormat="1" applyFont="1"/>
    <xf numFmtId="0" fontId="10" fillId="0" borderId="0" xfId="3" applyFont="1"/>
    <xf numFmtId="16" fontId="4" fillId="0" borderId="0" xfId="3" applyNumberFormat="1"/>
    <xf numFmtId="0" fontId="11" fillId="0" borderId="0" xfId="3" applyFont="1"/>
    <xf numFmtId="174" fontId="12" fillId="0" borderId="0" xfId="3" applyNumberFormat="1" applyFont="1"/>
    <xf numFmtId="0" fontId="4" fillId="0" borderId="8" xfId="3" applyBorder="1"/>
    <xf numFmtId="174" fontId="12" fillId="0" borderId="8" xfId="3" applyNumberFormat="1" applyFont="1" applyBorder="1"/>
    <xf numFmtId="0" fontId="4" fillId="0" borderId="4" xfId="3" applyBorder="1" applyAlignment="1">
      <alignment horizontal="center"/>
    </xf>
    <xf numFmtId="0" fontId="7" fillId="0" borderId="0" xfId="3" applyFont="1" applyBorder="1"/>
    <xf numFmtId="0" fontId="14" fillId="0" borderId="0" xfId="3" applyFont="1"/>
    <xf numFmtId="0" fontId="15" fillId="0" borderId="0" xfId="3" applyFont="1"/>
    <xf numFmtId="0" fontId="13" fillId="0" borderId="0" xfId="3" applyFont="1"/>
    <xf numFmtId="0" fontId="16" fillId="0" borderId="0" xfId="3" applyFont="1"/>
    <xf numFmtId="0" fontId="8" fillId="0" borderId="0" xfId="3" applyFont="1"/>
    <xf numFmtId="0" fontId="13" fillId="0" borderId="5" xfId="3" applyFont="1" applyBorder="1"/>
    <xf numFmtId="0" fontId="13" fillId="0" borderId="7" xfId="3" applyFont="1" applyBorder="1"/>
    <xf numFmtId="0" fontId="13" fillId="0" borderId="9" xfId="3" applyFont="1" applyBorder="1"/>
    <xf numFmtId="0" fontId="13" fillId="0" borderId="4" xfId="3" applyFont="1" applyBorder="1"/>
    <xf numFmtId="0" fontId="13" fillId="0" borderId="5" xfId="3" applyFont="1" applyBorder="1" applyAlignment="1">
      <alignment horizontal="center"/>
    </xf>
    <xf numFmtId="0" fontId="13" fillId="0" borderId="4" xfId="3" applyFont="1" applyBorder="1" applyAlignment="1">
      <alignment horizontal="center"/>
    </xf>
    <xf numFmtId="0" fontId="13" fillId="0" borderId="5" xfId="3" applyFont="1" applyBorder="1" applyAlignment="1">
      <alignment vertical="top"/>
    </xf>
    <xf numFmtId="0" fontId="13" fillId="0" borderId="10" xfId="3" applyFont="1" applyBorder="1"/>
    <xf numFmtId="0" fontId="13" fillId="0" borderId="11" xfId="3" applyFont="1" applyBorder="1"/>
    <xf numFmtId="0" fontId="13" fillId="0" borderId="6" xfId="3" applyFont="1" applyBorder="1"/>
    <xf numFmtId="0" fontId="4" fillId="0" borderId="0" xfId="3" applyBorder="1"/>
    <xf numFmtId="174" fontId="12" fillId="0" borderId="0" xfId="3" applyNumberFormat="1" applyFont="1" applyBorder="1"/>
    <xf numFmtId="0" fontId="4" fillId="0" borderId="4" xfId="3" applyBorder="1"/>
    <xf numFmtId="0" fontId="30" fillId="5" borderId="4" xfId="3" applyFont="1" applyFill="1" applyBorder="1"/>
    <xf numFmtId="0" fontId="4" fillId="0" borderId="4" xfId="3" applyBorder="1" applyAlignment="1">
      <alignment horizontal="center" vertical="center"/>
    </xf>
    <xf numFmtId="0" fontId="15" fillId="0" borderId="0" xfId="3" applyFont="1" applyAlignment="1">
      <alignment horizontal="center" vertical="center"/>
    </xf>
    <xf numFmtId="0" fontId="30" fillId="5" borderId="4" xfId="3" applyFont="1" applyFill="1" applyBorder="1" applyAlignment="1">
      <alignment horizontal="center" vertical="center"/>
    </xf>
    <xf numFmtId="174" fontId="29" fillId="0" borderId="0" xfId="3" applyNumberFormat="1" applyFont="1" applyFill="1"/>
    <xf numFmtId="49" fontId="1" fillId="2" borderId="2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4" fillId="0" borderId="4" xfId="0" applyNumberFormat="1" applyFont="1" applyBorder="1" applyAlignment="1">
      <alignment horizontal="center" vertical="center" wrapText="1"/>
    </xf>
    <xf numFmtId="174" fontId="31" fillId="0" borderId="0" xfId="3" applyNumberFormat="1" applyFont="1" applyAlignment="1">
      <alignment horizontal="center"/>
    </xf>
    <xf numFmtId="174" fontId="1" fillId="0" borderId="0" xfId="3" applyNumberFormat="1" applyFont="1" applyAlignment="1"/>
    <xf numFmtId="0" fontId="31" fillId="0" borderId="0" xfId="3" applyFont="1"/>
    <xf numFmtId="0" fontId="4" fillId="0" borderId="0" xfId="3" applyFont="1"/>
    <xf numFmtId="0" fontId="1" fillId="0" borderId="0" xfId="3" applyFont="1" applyBorder="1" applyAlignment="1"/>
    <xf numFmtId="0" fontId="13" fillId="0" borderId="4" xfId="3" applyFont="1" applyBorder="1" applyAlignment="1">
      <alignment horizontal="center" vertical="center" wrapText="1"/>
    </xf>
    <xf numFmtId="0" fontId="12" fillId="0" borderId="0" xfId="3" applyFont="1"/>
    <xf numFmtId="0" fontId="1" fillId="0" borderId="4" xfId="3" applyFont="1" applyBorder="1" applyAlignment="1">
      <alignment horizontal="center" vertical="center"/>
    </xf>
    <xf numFmtId="0" fontId="10" fillId="0" borderId="0" xfId="3" applyFont="1" applyBorder="1"/>
    <xf numFmtId="0" fontId="4" fillId="0" borderId="0" xfId="3" applyBorder="1" applyAlignment="1">
      <alignment horizontal="center"/>
    </xf>
    <xf numFmtId="0" fontId="1" fillId="0" borderId="0" xfId="3" applyFont="1" applyAlignment="1">
      <alignment horizontal="center"/>
    </xf>
    <xf numFmtId="0" fontId="1" fillId="0" borderId="0" xfId="3" applyFont="1" applyAlignment="1">
      <alignment horizontal="left"/>
    </xf>
    <xf numFmtId="0" fontId="1" fillId="0" borderId="4" xfId="3" applyFont="1" applyBorder="1" applyAlignment="1">
      <alignment horizontal="center"/>
    </xf>
    <xf numFmtId="0" fontId="1" fillId="0" borderId="0" xfId="3" applyFont="1" applyBorder="1" applyAlignment="1">
      <alignment horizontal="left"/>
    </xf>
    <xf numFmtId="0" fontId="1" fillId="0" borderId="0" xfId="3" applyFont="1" applyBorder="1" applyAlignment="1">
      <alignment horizontal="center"/>
    </xf>
    <xf numFmtId="0" fontId="9" fillId="0" borderId="0" xfId="3" applyFont="1"/>
    <xf numFmtId="0" fontId="17" fillId="0" borderId="0" xfId="3" applyFont="1" applyBorder="1" applyAlignment="1">
      <alignment horizontal="left"/>
    </xf>
    <xf numFmtId="0" fontId="4" fillId="0" borderId="0" xfId="3" applyFont="1" applyBorder="1"/>
    <xf numFmtId="0" fontId="17" fillId="0" borderId="0" xfId="3" applyFont="1" applyBorder="1" applyAlignment="1">
      <alignment horizontal="center"/>
    </xf>
    <xf numFmtId="0" fontId="17" fillId="0" borderId="0" xfId="3" applyFont="1"/>
    <xf numFmtId="0" fontId="1" fillId="0" borderId="0" xfId="3" applyFont="1" applyBorder="1"/>
    <xf numFmtId="0" fontId="17" fillId="0" borderId="0" xfId="3" applyFont="1" applyBorder="1"/>
    <xf numFmtId="0" fontId="4" fillId="0" borderId="0" xfId="3" applyBorder="1" applyAlignment="1">
      <alignment horizontal="left"/>
    </xf>
    <xf numFmtId="0" fontId="4" fillId="0" borderId="0" xfId="3" applyFont="1" applyBorder="1" applyAlignment="1">
      <alignment horizontal="left"/>
    </xf>
    <xf numFmtId="0" fontId="4" fillId="0" borderId="0" xfId="3" applyFill="1" applyBorder="1"/>
    <xf numFmtId="0" fontId="1" fillId="0" borderId="0" xfId="3" applyFont="1" applyBorder="1" applyAlignment="1">
      <alignment vertical="center"/>
    </xf>
    <xf numFmtId="0" fontId="4" fillId="0" borderId="0" xfId="3" applyBorder="1" applyAlignment="1"/>
    <xf numFmtId="0" fontId="4" fillId="0" borderId="0" xfId="3" applyFont="1" applyFill="1" applyBorder="1" applyAlignment="1">
      <alignment horizontal="center"/>
    </xf>
    <xf numFmtId="0" fontId="4" fillId="0" borderId="0" xfId="3" applyFill="1" applyBorder="1" applyAlignment="1">
      <alignment horizontal="center"/>
    </xf>
    <xf numFmtId="0" fontId="9" fillId="0" borderId="0" xfId="3" applyFont="1" applyBorder="1" applyAlignment="1"/>
    <xf numFmtId="0" fontId="9" fillId="0" borderId="0" xfId="3" applyFont="1" applyBorder="1"/>
    <xf numFmtId="0" fontId="9" fillId="0" borderId="0" xfId="3" applyFont="1" applyBorder="1" applyAlignment="1">
      <alignment horizontal="center"/>
    </xf>
    <xf numFmtId="0" fontId="18" fillId="0" borderId="0" xfId="3" applyFont="1" applyBorder="1"/>
    <xf numFmtId="0" fontId="1" fillId="0" borderId="0" xfId="3" applyFont="1" applyFill="1" applyBorder="1"/>
    <xf numFmtId="0" fontId="9" fillId="0" borderId="0" xfId="3" applyFont="1" applyFill="1" applyBorder="1"/>
    <xf numFmtId="0" fontId="18" fillId="0" borderId="0" xfId="3" applyFont="1" applyFill="1" applyBorder="1"/>
    <xf numFmtId="0" fontId="9" fillId="0" borderId="0" xfId="3" applyFont="1" applyAlignment="1">
      <alignment horizontal="center"/>
    </xf>
    <xf numFmtId="0" fontId="19" fillId="0" borderId="0" xfId="3" applyFont="1"/>
    <xf numFmtId="0" fontId="1" fillId="0" borderId="0" xfId="3" applyFont="1" applyFill="1" applyBorder="1" applyAlignment="1">
      <alignment horizontal="center"/>
    </xf>
    <xf numFmtId="3" fontId="20" fillId="0" borderId="12" xfId="3" applyNumberFormat="1" applyFont="1" applyBorder="1" applyAlignment="1">
      <alignment horizontal="center"/>
    </xf>
    <xf numFmtId="0" fontId="4" fillId="0" borderId="0" xfId="3" applyFont="1" applyFill="1" applyBorder="1"/>
    <xf numFmtId="0" fontId="21" fillId="0" borderId="0" xfId="3" applyFont="1" applyFill="1" applyBorder="1" applyAlignment="1">
      <alignment horizontal="center"/>
    </xf>
    <xf numFmtId="0" fontId="4" fillId="0" borderId="0" xfId="3" applyAlignment="1">
      <alignment horizontal="center"/>
    </xf>
    <xf numFmtId="0" fontId="4" fillId="0" borderId="13" xfId="3" applyBorder="1"/>
    <xf numFmtId="0" fontId="7" fillId="0" borderId="4" xfId="3" applyFont="1" applyBorder="1" applyAlignment="1">
      <alignment horizontal="right"/>
    </xf>
    <xf numFmtId="174" fontId="29" fillId="0" borderId="4" xfId="3" applyNumberFormat="1" applyFont="1" applyBorder="1"/>
    <xf numFmtId="174" fontId="12" fillId="0" borderId="13" xfId="3" applyNumberFormat="1" applyFont="1" applyBorder="1"/>
    <xf numFmtId="0" fontId="10" fillId="0" borderId="4" xfId="3" applyFont="1" applyBorder="1" applyAlignment="1">
      <alignment horizontal="right"/>
    </xf>
    <xf numFmtId="174" fontId="29" fillId="5" borderId="4" xfId="3" applyNumberFormat="1" applyFont="1" applyFill="1" applyBorder="1"/>
    <xf numFmtId="0" fontId="13" fillId="0" borderId="0" xfId="3" applyFont="1" applyBorder="1"/>
    <xf numFmtId="0" fontId="16" fillId="0" borderId="0" xfId="3" applyFont="1" applyBorder="1"/>
    <xf numFmtId="0" fontId="8" fillId="0" borderId="0" xfId="3" applyFont="1" applyBorder="1"/>
    <xf numFmtId="0" fontId="13" fillId="0" borderId="0" xfId="3" applyFont="1" applyBorder="1" applyAlignment="1">
      <alignment horizontal="center"/>
    </xf>
    <xf numFmtId="0" fontId="13" fillId="0" borderId="0" xfId="3" applyFont="1" applyBorder="1" applyAlignment="1">
      <alignment vertical="top"/>
    </xf>
    <xf numFmtId="0" fontId="23" fillId="0" borderId="0" xfId="3" applyFont="1" applyAlignment="1">
      <alignment horizontal="center"/>
    </xf>
    <xf numFmtId="0" fontId="23" fillId="0" borderId="0" xfId="3" applyFont="1" applyBorder="1" applyAlignment="1">
      <alignment horizontal="center"/>
    </xf>
    <xf numFmtId="0" fontId="1" fillId="0" borderId="3" xfId="3" applyFont="1" applyBorder="1" applyAlignment="1">
      <alignment horizontal="center" vertical="center"/>
    </xf>
    <xf numFmtId="0" fontId="4" fillId="0" borderId="0" xfId="3" applyFont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0" xfId="3" applyFill="1" applyProtection="1">
      <protection locked="0"/>
    </xf>
    <xf numFmtId="0" fontId="4" fillId="0" borderId="0" xfId="3" applyFont="1" applyFill="1" applyProtection="1">
      <protection locked="0"/>
    </xf>
    <xf numFmtId="0" fontId="4" fillId="0" borderId="0" xfId="3" applyFill="1"/>
    <xf numFmtId="0" fontId="32" fillId="0" borderId="14" xfId="3" applyFont="1" applyFill="1" applyBorder="1" applyAlignment="1" applyProtection="1">
      <alignment horizontal="center"/>
      <protection locked="0"/>
    </xf>
    <xf numFmtId="0" fontId="22" fillId="0" borderId="0" xfId="3" applyFont="1" applyFill="1" applyAlignment="1" applyProtection="1">
      <alignment horizontal="center"/>
      <protection locked="0"/>
    </xf>
    <xf numFmtId="0" fontId="24" fillId="0" borderId="4" xfId="3" applyFont="1" applyFill="1" applyBorder="1" applyAlignment="1" applyProtection="1">
      <alignment horizontal="center"/>
      <protection locked="0"/>
    </xf>
    <xf numFmtId="0" fontId="4" fillId="0" borderId="4" xfId="3" applyFont="1" applyFill="1" applyBorder="1" applyAlignment="1" applyProtection="1">
      <alignment horizontal="center"/>
      <protection locked="0"/>
    </xf>
    <xf numFmtId="0" fontId="4" fillId="0" borderId="0" xfId="3" applyFont="1" applyFill="1" applyAlignment="1" applyProtection="1">
      <alignment horizontal="right"/>
      <protection locked="0"/>
    </xf>
    <xf numFmtId="16" fontId="1" fillId="0" borderId="4" xfId="3" applyNumberFormat="1" applyFont="1" applyFill="1" applyBorder="1" applyAlignment="1" applyProtection="1">
      <alignment horizontal="center"/>
      <protection locked="0"/>
    </xf>
    <xf numFmtId="1" fontId="1" fillId="0" borderId="4" xfId="3" applyNumberFormat="1" applyFont="1" applyFill="1" applyBorder="1" applyAlignment="1" applyProtection="1">
      <alignment horizontal="center"/>
      <protection locked="0"/>
    </xf>
    <xf numFmtId="0" fontId="7" fillId="0" borderId="4" xfId="3" applyFont="1" applyFill="1" applyBorder="1" applyAlignment="1" applyProtection="1">
      <alignment horizontal="center"/>
      <protection locked="0"/>
    </xf>
    <xf numFmtId="1" fontId="4" fillId="0" borderId="4" xfId="3" applyNumberFormat="1" applyFont="1" applyFill="1" applyBorder="1" applyAlignment="1" applyProtection="1">
      <alignment horizontal="center"/>
      <protection locked="0"/>
    </xf>
    <xf numFmtId="0" fontId="4" fillId="0" borderId="0" xfId="3" applyFont="1" applyFill="1" applyProtection="1"/>
    <xf numFmtId="0" fontId="7" fillId="0" borderId="4" xfId="3" applyFont="1" applyFill="1" applyBorder="1" applyAlignment="1" applyProtection="1">
      <alignment horizontal="center" wrapText="1"/>
      <protection locked="0"/>
    </xf>
    <xf numFmtId="0" fontId="4" fillId="0" borderId="15" xfId="3" applyFont="1" applyFill="1" applyBorder="1" applyAlignment="1" applyProtection="1">
      <alignment horizontal="center"/>
      <protection locked="0"/>
    </xf>
    <xf numFmtId="0" fontId="10" fillId="0" borderId="0" xfId="3" applyFont="1" applyFill="1" applyBorder="1" applyProtection="1"/>
    <xf numFmtId="0" fontId="4" fillId="0" borderId="0" xfId="3" applyFont="1" applyFill="1" applyBorder="1" applyProtection="1"/>
    <xf numFmtId="0" fontId="7" fillId="0" borderId="15" xfId="3" applyFont="1" applyFill="1" applyBorder="1" applyAlignment="1" applyProtection="1">
      <alignment horizontal="center" wrapText="1"/>
      <protection locked="0"/>
    </xf>
    <xf numFmtId="0" fontId="10" fillId="0" borderId="10" xfId="3" applyFont="1" applyFill="1" applyBorder="1" applyProtection="1"/>
    <xf numFmtId="0" fontId="4" fillId="0" borderId="10" xfId="3" applyFont="1" applyFill="1" applyBorder="1" applyProtection="1"/>
    <xf numFmtId="0" fontId="7" fillId="0" borderId="16" xfId="3" applyFont="1" applyFill="1" applyBorder="1" applyAlignment="1" applyProtection="1">
      <alignment horizontal="center" wrapText="1"/>
      <protection locked="0"/>
    </xf>
    <xf numFmtId="0" fontId="4" fillId="0" borderId="16" xfId="3" applyFont="1" applyFill="1" applyBorder="1" applyAlignment="1" applyProtection="1">
      <alignment horizontal="center"/>
      <protection locked="0"/>
    </xf>
    <xf numFmtId="0" fontId="4" fillId="0" borderId="17" xfId="3" applyFont="1" applyFill="1" applyBorder="1" applyAlignment="1" applyProtection="1">
      <alignment horizontal="center"/>
      <protection locked="0"/>
    </xf>
    <xf numFmtId="0" fontId="10" fillId="0" borderId="0" xfId="3" applyFont="1" applyFill="1" applyProtection="1"/>
    <xf numFmtId="0" fontId="17" fillId="0" borderId="0" xfId="3" applyFont="1" applyFill="1" applyProtection="1"/>
    <xf numFmtId="0" fontId="25" fillId="0" borderId="0" xfId="3" applyFont="1" applyFill="1" applyProtection="1"/>
    <xf numFmtId="0" fontId="10" fillId="0" borderId="4" xfId="3" applyFont="1" applyFill="1" applyBorder="1" applyAlignment="1" applyProtection="1">
      <alignment horizontal="center" wrapText="1"/>
      <protection locked="0"/>
    </xf>
    <xf numFmtId="0" fontId="4" fillId="0" borderId="18" xfId="3" applyFont="1" applyFill="1" applyBorder="1" applyAlignment="1" applyProtection="1">
      <alignment horizontal="center"/>
      <protection locked="0"/>
    </xf>
    <xf numFmtId="0" fontId="10" fillId="0" borderId="5" xfId="3" applyFont="1" applyFill="1" applyBorder="1" applyAlignment="1" applyProtection="1">
      <alignment horizontal="center" wrapText="1"/>
      <protection locked="0"/>
    </xf>
    <xf numFmtId="0" fontId="7" fillId="0" borderId="5" xfId="3" applyFont="1" applyFill="1" applyBorder="1" applyAlignment="1" applyProtection="1">
      <alignment horizontal="center" wrapText="1"/>
      <protection locked="0"/>
    </xf>
    <xf numFmtId="49" fontId="7" fillId="0" borderId="4" xfId="3" applyNumberFormat="1" applyFont="1" applyFill="1" applyBorder="1" applyAlignment="1" applyProtection="1">
      <alignment horizontal="center"/>
    </xf>
    <xf numFmtId="0" fontId="4" fillId="0" borderId="4" xfId="3" applyFont="1" applyFill="1" applyBorder="1" applyAlignment="1" applyProtection="1">
      <alignment horizontal="center"/>
    </xf>
    <xf numFmtId="49" fontId="7" fillId="0" borderId="19" xfId="3" applyNumberFormat="1" applyFont="1" applyFill="1" applyBorder="1" applyAlignment="1" applyProtection="1">
      <alignment horizontal="center"/>
    </xf>
    <xf numFmtId="0" fontId="4" fillId="0" borderId="19" xfId="3" applyFont="1" applyFill="1" applyBorder="1" applyAlignment="1" applyProtection="1">
      <alignment horizontal="center"/>
    </xf>
    <xf numFmtId="0" fontId="33" fillId="0" borderId="20" xfId="3" applyFont="1" applyFill="1" applyBorder="1" applyAlignment="1" applyProtection="1">
      <alignment horizontal="center"/>
      <protection locked="0"/>
    </xf>
    <xf numFmtId="0" fontId="34" fillId="0" borderId="21" xfId="3" applyFont="1" applyFill="1" applyBorder="1" applyAlignment="1" applyProtection="1">
      <alignment horizontal="center"/>
      <protection locked="0"/>
    </xf>
    <xf numFmtId="0" fontId="34" fillId="0" borderId="22" xfId="3" applyFont="1" applyFill="1" applyBorder="1" applyAlignment="1" applyProtection="1">
      <alignment horizontal="center"/>
      <protection locked="0"/>
    </xf>
    <xf numFmtId="0" fontId="34" fillId="0" borderId="23" xfId="3" applyFont="1" applyFill="1" applyBorder="1" applyAlignment="1" applyProtection="1">
      <alignment horizontal="center"/>
      <protection locked="0"/>
    </xf>
    <xf numFmtId="0" fontId="33" fillId="0" borderId="24" xfId="3" applyFont="1" applyFill="1" applyBorder="1" applyAlignment="1" applyProtection="1">
      <alignment horizontal="center"/>
      <protection locked="0"/>
    </xf>
    <xf numFmtId="0" fontId="34" fillId="0" borderId="4" xfId="3" applyFont="1" applyFill="1" applyBorder="1" applyAlignment="1" applyProtection="1">
      <alignment horizontal="center"/>
      <protection locked="0"/>
    </xf>
    <xf numFmtId="0" fontId="34" fillId="0" borderId="15" xfId="3" applyFont="1" applyFill="1" applyBorder="1" applyAlignment="1" applyProtection="1">
      <alignment horizontal="center"/>
      <protection locked="0"/>
    </xf>
    <xf numFmtId="0" fontId="34" fillId="0" borderId="25" xfId="3" applyFont="1" applyFill="1" applyBorder="1" applyAlignment="1" applyProtection="1">
      <alignment horizontal="center"/>
      <protection locked="0"/>
    </xf>
    <xf numFmtId="0" fontId="33" fillId="0" borderId="26" xfId="3" applyFont="1" applyFill="1" applyBorder="1" applyAlignment="1" applyProtection="1">
      <alignment horizontal="center"/>
      <protection locked="0"/>
    </xf>
    <xf numFmtId="0" fontId="34" fillId="0" borderId="19" xfId="3" applyFont="1" applyFill="1" applyBorder="1" applyAlignment="1" applyProtection="1">
      <alignment horizontal="center"/>
      <protection locked="0"/>
    </xf>
    <xf numFmtId="0" fontId="34" fillId="0" borderId="27" xfId="3" applyFont="1" applyFill="1" applyBorder="1" applyAlignment="1" applyProtection="1">
      <alignment horizontal="center"/>
      <protection locked="0"/>
    </xf>
    <xf numFmtId="0" fontId="34" fillId="0" borderId="28" xfId="3" applyFont="1" applyFill="1" applyBorder="1" applyAlignment="1" applyProtection="1">
      <alignment horizontal="center"/>
      <protection locked="0"/>
    </xf>
    <xf numFmtId="0" fontId="7" fillId="0" borderId="22" xfId="3" applyFont="1" applyFill="1" applyBorder="1" applyAlignment="1" applyProtection="1">
      <alignment horizontal="center" wrapText="1"/>
      <protection locked="0"/>
    </xf>
    <xf numFmtId="0" fontId="4" fillId="0" borderId="22" xfId="3" applyFont="1" applyFill="1" applyBorder="1" applyAlignment="1" applyProtection="1">
      <alignment horizontal="center"/>
      <protection locked="0"/>
    </xf>
    <xf numFmtId="0" fontId="7" fillId="0" borderId="29" xfId="3" applyFont="1" applyFill="1" applyBorder="1" applyAlignment="1" applyProtection="1">
      <alignment horizontal="center" wrapText="1"/>
      <protection locked="0"/>
    </xf>
    <xf numFmtId="0" fontId="10" fillId="0" borderId="29" xfId="3" applyFont="1" applyFill="1" applyBorder="1" applyAlignment="1" applyProtection="1">
      <alignment horizontal="center"/>
      <protection locked="0"/>
    </xf>
    <xf numFmtId="0" fontId="10" fillId="0" borderId="15" xfId="3" applyFont="1" applyFill="1" applyBorder="1" applyAlignment="1" applyProtection="1">
      <alignment horizontal="center"/>
      <protection locked="0"/>
    </xf>
    <xf numFmtId="0" fontId="19" fillId="0" borderId="4" xfId="3" applyFont="1" applyFill="1" applyBorder="1" applyAlignment="1" applyProtection="1">
      <alignment horizontal="center" vertical="center"/>
      <protection locked="0"/>
    </xf>
    <xf numFmtId="3" fontId="4" fillId="0" borderId="4" xfId="3" applyNumberFormat="1" applyFont="1" applyFill="1" applyBorder="1" applyAlignment="1" applyProtection="1">
      <alignment horizontal="center" vertical="center"/>
      <protection locked="0"/>
    </xf>
    <xf numFmtId="0" fontId="26" fillId="0" borderId="18" xfId="3" applyFont="1" applyFill="1" applyBorder="1" applyAlignment="1" applyProtection="1">
      <alignment horizontal="center"/>
      <protection locked="0"/>
    </xf>
    <xf numFmtId="3" fontId="26" fillId="0" borderId="18" xfId="3" applyNumberFormat="1" applyFont="1" applyFill="1" applyBorder="1" applyAlignment="1" applyProtection="1">
      <alignment horizontal="center"/>
      <protection locked="0"/>
    </xf>
    <xf numFmtId="3" fontId="4" fillId="0" borderId="18" xfId="3" applyNumberFormat="1" applyFont="1" applyFill="1" applyBorder="1" applyAlignment="1" applyProtection="1">
      <alignment horizontal="center"/>
      <protection locked="0"/>
    </xf>
    <xf numFmtId="0" fontId="18" fillId="0" borderId="30" xfId="3" applyFont="1" applyFill="1" applyBorder="1" applyAlignment="1" applyProtection="1">
      <alignment horizontal="center" vertical="center"/>
      <protection locked="0"/>
    </xf>
    <xf numFmtId="3" fontId="4" fillId="0" borderId="30" xfId="3" applyNumberFormat="1" applyFont="1" applyFill="1" applyBorder="1" applyAlignment="1" applyProtection="1">
      <alignment horizontal="center" vertical="center"/>
      <protection locked="0"/>
    </xf>
    <xf numFmtId="0" fontId="18" fillId="0" borderId="0" xfId="3" applyFont="1" applyFill="1" applyBorder="1" applyAlignment="1" applyProtection="1">
      <alignment horizontal="center"/>
      <protection locked="0"/>
    </xf>
    <xf numFmtId="3" fontId="4" fillId="0" borderId="10" xfId="3" applyNumberFormat="1" applyFont="1" applyFill="1" applyBorder="1" applyAlignment="1" applyProtection="1">
      <alignment horizontal="center"/>
      <protection locked="0"/>
    </xf>
    <xf numFmtId="0" fontId="19" fillId="0" borderId="0" xfId="3" applyFont="1" applyFill="1" applyAlignment="1" applyProtection="1">
      <alignment horizontal="center"/>
      <protection locked="0"/>
    </xf>
    <xf numFmtId="16" fontId="4" fillId="0" borderId="4" xfId="3" applyNumberFormat="1" applyFont="1" applyFill="1" applyBorder="1" applyAlignment="1" applyProtection="1">
      <alignment horizontal="center"/>
      <protection locked="0"/>
    </xf>
    <xf numFmtId="0" fontId="35" fillId="0" borderId="4" xfId="3" applyFont="1" applyFill="1" applyBorder="1" applyAlignment="1" applyProtection="1">
      <alignment horizontal="center"/>
      <protection locked="0"/>
    </xf>
    <xf numFmtId="0" fontId="36" fillId="0" borderId="4" xfId="3" applyFont="1" applyFill="1" applyBorder="1" applyAlignment="1" applyProtection="1">
      <alignment horizontal="center"/>
      <protection locked="0"/>
    </xf>
    <xf numFmtId="0" fontId="36" fillId="0" borderId="15" xfId="3" applyFont="1" applyFill="1" applyBorder="1" applyAlignment="1" applyProtection="1">
      <alignment horizontal="center"/>
      <protection locked="0"/>
    </xf>
    <xf numFmtId="0" fontId="19" fillId="0" borderId="0" xfId="3" applyFont="1" applyFill="1" applyProtection="1"/>
    <xf numFmtId="0" fontId="7" fillId="0" borderId="15" xfId="3" applyFont="1" applyFill="1" applyBorder="1" applyAlignment="1" applyProtection="1">
      <alignment horizontal="center"/>
      <protection locked="0"/>
    </xf>
    <xf numFmtId="49" fontId="7" fillId="0" borderId="31" xfId="3" applyNumberFormat="1" applyFont="1" applyFill="1" applyBorder="1" applyAlignment="1" applyProtection="1">
      <alignment horizontal="center"/>
    </xf>
    <xf numFmtId="0" fontId="4" fillId="0" borderId="31" xfId="3" applyFont="1" applyFill="1" applyBorder="1" applyAlignment="1" applyProtection="1">
      <alignment horizontal="center"/>
    </xf>
    <xf numFmtId="0" fontId="18" fillId="0" borderId="4" xfId="3" applyFont="1" applyFill="1" applyBorder="1" applyAlignment="1" applyProtection="1">
      <alignment horizontal="center"/>
      <protection locked="0"/>
    </xf>
    <xf numFmtId="0" fontId="4" fillId="0" borderId="32" xfId="3" applyFont="1" applyFill="1" applyBorder="1" applyAlignment="1" applyProtection="1">
      <alignment horizontal="center"/>
      <protection locked="0"/>
    </xf>
    <xf numFmtId="0" fontId="7" fillId="0" borderId="18" xfId="3" applyFont="1" applyFill="1" applyBorder="1" applyAlignment="1" applyProtection="1">
      <alignment horizontal="center"/>
      <protection locked="0"/>
    </xf>
    <xf numFmtId="0" fontId="7" fillId="0" borderId="33" xfId="3" applyFont="1" applyFill="1" applyBorder="1" applyAlignment="1" applyProtection="1">
      <alignment horizontal="center"/>
      <protection locked="0"/>
    </xf>
    <xf numFmtId="0" fontId="4" fillId="0" borderId="34" xfId="3" applyFont="1" applyFill="1" applyBorder="1" applyAlignment="1" applyProtection="1">
      <alignment horizontal="center"/>
      <protection locked="0"/>
    </xf>
    <xf numFmtId="0" fontId="4" fillId="0" borderId="35" xfId="3" applyFont="1" applyFill="1" applyBorder="1" applyAlignment="1" applyProtection="1">
      <alignment horizontal="center"/>
      <protection locked="0"/>
    </xf>
    <xf numFmtId="0" fontId="19" fillId="0" borderId="30" xfId="3" applyFont="1" applyFill="1" applyBorder="1" applyAlignment="1" applyProtection="1">
      <alignment horizontal="center" vertical="center"/>
      <protection locked="0"/>
    </xf>
    <xf numFmtId="1" fontId="4" fillId="0" borderId="30" xfId="3" applyNumberFormat="1" applyFont="1" applyFill="1" applyBorder="1" applyAlignment="1" applyProtection="1">
      <alignment horizontal="center" vertical="center"/>
      <protection locked="0"/>
    </xf>
    <xf numFmtId="0" fontId="19" fillId="0" borderId="0" xfId="3" applyFont="1" applyFill="1" applyBorder="1" applyAlignment="1" applyProtection="1">
      <alignment horizontal="center"/>
      <protection locked="0"/>
    </xf>
    <xf numFmtId="1" fontId="4" fillId="0" borderId="36" xfId="3" applyNumberFormat="1" applyFont="1" applyFill="1" applyBorder="1" applyAlignment="1" applyProtection="1">
      <alignment horizontal="center"/>
      <protection locked="0"/>
    </xf>
    <xf numFmtId="3" fontId="17" fillId="0" borderId="0" xfId="3" applyNumberFormat="1" applyFont="1" applyFill="1" applyBorder="1" applyAlignment="1" applyProtection="1">
      <alignment horizontal="center"/>
      <protection locked="0"/>
    </xf>
    <xf numFmtId="0" fontId="19" fillId="0" borderId="30" xfId="3" applyFont="1" applyFill="1" applyBorder="1" applyAlignment="1" applyProtection="1">
      <alignment horizontal="center"/>
      <protection locked="0"/>
    </xf>
    <xf numFmtId="3" fontId="4" fillId="0" borderId="30" xfId="3" applyNumberFormat="1" applyFont="1" applyFill="1" applyBorder="1" applyAlignment="1" applyProtection="1">
      <alignment horizontal="center"/>
      <protection locked="0"/>
    </xf>
    <xf numFmtId="0" fontId="19" fillId="0" borderId="16" xfId="3" applyFont="1" applyFill="1" applyBorder="1" applyAlignment="1" applyProtection="1">
      <alignment horizontal="center"/>
      <protection locked="0"/>
    </xf>
    <xf numFmtId="0" fontId="4" fillId="0" borderId="0" xfId="3" applyFont="1" applyFill="1" applyAlignment="1" applyProtection="1">
      <alignment horizontal="center"/>
      <protection locked="0"/>
    </xf>
    <xf numFmtId="0" fontId="1" fillId="0" borderId="4" xfId="3" applyFont="1" applyFill="1" applyBorder="1" applyAlignment="1" applyProtection="1">
      <alignment horizontal="center"/>
      <protection locked="0"/>
    </xf>
    <xf numFmtId="0" fontId="1" fillId="0" borderId="0" xfId="3" applyFont="1" applyFill="1" applyAlignment="1" applyProtection="1">
      <alignment horizontal="center"/>
      <protection locked="0"/>
    </xf>
    <xf numFmtId="0" fontId="1" fillId="0" borderId="0" xfId="3" applyFont="1" applyFill="1" applyAlignment="1">
      <alignment horizontal="center"/>
    </xf>
    <xf numFmtId="0" fontId="10" fillId="0" borderId="0" xfId="3" applyFont="1" applyFill="1" applyProtection="1">
      <protection locked="0"/>
    </xf>
    <xf numFmtId="0" fontId="1" fillId="0" borderId="0" xfId="3" applyFont="1" applyFill="1" applyBorder="1" applyAlignment="1" applyProtection="1">
      <alignment horizontal="center"/>
      <protection locked="0"/>
    </xf>
    <xf numFmtId="0" fontId="27" fillId="0" borderId="37" xfId="3" applyFont="1" applyFill="1" applyBorder="1" applyAlignment="1" applyProtection="1">
      <alignment horizontal="center"/>
      <protection locked="0"/>
    </xf>
    <xf numFmtId="0" fontId="10" fillId="0" borderId="0" xfId="3" applyFont="1" applyFill="1" applyBorder="1" applyProtection="1">
      <protection locked="0"/>
    </xf>
    <xf numFmtId="0" fontId="27" fillId="0" borderId="38" xfId="3" applyFont="1" applyFill="1" applyBorder="1" applyAlignment="1" applyProtection="1">
      <alignment horizontal="center"/>
      <protection locked="0"/>
    </xf>
    <xf numFmtId="3" fontId="27" fillId="0" borderId="39" xfId="3" applyNumberFormat="1" applyFont="1" applyFill="1" applyBorder="1" applyAlignment="1" applyProtection="1">
      <alignment horizontal="center"/>
      <protection locked="0"/>
    </xf>
    <xf numFmtId="0" fontId="4" fillId="0" borderId="0" xfId="3" applyFill="1" applyAlignment="1" applyProtection="1">
      <alignment horizontal="center"/>
      <protection locked="0"/>
    </xf>
    <xf numFmtId="3" fontId="4" fillId="0" borderId="0" xfId="3" applyNumberFormat="1" applyFill="1" applyProtection="1">
      <protection locked="0"/>
    </xf>
    <xf numFmtId="0" fontId="22" fillId="0" borderId="0" xfId="3" applyFont="1" applyFill="1" applyBorder="1" applyProtection="1">
      <protection locked="0"/>
    </xf>
    <xf numFmtId="0" fontId="4" fillId="0" borderId="0" xfId="3" applyProtection="1">
      <protection locked="0"/>
    </xf>
    <xf numFmtId="0" fontId="1" fillId="0" borderId="0" xfId="3" applyFont="1" applyFill="1" applyBorder="1" applyProtection="1">
      <protection locked="0"/>
    </xf>
    <xf numFmtId="0" fontId="10" fillId="0" borderId="0" xfId="3" applyFont="1" applyProtection="1">
      <protection locked="0"/>
    </xf>
    <xf numFmtId="0" fontId="4" fillId="2" borderId="4" xfId="3" applyFill="1" applyBorder="1"/>
    <xf numFmtId="0" fontId="7" fillId="0" borderId="4" xfId="3" applyFont="1" applyBorder="1"/>
    <xf numFmtId="174" fontId="29" fillId="5" borderId="0" xfId="3" applyNumberFormat="1" applyFont="1" applyFill="1" applyBorder="1"/>
    <xf numFmtId="0" fontId="0" fillId="0" borderId="0" xfId="0" applyBorder="1" applyAlignment="1"/>
    <xf numFmtId="0" fontId="4" fillId="0" borderId="0" xfId="3" applyBorder="1" applyAlignment="1">
      <alignment horizontal="center" vertical="center"/>
    </xf>
    <xf numFmtId="0" fontId="13" fillId="0" borderId="7" xfId="3" applyFont="1" applyBorder="1" applyAlignment="1">
      <alignment vertical="top"/>
    </xf>
    <xf numFmtId="0" fontId="30" fillId="0" borderId="0" xfId="3" applyFont="1" applyFill="1" applyBorder="1" applyAlignment="1">
      <alignment horizontal="center" vertical="center"/>
    </xf>
    <xf numFmtId="174" fontId="12" fillId="0" borderId="4" xfId="3" applyNumberFormat="1" applyFont="1" applyBorder="1"/>
    <xf numFmtId="0" fontId="10" fillId="2" borderId="4" xfId="3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3" applyFont="1" applyFill="1" applyBorder="1" applyAlignment="1"/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0" xfId="0" applyBorder="1" applyAlignment="1"/>
    <xf numFmtId="0" fontId="31" fillId="8" borderId="5" xfId="3" applyFont="1" applyFill="1" applyBorder="1" applyAlignment="1">
      <alignment horizontal="center" vertical="center"/>
    </xf>
    <xf numFmtId="0" fontId="31" fillId="8" borderId="7" xfId="3" applyFont="1" applyFill="1" applyBorder="1" applyAlignment="1">
      <alignment horizontal="center" vertical="center"/>
    </xf>
    <xf numFmtId="0" fontId="31" fillId="8" borderId="9" xfId="3" applyFont="1" applyFill="1" applyBorder="1" applyAlignment="1">
      <alignment horizontal="center" vertical="center"/>
    </xf>
    <xf numFmtId="0" fontId="1" fillId="0" borderId="0" xfId="3" applyFont="1" applyFill="1"/>
    <xf numFmtId="0" fontId="37" fillId="0" borderId="0" xfId="3" applyFont="1" applyFill="1"/>
    <xf numFmtId="0" fontId="4" fillId="0" borderId="0" xfId="3" applyFont="1" applyFill="1"/>
    <xf numFmtId="0" fontId="38" fillId="0" borderId="0" xfId="3" applyFont="1" applyFill="1"/>
    <xf numFmtId="0" fontId="11" fillId="0" borderId="0" xfId="3" applyFont="1" applyFill="1"/>
    <xf numFmtId="0" fontId="39" fillId="0" borderId="0" xfId="3" applyFont="1" applyFill="1"/>
    <xf numFmtId="0" fontId="22" fillId="0" borderId="0" xfId="3" applyFont="1" applyFill="1"/>
    <xf numFmtId="0" fontId="40" fillId="0" borderId="0" xfId="3" applyFont="1" applyFill="1"/>
    <xf numFmtId="0" fontId="8" fillId="0" borderId="0" xfId="3" applyFont="1" applyFill="1"/>
    <xf numFmtId="0" fontId="9" fillId="0" borderId="0" xfId="3" applyFont="1" applyFill="1"/>
    <xf numFmtId="0" fontId="41" fillId="0" borderId="0" xfId="3" applyFont="1" applyFill="1"/>
    <xf numFmtId="0" fontId="20" fillId="0" borderId="0" xfId="3" applyFont="1" applyFill="1"/>
    <xf numFmtId="0" fontId="42" fillId="0" borderId="0" xfId="3" applyFont="1" applyFill="1"/>
    <xf numFmtId="0" fontId="43" fillId="0" borderId="0" xfId="3" applyFont="1" applyFill="1"/>
    <xf numFmtId="176" fontId="20" fillId="0" borderId="0" xfId="3" applyNumberFormat="1" applyFont="1" applyFill="1" applyAlignment="1">
      <alignment horizontal="center"/>
    </xf>
    <xf numFmtId="176" fontId="20" fillId="0" borderId="0" xfId="3" applyNumberFormat="1" applyFont="1" applyFill="1" applyAlignment="1">
      <alignment horizontal="center"/>
    </xf>
    <xf numFmtId="0" fontId="12" fillId="0" borderId="0" xfId="3" applyFont="1" applyFill="1" applyBorder="1" applyAlignment="1">
      <alignment textRotation="90" wrapText="1"/>
    </xf>
    <xf numFmtId="0" fontId="44" fillId="0" borderId="0" xfId="3" applyFont="1" applyFill="1" applyBorder="1" applyAlignment="1">
      <alignment horizontal="center"/>
    </xf>
    <xf numFmtId="0" fontId="45" fillId="0" borderId="0" xfId="3" applyFont="1" applyFill="1"/>
    <xf numFmtId="0" fontId="46" fillId="0" borderId="0" xfId="3" applyFont="1" applyFill="1" applyBorder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47" fillId="0" borderId="0" xfId="3" applyFont="1" applyFill="1"/>
    <xf numFmtId="0" fontId="48" fillId="0" borderId="18" xfId="3" applyFont="1" applyFill="1" applyBorder="1" applyAlignment="1">
      <alignment horizontal="center"/>
    </xf>
    <xf numFmtId="0" fontId="12" fillId="0" borderId="0" xfId="3" applyFont="1" applyFill="1" applyAlignment="1">
      <alignment horizontal="center"/>
    </xf>
    <xf numFmtId="0" fontId="12" fillId="0" borderId="18" xfId="3" applyFont="1" applyFill="1" applyBorder="1" applyAlignment="1">
      <alignment horizontal="center"/>
    </xf>
    <xf numFmtId="0" fontId="12" fillId="0" borderId="0" xfId="3" applyFont="1" applyFill="1" applyBorder="1" applyAlignment="1"/>
    <xf numFmtId="0" fontId="4" fillId="0" borderId="0" xfId="3" applyFill="1" applyAlignment="1">
      <alignment horizontal="center"/>
    </xf>
    <xf numFmtId="0" fontId="12" fillId="0" borderId="10" xfId="3" applyFont="1" applyFill="1" applyBorder="1" applyAlignment="1">
      <alignment horizontal="center"/>
    </xf>
    <xf numFmtId="0" fontId="48" fillId="0" borderId="40" xfId="3" applyFont="1" applyFill="1" applyBorder="1" applyAlignment="1">
      <alignment horizontal="center"/>
    </xf>
    <xf numFmtId="0" fontId="22" fillId="0" borderId="18" xfId="3" applyFont="1" applyFill="1" applyBorder="1" applyAlignment="1">
      <alignment horizontal="center"/>
    </xf>
    <xf numFmtId="0" fontId="12" fillId="0" borderId="2" xfId="3" applyFont="1" applyFill="1" applyBorder="1" applyAlignment="1">
      <alignment horizontal="center"/>
    </xf>
    <xf numFmtId="0" fontId="12" fillId="0" borderId="41" xfId="3" applyFont="1" applyFill="1" applyBorder="1" applyAlignment="1">
      <alignment horizontal="center"/>
    </xf>
    <xf numFmtId="0" fontId="12" fillId="0" borderId="10" xfId="3" applyFont="1" applyFill="1" applyBorder="1" applyAlignment="1"/>
    <xf numFmtId="0" fontId="12" fillId="0" borderId="11" xfId="3" applyFont="1" applyFill="1" applyBorder="1" applyAlignment="1">
      <alignment horizontal="center"/>
    </xf>
    <xf numFmtId="0" fontId="48" fillId="0" borderId="41" xfId="3" applyFont="1" applyFill="1" applyBorder="1" applyAlignment="1">
      <alignment horizontal="center"/>
    </xf>
    <xf numFmtId="3" fontId="1" fillId="0" borderId="41" xfId="3" applyNumberFormat="1" applyFont="1" applyFill="1" applyBorder="1" applyAlignment="1">
      <alignment horizontal="center" vertical="center"/>
    </xf>
    <xf numFmtId="0" fontId="46" fillId="0" borderId="2" xfId="3" applyFont="1" applyFill="1" applyBorder="1" applyAlignment="1">
      <alignment horizontal="center"/>
    </xf>
    <xf numFmtId="0" fontId="12" fillId="0" borderId="3" xfId="3" applyFont="1" applyFill="1" applyBorder="1" applyAlignment="1">
      <alignment horizontal="center"/>
    </xf>
    <xf numFmtId="0" fontId="12" fillId="0" borderId="42" xfId="3" applyFont="1" applyFill="1" applyBorder="1" applyAlignment="1">
      <alignment horizontal="center"/>
    </xf>
    <xf numFmtId="0" fontId="12" fillId="0" borderId="1" xfId="3" applyFont="1" applyFill="1" applyBorder="1" applyAlignment="1">
      <alignment horizontal="center"/>
    </xf>
    <xf numFmtId="0" fontId="12" fillId="0" borderId="40" xfId="3" applyFont="1" applyFill="1" applyBorder="1" applyAlignment="1">
      <alignment horizontal="center"/>
    </xf>
    <xf numFmtId="0" fontId="49" fillId="0" borderId="41" xfId="3" applyFont="1" applyFill="1" applyBorder="1" applyAlignment="1">
      <alignment horizontal="center"/>
    </xf>
    <xf numFmtId="0" fontId="50" fillId="0" borderId="40" xfId="3" applyFont="1" applyFill="1" applyBorder="1" applyAlignment="1">
      <alignment horizontal="center"/>
    </xf>
    <xf numFmtId="0" fontId="46" fillId="0" borderId="18" xfId="3" applyFont="1" applyFill="1" applyBorder="1" applyAlignment="1">
      <alignment horizontal="center"/>
    </xf>
    <xf numFmtId="0" fontId="12" fillId="5" borderId="3" xfId="3" applyFont="1" applyFill="1" applyBorder="1" applyAlignment="1">
      <alignment horizontal="center"/>
    </xf>
    <xf numFmtId="0" fontId="4" fillId="0" borderId="18" xfId="3" applyFont="1" applyFill="1" applyBorder="1"/>
    <xf numFmtId="3" fontId="4" fillId="0" borderId="16" xfId="3" applyNumberFormat="1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/>
    </xf>
    <xf numFmtId="0" fontId="12" fillId="0" borderId="6" xfId="3" applyFont="1" applyFill="1" applyBorder="1" applyAlignment="1">
      <alignment horizontal="center"/>
    </xf>
    <xf numFmtId="0" fontId="49" fillId="0" borderId="16" xfId="3" applyFont="1" applyFill="1" applyBorder="1" applyAlignment="1">
      <alignment horizontal="center"/>
    </xf>
    <xf numFmtId="0" fontId="49" fillId="0" borderId="6" xfId="3" applyFont="1" applyFill="1" applyBorder="1" applyAlignment="1">
      <alignment horizontal="center"/>
    </xf>
    <xf numFmtId="0" fontId="48" fillId="0" borderId="16" xfId="3" applyFont="1" applyFill="1" applyBorder="1" applyAlignment="1">
      <alignment horizontal="center"/>
    </xf>
    <xf numFmtId="0" fontId="48" fillId="0" borderId="11" xfId="3" applyFont="1" applyFill="1" applyBorder="1" applyAlignment="1">
      <alignment horizontal="center"/>
    </xf>
    <xf numFmtId="0" fontId="46" fillId="0" borderId="16" xfId="3" applyFont="1" applyFill="1" applyBorder="1" applyAlignment="1">
      <alignment horizontal="center"/>
    </xf>
    <xf numFmtId="0" fontId="12" fillId="5" borderId="10" xfId="3" applyFont="1" applyFill="1" applyBorder="1" applyAlignment="1">
      <alignment horizontal="center"/>
    </xf>
    <xf numFmtId="0" fontId="4" fillId="0" borderId="16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51" fillId="0" borderId="4" xfId="3" applyFont="1" applyFill="1" applyBorder="1" applyAlignment="1">
      <alignment horizontal="center"/>
    </xf>
    <xf numFmtId="0" fontId="51" fillId="0" borderId="16" xfId="3" applyFont="1" applyFill="1" applyBorder="1" applyAlignment="1">
      <alignment horizontal="center"/>
    </xf>
    <xf numFmtId="0" fontId="52" fillId="0" borderId="4" xfId="3" applyFont="1" applyFill="1" applyBorder="1" applyAlignment="1">
      <alignment horizontal="center"/>
    </xf>
    <xf numFmtId="0" fontId="1" fillId="0" borderId="4" xfId="3" applyFont="1" applyFill="1" applyBorder="1" applyAlignment="1">
      <alignment horizontal="center"/>
    </xf>
    <xf numFmtId="0" fontId="4" fillId="0" borderId="11" xfId="3" applyFont="1" applyFill="1" applyBorder="1" applyAlignment="1">
      <alignment horizontal="center"/>
    </xf>
    <xf numFmtId="0" fontId="4" fillId="0" borderId="4" xfId="3" applyFont="1" applyFill="1" applyBorder="1" applyAlignment="1">
      <alignment horizontal="center"/>
    </xf>
    <xf numFmtId="0" fontId="1" fillId="0" borderId="16" xfId="3" applyFont="1" applyFill="1" applyBorder="1" applyAlignment="1">
      <alignment horizontal="center"/>
    </xf>
    <xf numFmtId="0" fontId="53" fillId="0" borderId="4" xfId="3" applyFont="1" applyFill="1" applyBorder="1" applyAlignment="1">
      <alignment horizontal="center"/>
    </xf>
    <xf numFmtId="0" fontId="54" fillId="0" borderId="4" xfId="3" applyFont="1" applyFill="1" applyBorder="1" applyAlignment="1">
      <alignment horizontal="center"/>
    </xf>
    <xf numFmtId="0" fontId="55" fillId="0" borderId="4" xfId="3" applyFont="1" applyFill="1" applyBorder="1" applyAlignment="1">
      <alignment horizontal="center"/>
    </xf>
    <xf numFmtId="0" fontId="24" fillId="0" borderId="4" xfId="3" applyFont="1" applyFill="1" applyBorder="1" applyAlignment="1">
      <alignment horizontal="center"/>
    </xf>
    <xf numFmtId="0" fontId="53" fillId="0" borderId="3" xfId="3" applyFont="1" applyFill="1" applyBorder="1" applyAlignment="1">
      <alignment horizontal="center"/>
    </xf>
    <xf numFmtId="0" fontId="54" fillId="0" borderId="3" xfId="3" applyFont="1" applyFill="1" applyBorder="1" applyAlignment="1">
      <alignment horizontal="center"/>
    </xf>
    <xf numFmtId="0" fontId="55" fillId="0" borderId="3" xfId="3" applyFont="1" applyFill="1" applyBorder="1" applyAlignment="1">
      <alignment horizontal="center"/>
    </xf>
    <xf numFmtId="0" fontId="1" fillId="0" borderId="3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12" fillId="0" borderId="0" xfId="3" applyFont="1" applyFill="1" applyBorder="1"/>
    <xf numFmtId="0" fontId="12" fillId="0" borderId="10" xfId="3" applyFont="1" applyFill="1" applyBorder="1"/>
    <xf numFmtId="0" fontId="12" fillId="0" borderId="11" xfId="3" applyFont="1" applyFill="1" applyBorder="1"/>
    <xf numFmtId="0" fontId="46" fillId="0" borderId="10" xfId="3" applyFont="1" applyFill="1" applyBorder="1" applyAlignment="1">
      <alignment horizontal="center"/>
    </xf>
    <xf numFmtId="0" fontId="49" fillId="0" borderId="10" xfId="3" applyFont="1" applyFill="1" applyBorder="1" applyAlignment="1">
      <alignment horizontal="center"/>
    </xf>
    <xf numFmtId="0" fontId="49" fillId="0" borderId="18" xfId="3" applyFont="1" applyFill="1" applyBorder="1" applyAlignment="1">
      <alignment horizontal="center"/>
    </xf>
    <xf numFmtId="0" fontId="49" fillId="0" borderId="40" xfId="3" applyFont="1" applyFill="1" applyBorder="1" applyAlignment="1">
      <alignment horizontal="center"/>
    </xf>
    <xf numFmtId="0" fontId="56" fillId="9" borderId="41" xfId="3" applyFont="1" applyFill="1" applyBorder="1" applyAlignment="1">
      <alignment horizontal="center"/>
    </xf>
    <xf numFmtId="0" fontId="4" fillId="0" borderId="42" xfId="3" applyFont="1" applyFill="1" applyBorder="1"/>
    <xf numFmtId="0" fontId="49" fillId="0" borderId="11" xfId="3" applyFont="1" applyFill="1" applyBorder="1" applyAlignment="1">
      <alignment horizontal="center"/>
    </xf>
    <xf numFmtId="0" fontId="56" fillId="9" borderId="16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 wrapText="1"/>
    </xf>
    <xf numFmtId="0" fontId="57" fillId="0" borderId="18" xfId="3" applyFont="1" applyFill="1" applyBorder="1" applyAlignment="1">
      <alignment horizontal="center" vertical="center"/>
    </xf>
    <xf numFmtId="0" fontId="57" fillId="0" borderId="0" xfId="3" applyFont="1" applyFill="1" applyBorder="1"/>
    <xf numFmtId="0" fontId="57" fillId="0" borderId="16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/>
    </xf>
    <xf numFmtId="0" fontId="58" fillId="0" borderId="0" xfId="3" applyFont="1" applyFill="1"/>
    <xf numFmtId="0" fontId="4" fillId="3" borderId="4" xfId="3" applyFont="1" applyFill="1" applyBorder="1" applyAlignment="1">
      <alignment horizontal="center"/>
    </xf>
    <xf numFmtId="0" fontId="4" fillId="3" borderId="18" xfId="3" applyFont="1" applyFill="1" applyBorder="1" applyAlignment="1">
      <alignment horizontal="center"/>
    </xf>
    <xf numFmtId="0" fontId="1" fillId="3" borderId="4" xfId="3" applyFont="1" applyFill="1" applyBorder="1" applyAlignment="1">
      <alignment horizontal="center"/>
    </xf>
    <xf numFmtId="0" fontId="59" fillId="0" borderId="0" xfId="3" applyFont="1" applyFill="1"/>
    <xf numFmtId="0" fontId="7" fillId="0" borderId="0" xfId="3" applyFont="1" applyFill="1"/>
    <xf numFmtId="0" fontId="4" fillId="3" borderId="5" xfId="3" applyFont="1" applyFill="1" applyBorder="1" applyAlignment="1">
      <alignment horizontal="center"/>
    </xf>
    <xf numFmtId="0" fontId="1" fillId="0" borderId="5" xfId="3" applyFont="1" applyFill="1" applyBorder="1" applyAlignment="1">
      <alignment horizontal="center"/>
    </xf>
    <xf numFmtId="0" fontId="60" fillId="0" borderId="1" xfId="3" applyFont="1" applyFill="1" applyBorder="1" applyAlignment="1">
      <alignment horizontal="left" vertical="center"/>
    </xf>
    <xf numFmtId="0" fontId="1" fillId="0" borderId="18" xfId="3" applyFont="1" applyFill="1" applyBorder="1" applyAlignment="1">
      <alignment horizontal="center"/>
    </xf>
    <xf numFmtId="0" fontId="1" fillId="0" borderId="43" xfId="3" applyFont="1" applyFill="1" applyBorder="1" applyAlignment="1">
      <alignment horizontal="center"/>
    </xf>
    <xf numFmtId="0" fontId="1" fillId="0" borderId="44" xfId="3" applyFont="1" applyFill="1" applyBorder="1" applyAlignment="1">
      <alignment horizontal="center"/>
    </xf>
    <xf numFmtId="0" fontId="1" fillId="0" borderId="45" xfId="3" applyFont="1" applyFill="1" applyBorder="1" applyAlignment="1">
      <alignment horizontal="center"/>
    </xf>
    <xf numFmtId="0" fontId="1" fillId="0" borderId="9" xfId="3" applyFont="1" applyFill="1" applyBorder="1" applyAlignment="1">
      <alignment horizontal="center"/>
    </xf>
    <xf numFmtId="0" fontId="1" fillId="0" borderId="46" xfId="3" applyFont="1" applyFill="1" applyBorder="1" applyAlignment="1">
      <alignment horizontal="center"/>
    </xf>
    <xf numFmtId="0" fontId="1" fillId="0" borderId="47" xfId="3" applyFont="1" applyFill="1" applyBorder="1" applyAlignment="1">
      <alignment horizontal="center"/>
    </xf>
    <xf numFmtId="0" fontId="1" fillId="0" borderId="48" xfId="3" applyFont="1" applyFill="1" applyBorder="1" applyAlignment="1">
      <alignment horizontal="center"/>
    </xf>
    <xf numFmtId="0" fontId="1" fillId="0" borderId="49" xfId="3" applyFont="1" applyFill="1" applyBorder="1" applyAlignment="1">
      <alignment horizontal="center"/>
    </xf>
    <xf numFmtId="0" fontId="7" fillId="0" borderId="41" xfId="3" applyFont="1" applyFill="1" applyBorder="1" applyAlignment="1">
      <alignment horizontal="center" vertical="center"/>
    </xf>
    <xf numFmtId="0" fontId="4" fillId="0" borderId="18" xfId="3" applyFill="1" applyBorder="1"/>
    <xf numFmtId="0" fontId="4" fillId="0" borderId="41" xfId="3" applyFill="1" applyBorder="1"/>
    <xf numFmtId="0" fontId="4" fillId="0" borderId="41" xfId="3" applyFill="1" applyBorder="1" applyAlignment="1">
      <alignment horizontal="center" vertical="center"/>
    </xf>
    <xf numFmtId="0" fontId="4" fillId="0" borderId="16" xfId="3" applyFill="1" applyBorder="1"/>
    <xf numFmtId="0" fontId="61" fillId="0" borderId="0" xfId="3" applyFont="1" applyFill="1"/>
    <xf numFmtId="0" fontId="1" fillId="0" borderId="0" xfId="3" applyFont="1" applyFill="1" applyBorder="1" applyAlignment="1">
      <alignment horizontal="right"/>
    </xf>
    <xf numFmtId="3" fontId="24" fillId="5" borderId="0" xfId="3" applyNumberFormat="1" applyFont="1" applyFill="1" applyBorder="1" applyAlignment="1">
      <alignment horizontal="center"/>
    </xf>
    <xf numFmtId="0" fontId="61" fillId="0" borderId="0" xfId="3" applyFont="1" applyFill="1" applyBorder="1"/>
    <xf numFmtId="3" fontId="24" fillId="0" borderId="0" xfId="3" applyNumberFormat="1" applyFont="1" applyFill="1" applyBorder="1" applyAlignment="1">
      <alignment horizontal="center"/>
    </xf>
    <xf numFmtId="0" fontId="27" fillId="0" borderId="0" xfId="3" applyFont="1" applyFill="1" applyBorder="1"/>
    <xf numFmtId="0" fontId="40" fillId="0" borderId="0" xfId="3" applyFont="1" applyFill="1" applyBorder="1"/>
    <xf numFmtId="0" fontId="62" fillId="0" borderId="0" xfId="3" applyFont="1" applyFill="1" applyBorder="1"/>
    <xf numFmtId="0" fontId="17" fillId="0" borderId="0" xfId="3" applyFont="1" applyFill="1" applyBorder="1"/>
  </cellXfs>
  <cellStyles count="5">
    <cellStyle name="Euro" xfId="1"/>
    <cellStyle name="Milliers 2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route/A%20LUNDI%20%2030%20J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route/effectif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CPR1/MES%20DOCUMENTS/EFFECTIF%202012/C%20MARS/semaine%2011%20du%2012%20au%2019%20mars%20-%20Menu%201%20hiv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 1"/>
      <sheetName val="Client 2"/>
      <sheetName val="Client 3"/>
      <sheetName val="Client 4"/>
      <sheetName val="TOTAL Client 1 et 2"/>
      <sheetName val="TOTAL Client"/>
    </sheetNames>
    <sheetDataSet>
      <sheetData sheetId="0">
        <row r="32">
          <cell r="B32">
            <v>10</v>
          </cell>
        </row>
      </sheetData>
      <sheetData sheetId="1">
        <row r="23">
          <cell r="B23">
            <v>0</v>
          </cell>
        </row>
      </sheetData>
      <sheetData sheetId="2">
        <row r="37">
          <cell r="B37">
            <v>5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5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5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5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5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</row>
      </sheetData>
      <sheetData sheetId="3">
        <row r="1">
          <cell r="Q1">
            <v>40938</v>
          </cell>
        </row>
        <row r="4">
          <cell r="B4" t="str">
            <v>salade d'endives</v>
          </cell>
          <cell r="C4" t="str">
            <v>Entrée 2</v>
          </cell>
          <cell r="D4" t="str">
            <v>Entrée 3</v>
          </cell>
          <cell r="E4" t="str">
            <v>Entrée 4</v>
          </cell>
          <cell r="F4" t="str">
            <v>Entrée 5</v>
          </cell>
          <cell r="G4" t="str">
            <v>Entrée 6</v>
          </cell>
          <cell r="H4" t="str">
            <v>sauté de porc sauce douce</v>
          </cell>
          <cell r="I4" t="str">
            <v>Viande 2</v>
          </cell>
          <cell r="J4" t="str">
            <v>Viande 3</v>
          </cell>
          <cell r="K4" t="str">
            <v>œuf ou feuilleté</v>
          </cell>
          <cell r="L4" t="str">
            <v>Poisson 1</v>
          </cell>
          <cell r="M4" t="str">
            <v>Poisson 2</v>
          </cell>
          <cell r="N4" t="str">
            <v>Légume 1</v>
          </cell>
          <cell r="O4" t="str">
            <v>Légume 2</v>
          </cell>
          <cell r="P4" t="str">
            <v>Légume 3</v>
          </cell>
          <cell r="Q4" t="str">
            <v>Légume 4</v>
          </cell>
          <cell r="R4" t="str">
            <v>Légume 5</v>
          </cell>
          <cell r="S4" t="str">
            <v>Légume 6</v>
          </cell>
          <cell r="T4" t="str">
            <v>Fromage</v>
          </cell>
          <cell r="U4" t="str">
            <v>Fromage s/sel</v>
          </cell>
          <cell r="V4" t="str">
            <v>Fromage allégé</v>
          </cell>
          <cell r="W4" t="str">
            <v>Compote</v>
          </cell>
          <cell r="X4" t="str">
            <v>yaourt sucré</v>
          </cell>
          <cell r="Y4" t="str">
            <v>dessert 1</v>
          </cell>
          <cell r="Z4" t="str">
            <v>dessert 2</v>
          </cell>
          <cell r="AA4" t="str">
            <v>dessert 3</v>
          </cell>
          <cell r="AB4" t="str">
            <v>dessert 4</v>
          </cell>
          <cell r="AC4" t="str">
            <v>dessert 5</v>
          </cell>
          <cell r="AD4" t="str">
            <v>dessert 6</v>
          </cell>
        </row>
        <row r="37">
          <cell r="B37">
            <v>5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5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5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5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5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</row>
        <row r="43">
          <cell r="A43" t="str">
            <v>Pour le  chauffeur : à l'arrivée sur le site et au départ du site</v>
          </cell>
        </row>
        <row r="44">
          <cell r="A44" t="str">
            <v>Vérifier la T° du camion, la T° du plat temoin du camion - Relever la T° de la chambre froide du site. La T° doit être comprises entre 0 et 3°</v>
          </cell>
        </row>
      </sheetData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semaine"/>
      <sheetName val="lundi midi"/>
      <sheetName val="lundi soir"/>
      <sheetName val="mardi midi"/>
      <sheetName val="mardi soir"/>
      <sheetName val="mercredi midi"/>
      <sheetName val="mercredi soir"/>
      <sheetName val="jeudi midi"/>
      <sheetName val="jeudi soir"/>
      <sheetName val="vendredi midi"/>
      <sheetName val="vendredi soir"/>
      <sheetName val="samedi midi"/>
      <sheetName val="samedi soir"/>
      <sheetName val="dimanche midi"/>
      <sheetName val="dimanche soir"/>
    </sheetNames>
    <sheetDataSet>
      <sheetData sheetId="0"/>
      <sheetData sheetId="1">
        <row r="14">
          <cell r="AP14">
            <v>76</v>
          </cell>
        </row>
        <row r="15">
          <cell r="AP15">
            <v>46</v>
          </cell>
        </row>
        <row r="16">
          <cell r="V16">
            <v>0</v>
          </cell>
          <cell r="W16">
            <v>0</v>
          </cell>
        </row>
        <row r="21">
          <cell r="AQ21">
            <v>25</v>
          </cell>
        </row>
        <row r="24">
          <cell r="AP24">
            <v>13</v>
          </cell>
        </row>
        <row r="25">
          <cell r="AP25">
            <v>83</v>
          </cell>
        </row>
        <row r="26">
          <cell r="AP26">
            <v>50</v>
          </cell>
        </row>
        <row r="27">
          <cell r="AP27">
            <v>27</v>
          </cell>
        </row>
        <row r="28">
          <cell r="AP28">
            <v>78</v>
          </cell>
        </row>
        <row r="29">
          <cell r="AP29">
            <v>26</v>
          </cell>
        </row>
        <row r="30">
          <cell r="AP30">
            <v>35</v>
          </cell>
        </row>
        <row r="31">
          <cell r="AP31">
            <v>80</v>
          </cell>
        </row>
        <row r="32">
          <cell r="AP32">
            <v>7</v>
          </cell>
        </row>
        <row r="33">
          <cell r="AP33">
            <v>76</v>
          </cell>
        </row>
        <row r="34">
          <cell r="AP34">
            <v>7</v>
          </cell>
        </row>
        <row r="35">
          <cell r="AP35">
            <v>0</v>
          </cell>
        </row>
        <row r="36">
          <cell r="AP36">
            <v>30</v>
          </cell>
        </row>
        <row r="37">
          <cell r="Q37">
            <v>3</v>
          </cell>
          <cell r="AP37">
            <v>25</v>
          </cell>
        </row>
        <row r="38">
          <cell r="Q38">
            <v>19</v>
          </cell>
          <cell r="R38">
            <v>1</v>
          </cell>
          <cell r="AP38">
            <v>30</v>
          </cell>
        </row>
        <row r="39">
          <cell r="AP39">
            <v>19</v>
          </cell>
        </row>
        <row r="40">
          <cell r="AP40">
            <v>30</v>
          </cell>
        </row>
        <row r="41">
          <cell r="AP41">
            <v>128</v>
          </cell>
        </row>
        <row r="42">
          <cell r="AP42">
            <v>35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125</v>
          </cell>
        </row>
        <row r="46">
          <cell r="AP46">
            <v>10</v>
          </cell>
        </row>
        <row r="47">
          <cell r="AP47">
            <v>1</v>
          </cell>
        </row>
        <row r="49">
          <cell r="AP49">
            <v>2</v>
          </cell>
        </row>
        <row r="50">
          <cell r="AP50">
            <v>0</v>
          </cell>
        </row>
        <row r="51">
          <cell r="AP51">
            <v>0</v>
          </cell>
        </row>
        <row r="52">
          <cell r="B52" t="str">
            <v>Clair Soleil</v>
          </cell>
          <cell r="AP52">
            <v>0</v>
          </cell>
        </row>
        <row r="55">
          <cell r="V55">
            <v>0</v>
          </cell>
          <cell r="W55">
            <v>3</v>
          </cell>
        </row>
      </sheetData>
      <sheetData sheetId="2">
        <row r="13">
          <cell r="AO13">
            <v>57</v>
          </cell>
        </row>
        <row r="14">
          <cell r="AO14">
            <v>37</v>
          </cell>
        </row>
        <row r="15">
          <cell r="V15">
            <v>0</v>
          </cell>
          <cell r="W15">
            <v>0</v>
          </cell>
        </row>
        <row r="20">
          <cell r="AP20">
            <v>9</v>
          </cell>
        </row>
        <row r="21">
          <cell r="AP21">
            <v>12</v>
          </cell>
        </row>
        <row r="22">
          <cell r="AP22">
            <v>8</v>
          </cell>
        </row>
        <row r="23">
          <cell r="AP23">
            <v>15</v>
          </cell>
        </row>
        <row r="24">
          <cell r="AP24">
            <v>14</v>
          </cell>
        </row>
        <row r="25">
          <cell r="AP25">
            <v>16</v>
          </cell>
        </row>
        <row r="26">
          <cell r="AP26">
            <v>15</v>
          </cell>
        </row>
        <row r="27">
          <cell r="AP27">
            <v>13</v>
          </cell>
        </row>
        <row r="28">
          <cell r="AP28">
            <v>12</v>
          </cell>
        </row>
        <row r="29">
          <cell r="AP29">
            <v>12</v>
          </cell>
        </row>
        <row r="30">
          <cell r="AP30">
            <v>7</v>
          </cell>
        </row>
        <row r="31">
          <cell r="AP31">
            <v>0</v>
          </cell>
        </row>
        <row r="32">
          <cell r="AP32">
            <v>14</v>
          </cell>
        </row>
        <row r="33">
          <cell r="AP33">
            <v>34</v>
          </cell>
        </row>
        <row r="34">
          <cell r="AP34">
            <v>15</v>
          </cell>
        </row>
        <row r="35">
          <cell r="AP35">
            <v>15</v>
          </cell>
        </row>
        <row r="36">
          <cell r="AP36">
            <v>15</v>
          </cell>
        </row>
        <row r="37">
          <cell r="AP37">
            <v>18</v>
          </cell>
        </row>
        <row r="38">
          <cell r="AP38">
            <v>15</v>
          </cell>
        </row>
        <row r="39">
          <cell r="AP39">
            <v>6</v>
          </cell>
        </row>
        <row r="40">
          <cell r="AP40">
            <v>0</v>
          </cell>
        </row>
        <row r="41">
          <cell r="P41">
            <v>3</v>
          </cell>
          <cell r="AP41">
            <v>25</v>
          </cell>
        </row>
        <row r="42">
          <cell r="P42">
            <v>19</v>
          </cell>
          <cell r="Q42">
            <v>1</v>
          </cell>
          <cell r="AP42">
            <v>30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0</v>
          </cell>
        </row>
        <row r="46">
          <cell r="AP46">
            <v>0</v>
          </cell>
        </row>
        <row r="48">
          <cell r="V48">
            <v>0</v>
          </cell>
          <cell r="W48">
            <v>0</v>
          </cell>
        </row>
      </sheetData>
      <sheetData sheetId="3">
        <row r="14">
          <cell r="AP14">
            <v>74</v>
          </cell>
        </row>
        <row r="15">
          <cell r="AP15">
            <v>46</v>
          </cell>
        </row>
        <row r="16">
          <cell r="V16">
            <v>0</v>
          </cell>
          <cell r="W16">
            <v>0</v>
          </cell>
        </row>
        <row r="21">
          <cell r="AQ21">
            <v>25</v>
          </cell>
        </row>
        <row r="24">
          <cell r="AP24">
            <v>11</v>
          </cell>
        </row>
        <row r="25">
          <cell r="AP25">
            <v>76</v>
          </cell>
        </row>
        <row r="26">
          <cell r="AP26">
            <v>49</v>
          </cell>
        </row>
        <row r="27">
          <cell r="AP27">
            <v>30</v>
          </cell>
        </row>
        <row r="28">
          <cell r="AP28">
            <v>79</v>
          </cell>
        </row>
        <row r="29">
          <cell r="AP29">
            <v>27</v>
          </cell>
        </row>
        <row r="30">
          <cell r="AP30">
            <v>32</v>
          </cell>
        </row>
        <row r="31">
          <cell r="AP31">
            <v>80</v>
          </cell>
        </row>
        <row r="32">
          <cell r="AP32">
            <v>7</v>
          </cell>
        </row>
        <row r="33">
          <cell r="AP33">
            <v>76</v>
          </cell>
        </row>
        <row r="34">
          <cell r="AP34">
            <v>6</v>
          </cell>
        </row>
        <row r="35">
          <cell r="AP35">
            <v>0</v>
          </cell>
        </row>
        <row r="36">
          <cell r="AP36">
            <v>31</v>
          </cell>
        </row>
        <row r="37">
          <cell r="Q37">
            <v>3</v>
          </cell>
          <cell r="AP37">
            <v>25</v>
          </cell>
        </row>
        <row r="38">
          <cell r="Q38">
            <v>19</v>
          </cell>
          <cell r="R38">
            <v>1</v>
          </cell>
          <cell r="AP38">
            <v>30</v>
          </cell>
        </row>
        <row r="39">
          <cell r="AP39">
            <v>21</v>
          </cell>
        </row>
        <row r="40">
          <cell r="AP40">
            <v>30</v>
          </cell>
        </row>
        <row r="41">
          <cell r="AP41">
            <v>114</v>
          </cell>
        </row>
        <row r="42">
          <cell r="AP42">
            <v>38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134</v>
          </cell>
        </row>
        <row r="46">
          <cell r="AP46">
            <v>10</v>
          </cell>
        </row>
        <row r="47">
          <cell r="AP47">
            <v>1</v>
          </cell>
        </row>
        <row r="49">
          <cell r="AP49">
            <v>2</v>
          </cell>
        </row>
        <row r="50">
          <cell r="AP50">
            <v>0</v>
          </cell>
        </row>
        <row r="51">
          <cell r="AP51">
            <v>0</v>
          </cell>
        </row>
        <row r="52">
          <cell r="AP52">
            <v>0</v>
          </cell>
        </row>
        <row r="55">
          <cell r="V55">
            <v>0</v>
          </cell>
          <cell r="W55">
            <v>0</v>
          </cell>
        </row>
      </sheetData>
      <sheetData sheetId="4">
        <row r="13">
          <cell r="AO13">
            <v>56</v>
          </cell>
        </row>
        <row r="14">
          <cell r="AO14">
            <v>37</v>
          </cell>
        </row>
        <row r="15">
          <cell r="V15">
            <v>0</v>
          </cell>
          <cell r="W15">
            <v>0</v>
          </cell>
        </row>
        <row r="20">
          <cell r="AP20">
            <v>9</v>
          </cell>
        </row>
        <row r="21">
          <cell r="AP21">
            <v>0</v>
          </cell>
        </row>
        <row r="22">
          <cell r="AP22">
            <v>9</v>
          </cell>
        </row>
        <row r="23">
          <cell r="AP23">
            <v>0</v>
          </cell>
        </row>
        <row r="24">
          <cell r="AP24">
            <v>0</v>
          </cell>
        </row>
        <row r="25">
          <cell r="AP25">
            <v>0</v>
          </cell>
        </row>
        <row r="26">
          <cell r="AP26">
            <v>0</v>
          </cell>
        </row>
        <row r="27">
          <cell r="AP27">
            <v>0</v>
          </cell>
        </row>
        <row r="28">
          <cell r="AP28">
            <v>0</v>
          </cell>
        </row>
        <row r="29">
          <cell r="AP29">
            <v>12</v>
          </cell>
        </row>
        <row r="30">
          <cell r="AP30">
            <v>11</v>
          </cell>
        </row>
        <row r="31">
          <cell r="AP31">
            <v>0</v>
          </cell>
        </row>
        <row r="32">
          <cell r="AP32">
            <v>14</v>
          </cell>
        </row>
        <row r="33">
          <cell r="AP33">
            <v>34</v>
          </cell>
        </row>
        <row r="34">
          <cell r="AP34">
            <v>15</v>
          </cell>
        </row>
        <row r="35">
          <cell r="AP35">
            <v>15</v>
          </cell>
        </row>
        <row r="36">
          <cell r="AP36">
            <v>15</v>
          </cell>
        </row>
        <row r="37">
          <cell r="AP37">
            <v>18</v>
          </cell>
        </row>
        <row r="38">
          <cell r="AP38">
            <v>7</v>
          </cell>
        </row>
        <row r="39">
          <cell r="AP39">
            <v>0</v>
          </cell>
        </row>
        <row r="40">
          <cell r="AP40">
            <v>0</v>
          </cell>
        </row>
        <row r="41">
          <cell r="P41">
            <v>3</v>
          </cell>
          <cell r="AP41">
            <v>25</v>
          </cell>
        </row>
        <row r="42">
          <cell r="P42">
            <v>19</v>
          </cell>
          <cell r="Q42">
            <v>1</v>
          </cell>
          <cell r="AP42">
            <v>30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0</v>
          </cell>
        </row>
        <row r="46">
          <cell r="AP46">
            <v>0</v>
          </cell>
        </row>
        <row r="48">
          <cell r="V48">
            <v>0</v>
          </cell>
          <cell r="W48">
            <v>7</v>
          </cell>
        </row>
      </sheetData>
      <sheetData sheetId="5">
        <row r="14">
          <cell r="AP14">
            <v>80</v>
          </cell>
        </row>
        <row r="15">
          <cell r="AP15">
            <v>45</v>
          </cell>
        </row>
        <row r="16">
          <cell r="V16">
            <v>0</v>
          </cell>
          <cell r="W16">
            <v>0</v>
          </cell>
        </row>
        <row r="21">
          <cell r="AQ21">
            <v>24</v>
          </cell>
        </row>
        <row r="24">
          <cell r="AP24">
            <v>13</v>
          </cell>
        </row>
        <row r="25">
          <cell r="AP25">
            <v>61</v>
          </cell>
        </row>
        <row r="26">
          <cell r="AP26">
            <v>50</v>
          </cell>
        </row>
        <row r="27">
          <cell r="AP27">
            <v>29</v>
          </cell>
        </row>
        <row r="28">
          <cell r="AP28">
            <v>75</v>
          </cell>
        </row>
        <row r="29">
          <cell r="AP29">
            <v>29</v>
          </cell>
        </row>
        <row r="30">
          <cell r="AP30">
            <v>35</v>
          </cell>
        </row>
        <row r="31">
          <cell r="AP31">
            <v>80</v>
          </cell>
        </row>
        <row r="32">
          <cell r="AP32">
            <v>5</v>
          </cell>
        </row>
        <row r="33">
          <cell r="AP33">
            <v>75</v>
          </cell>
        </row>
        <row r="34">
          <cell r="AP34">
            <v>6</v>
          </cell>
        </row>
        <row r="35">
          <cell r="AP35">
            <v>0</v>
          </cell>
        </row>
        <row r="36">
          <cell r="AP36">
            <v>32</v>
          </cell>
        </row>
        <row r="37">
          <cell r="Q37">
            <v>3</v>
          </cell>
          <cell r="AP37">
            <v>25</v>
          </cell>
        </row>
        <row r="38">
          <cell r="Q38">
            <v>19</v>
          </cell>
          <cell r="R38">
            <v>1</v>
          </cell>
          <cell r="AP38">
            <v>30</v>
          </cell>
        </row>
        <row r="39">
          <cell r="AP39">
            <v>0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127</v>
          </cell>
        </row>
        <row r="46">
          <cell r="AP46">
            <v>9</v>
          </cell>
        </row>
        <row r="47">
          <cell r="AP47">
            <v>1</v>
          </cell>
        </row>
        <row r="48">
          <cell r="AP48">
            <v>16</v>
          </cell>
        </row>
        <row r="49">
          <cell r="AP49">
            <v>2</v>
          </cell>
        </row>
        <row r="50">
          <cell r="AP50">
            <v>0</v>
          </cell>
        </row>
        <row r="51">
          <cell r="AP51">
            <v>0</v>
          </cell>
        </row>
        <row r="52">
          <cell r="AP52">
            <v>0</v>
          </cell>
        </row>
        <row r="55">
          <cell r="V55">
            <v>0</v>
          </cell>
          <cell r="W55">
            <v>0</v>
          </cell>
        </row>
      </sheetData>
      <sheetData sheetId="6">
        <row r="13">
          <cell r="AO13">
            <v>56</v>
          </cell>
        </row>
        <row r="14">
          <cell r="AO14">
            <v>37</v>
          </cell>
        </row>
        <row r="15">
          <cell r="V15">
            <v>0</v>
          </cell>
          <cell r="W15">
            <v>0</v>
          </cell>
        </row>
        <row r="20">
          <cell r="AP20">
            <v>0</v>
          </cell>
        </row>
        <row r="21">
          <cell r="AP21">
            <v>11</v>
          </cell>
        </row>
        <row r="22">
          <cell r="AP22">
            <v>0</v>
          </cell>
        </row>
        <row r="23">
          <cell r="AP23">
            <v>16</v>
          </cell>
        </row>
        <row r="24">
          <cell r="AP24">
            <v>14</v>
          </cell>
        </row>
        <row r="25">
          <cell r="AP25">
            <v>16</v>
          </cell>
        </row>
        <row r="26">
          <cell r="AP26">
            <v>15</v>
          </cell>
        </row>
        <row r="27">
          <cell r="AP27">
            <v>14</v>
          </cell>
        </row>
        <row r="28">
          <cell r="AP28">
            <v>13</v>
          </cell>
        </row>
        <row r="29">
          <cell r="AP29">
            <v>13</v>
          </cell>
        </row>
        <row r="30">
          <cell r="AP30">
            <v>8</v>
          </cell>
        </row>
        <row r="31">
          <cell r="AP31">
            <v>0</v>
          </cell>
        </row>
        <row r="32">
          <cell r="AP32">
            <v>15</v>
          </cell>
        </row>
        <row r="33">
          <cell r="AP33">
            <v>34</v>
          </cell>
        </row>
        <row r="34">
          <cell r="AP34">
            <v>15</v>
          </cell>
        </row>
        <row r="35">
          <cell r="AP35">
            <v>14</v>
          </cell>
        </row>
        <row r="36">
          <cell r="AP36">
            <v>15</v>
          </cell>
        </row>
        <row r="37">
          <cell r="AP37">
            <v>18</v>
          </cell>
        </row>
        <row r="38">
          <cell r="AP38">
            <v>15</v>
          </cell>
        </row>
        <row r="39">
          <cell r="AP39">
            <v>6</v>
          </cell>
        </row>
        <row r="40">
          <cell r="AP40">
            <v>0</v>
          </cell>
        </row>
        <row r="41">
          <cell r="P41">
            <v>3</v>
          </cell>
          <cell r="AP41">
            <v>25</v>
          </cell>
        </row>
        <row r="42">
          <cell r="P42">
            <v>19</v>
          </cell>
          <cell r="Q42">
            <v>1</v>
          </cell>
          <cell r="AP42">
            <v>30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0</v>
          </cell>
        </row>
        <row r="46">
          <cell r="AP46">
            <v>0</v>
          </cell>
        </row>
        <row r="48">
          <cell r="V48">
            <v>0</v>
          </cell>
          <cell r="W48">
            <v>12</v>
          </cell>
        </row>
      </sheetData>
      <sheetData sheetId="7">
        <row r="14">
          <cell r="AP14">
            <v>75</v>
          </cell>
        </row>
        <row r="15">
          <cell r="AP15">
            <v>45</v>
          </cell>
        </row>
        <row r="16">
          <cell r="V16">
            <v>0</v>
          </cell>
          <cell r="W16">
            <v>0</v>
          </cell>
        </row>
        <row r="21">
          <cell r="AQ21">
            <v>25</v>
          </cell>
        </row>
        <row r="24">
          <cell r="AP24">
            <v>12</v>
          </cell>
        </row>
        <row r="25">
          <cell r="AP25">
            <v>65</v>
          </cell>
        </row>
        <row r="26">
          <cell r="AP26">
            <v>49</v>
          </cell>
        </row>
        <row r="27">
          <cell r="AP27">
            <v>33</v>
          </cell>
        </row>
        <row r="28">
          <cell r="AP28">
            <v>77</v>
          </cell>
        </row>
        <row r="29">
          <cell r="AP29">
            <v>30</v>
          </cell>
        </row>
        <row r="30">
          <cell r="AP30">
            <v>35</v>
          </cell>
        </row>
        <row r="31">
          <cell r="AP31">
            <v>80</v>
          </cell>
        </row>
        <row r="32">
          <cell r="AP32">
            <v>7</v>
          </cell>
        </row>
        <row r="33">
          <cell r="AP33">
            <v>76</v>
          </cell>
        </row>
        <row r="34">
          <cell r="AP34">
            <v>5</v>
          </cell>
        </row>
        <row r="35">
          <cell r="AP35">
            <v>3</v>
          </cell>
        </row>
        <row r="36">
          <cell r="AP36">
            <v>32</v>
          </cell>
        </row>
        <row r="37">
          <cell r="Q37">
            <v>3</v>
          </cell>
          <cell r="AP37">
            <v>25</v>
          </cell>
        </row>
        <row r="38">
          <cell r="Q38">
            <v>19</v>
          </cell>
          <cell r="R38">
            <v>1</v>
          </cell>
          <cell r="AP38">
            <v>30</v>
          </cell>
        </row>
        <row r="39">
          <cell r="AP39">
            <v>17</v>
          </cell>
        </row>
        <row r="40">
          <cell r="AP40">
            <v>30</v>
          </cell>
        </row>
        <row r="41">
          <cell r="AP41">
            <v>113</v>
          </cell>
        </row>
        <row r="42">
          <cell r="AP42">
            <v>32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135</v>
          </cell>
        </row>
        <row r="46">
          <cell r="AP46">
            <v>13</v>
          </cell>
        </row>
        <row r="47">
          <cell r="AP47">
            <v>1</v>
          </cell>
        </row>
        <row r="49">
          <cell r="AP49">
            <v>2</v>
          </cell>
        </row>
        <row r="50">
          <cell r="AP50">
            <v>0</v>
          </cell>
        </row>
        <row r="51">
          <cell r="AP51">
            <v>0</v>
          </cell>
        </row>
        <row r="52">
          <cell r="AP52">
            <v>0</v>
          </cell>
        </row>
        <row r="55">
          <cell r="V55">
            <v>0</v>
          </cell>
          <cell r="W55">
            <v>3</v>
          </cell>
        </row>
      </sheetData>
      <sheetData sheetId="8">
        <row r="13">
          <cell r="AO13">
            <v>57</v>
          </cell>
        </row>
        <row r="14">
          <cell r="AO14">
            <v>37</v>
          </cell>
        </row>
        <row r="15">
          <cell r="V15">
            <v>0</v>
          </cell>
          <cell r="W15">
            <v>0</v>
          </cell>
        </row>
        <row r="20">
          <cell r="AP20">
            <v>9</v>
          </cell>
        </row>
        <row r="21">
          <cell r="AP21">
            <v>12</v>
          </cell>
        </row>
        <row r="22">
          <cell r="AP22">
            <v>9</v>
          </cell>
        </row>
        <row r="23">
          <cell r="AP23">
            <v>16</v>
          </cell>
        </row>
        <row r="24">
          <cell r="AP24">
            <v>0</v>
          </cell>
        </row>
        <row r="25">
          <cell r="AP25">
            <v>15</v>
          </cell>
        </row>
        <row r="26">
          <cell r="AP26">
            <v>15</v>
          </cell>
        </row>
        <row r="27">
          <cell r="AP27">
            <v>13</v>
          </cell>
        </row>
        <row r="28">
          <cell r="AP28">
            <v>11</v>
          </cell>
        </row>
        <row r="29">
          <cell r="AP29">
            <v>14</v>
          </cell>
        </row>
        <row r="30">
          <cell r="AP30">
            <v>12</v>
          </cell>
        </row>
        <row r="31">
          <cell r="AP31">
            <v>0</v>
          </cell>
        </row>
        <row r="32">
          <cell r="AP32">
            <v>14</v>
          </cell>
        </row>
        <row r="33">
          <cell r="AP33">
            <v>34</v>
          </cell>
        </row>
        <row r="34">
          <cell r="AP34">
            <v>15</v>
          </cell>
        </row>
        <row r="35">
          <cell r="AP35">
            <v>15</v>
          </cell>
        </row>
        <row r="36">
          <cell r="AP36">
            <v>15</v>
          </cell>
        </row>
        <row r="37">
          <cell r="AP37">
            <v>18</v>
          </cell>
        </row>
        <row r="38">
          <cell r="AP38">
            <v>7</v>
          </cell>
        </row>
        <row r="39">
          <cell r="AP39">
            <v>5</v>
          </cell>
        </row>
        <row r="40">
          <cell r="AP40">
            <v>2</v>
          </cell>
        </row>
        <row r="41">
          <cell r="P41">
            <v>3</v>
          </cell>
          <cell r="AP41">
            <v>25</v>
          </cell>
        </row>
        <row r="42">
          <cell r="P42">
            <v>19</v>
          </cell>
          <cell r="Q42">
            <v>1</v>
          </cell>
          <cell r="AP42">
            <v>30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0</v>
          </cell>
        </row>
        <row r="46">
          <cell r="AP46">
            <v>0</v>
          </cell>
        </row>
        <row r="48">
          <cell r="V48">
            <v>0</v>
          </cell>
          <cell r="W48">
            <v>7</v>
          </cell>
        </row>
      </sheetData>
      <sheetData sheetId="9">
        <row r="14">
          <cell r="AP14">
            <v>71</v>
          </cell>
        </row>
        <row r="15">
          <cell r="AP15">
            <v>47</v>
          </cell>
        </row>
        <row r="16">
          <cell r="V16">
            <v>0</v>
          </cell>
          <cell r="W16">
            <v>0</v>
          </cell>
        </row>
        <row r="21">
          <cell r="AQ21">
            <v>26</v>
          </cell>
        </row>
        <row r="24">
          <cell r="AP24">
            <v>11</v>
          </cell>
        </row>
        <row r="25">
          <cell r="AP25">
            <v>78</v>
          </cell>
        </row>
        <row r="26">
          <cell r="AP26">
            <v>48</v>
          </cell>
        </row>
        <row r="27">
          <cell r="AP27">
            <v>26</v>
          </cell>
        </row>
        <row r="28">
          <cell r="AP28">
            <v>77</v>
          </cell>
        </row>
        <row r="29">
          <cell r="AP29">
            <v>30</v>
          </cell>
        </row>
        <row r="30">
          <cell r="AP30">
            <v>35</v>
          </cell>
        </row>
        <row r="31">
          <cell r="AP31">
            <v>80</v>
          </cell>
        </row>
        <row r="32">
          <cell r="AP32">
            <v>5</v>
          </cell>
        </row>
        <row r="33">
          <cell r="AP33">
            <v>75</v>
          </cell>
        </row>
        <row r="34">
          <cell r="AP34">
            <v>5</v>
          </cell>
        </row>
        <row r="35">
          <cell r="AP35">
            <v>3</v>
          </cell>
        </row>
        <row r="37">
          <cell r="Q37">
            <v>3</v>
          </cell>
          <cell r="AP37">
            <v>25</v>
          </cell>
        </row>
        <row r="38">
          <cell r="Q38">
            <v>19</v>
          </cell>
          <cell r="R38">
            <v>1</v>
          </cell>
          <cell r="AP38">
            <v>30</v>
          </cell>
        </row>
        <row r="39">
          <cell r="AP39">
            <v>21</v>
          </cell>
        </row>
        <row r="40">
          <cell r="AP40">
            <v>30</v>
          </cell>
        </row>
        <row r="41">
          <cell r="AP41">
            <v>128</v>
          </cell>
        </row>
        <row r="42">
          <cell r="AP42">
            <v>36</v>
          </cell>
        </row>
        <row r="43">
          <cell r="AP43">
            <v>0</v>
          </cell>
        </row>
        <row r="44">
          <cell r="AP44">
            <v>0</v>
          </cell>
        </row>
        <row r="45">
          <cell r="AP45">
            <v>127</v>
          </cell>
        </row>
        <row r="46">
          <cell r="AP46">
            <v>11</v>
          </cell>
        </row>
        <row r="49">
          <cell r="AP49">
            <v>1</v>
          </cell>
        </row>
        <row r="50">
          <cell r="AP50">
            <v>0</v>
          </cell>
        </row>
        <row r="51">
          <cell r="AP51">
            <v>0</v>
          </cell>
        </row>
        <row r="52">
          <cell r="AP52">
            <v>0</v>
          </cell>
        </row>
        <row r="55">
          <cell r="V55">
            <v>0</v>
          </cell>
          <cell r="W55">
            <v>2</v>
          </cell>
        </row>
      </sheetData>
      <sheetData sheetId="10">
        <row r="13">
          <cell r="AO13">
            <v>54</v>
          </cell>
        </row>
        <row r="14">
          <cell r="AO14">
            <v>37</v>
          </cell>
        </row>
        <row r="15">
          <cell r="V15">
            <v>0</v>
          </cell>
          <cell r="W15">
            <v>0</v>
          </cell>
        </row>
        <row r="21">
          <cell r="AP21">
            <v>11</v>
          </cell>
        </row>
        <row r="22">
          <cell r="AP22">
            <v>7</v>
          </cell>
        </row>
        <row r="23">
          <cell r="AP23">
            <v>8</v>
          </cell>
        </row>
        <row r="24">
          <cell r="AP24">
            <v>5</v>
          </cell>
        </row>
        <row r="26">
          <cell r="AP26">
            <v>6</v>
          </cell>
        </row>
        <row r="27">
          <cell r="AP27">
            <v>9</v>
          </cell>
        </row>
        <row r="28">
          <cell r="P28">
            <v>3</v>
          </cell>
          <cell r="AP28">
            <v>25</v>
          </cell>
        </row>
        <row r="29">
          <cell r="P29">
            <v>19</v>
          </cell>
          <cell r="Q29">
            <v>1</v>
          </cell>
          <cell r="AP29">
            <v>30</v>
          </cell>
        </row>
        <row r="30">
          <cell r="AP30">
            <v>0</v>
          </cell>
        </row>
        <row r="31">
          <cell r="AP31">
            <v>0</v>
          </cell>
        </row>
        <row r="32">
          <cell r="AP32">
            <v>0</v>
          </cell>
        </row>
        <row r="34">
          <cell r="V34">
            <v>0</v>
          </cell>
          <cell r="W34">
            <v>0</v>
          </cell>
        </row>
      </sheetData>
      <sheetData sheetId="11">
        <row r="14">
          <cell r="AN14">
            <v>55</v>
          </cell>
        </row>
        <row r="15">
          <cell r="AN15">
            <v>35</v>
          </cell>
        </row>
        <row r="16">
          <cell r="V16">
            <v>0</v>
          </cell>
          <cell r="W16">
            <v>0</v>
          </cell>
        </row>
        <row r="21">
          <cell r="AN21">
            <v>7</v>
          </cell>
        </row>
        <row r="22">
          <cell r="AN22">
            <v>10</v>
          </cell>
        </row>
        <row r="23">
          <cell r="Q23">
            <v>3</v>
          </cell>
          <cell r="AN23">
            <v>25</v>
          </cell>
        </row>
        <row r="24">
          <cell r="Q24">
            <v>19</v>
          </cell>
          <cell r="R24">
            <v>1</v>
          </cell>
          <cell r="AN24">
            <v>30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1</v>
          </cell>
        </row>
        <row r="31">
          <cell r="V31">
            <v>0</v>
          </cell>
          <cell r="W31">
            <v>0</v>
          </cell>
        </row>
      </sheetData>
      <sheetData sheetId="12">
        <row r="13">
          <cell r="AO13">
            <v>53</v>
          </cell>
        </row>
        <row r="14">
          <cell r="AO14">
            <v>32</v>
          </cell>
        </row>
        <row r="15">
          <cell r="V15">
            <v>0</v>
          </cell>
          <cell r="W15">
            <v>0</v>
          </cell>
        </row>
        <row r="20">
          <cell r="AO20">
            <v>7</v>
          </cell>
        </row>
        <row r="21">
          <cell r="AO21">
            <v>0</v>
          </cell>
        </row>
        <row r="22">
          <cell r="P22">
            <v>3</v>
          </cell>
          <cell r="AO22">
            <v>25</v>
          </cell>
        </row>
        <row r="23">
          <cell r="P23">
            <v>19</v>
          </cell>
          <cell r="Q23">
            <v>1</v>
          </cell>
          <cell r="AO23">
            <v>30</v>
          </cell>
        </row>
        <row r="24">
          <cell r="AO24">
            <v>0</v>
          </cell>
        </row>
        <row r="25">
          <cell r="AO25">
            <v>0</v>
          </cell>
        </row>
        <row r="28">
          <cell r="V28">
            <v>0</v>
          </cell>
          <cell r="W28">
            <v>0</v>
          </cell>
        </row>
      </sheetData>
      <sheetData sheetId="13">
        <row r="14">
          <cell r="AN14">
            <v>52</v>
          </cell>
        </row>
        <row r="15">
          <cell r="AN15">
            <v>34</v>
          </cell>
        </row>
        <row r="16">
          <cell r="V16">
            <v>0</v>
          </cell>
          <cell r="W16">
            <v>0</v>
          </cell>
        </row>
        <row r="21">
          <cell r="AN21">
            <v>6</v>
          </cell>
        </row>
        <row r="22">
          <cell r="AN22">
            <v>10</v>
          </cell>
        </row>
        <row r="23">
          <cell r="Q23">
            <v>3</v>
          </cell>
          <cell r="AN23">
            <v>25</v>
          </cell>
        </row>
        <row r="24">
          <cell r="Q24">
            <v>19</v>
          </cell>
          <cell r="R24">
            <v>1</v>
          </cell>
          <cell r="AN24">
            <v>30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31">
          <cell r="V31">
            <v>0</v>
          </cell>
          <cell r="W31">
            <v>0</v>
          </cell>
        </row>
      </sheetData>
      <sheetData sheetId="14">
        <row r="13">
          <cell r="AO13">
            <v>53</v>
          </cell>
        </row>
        <row r="14">
          <cell r="AO14">
            <v>34</v>
          </cell>
        </row>
        <row r="15">
          <cell r="V15">
            <v>0</v>
          </cell>
          <cell r="W15">
            <v>0</v>
          </cell>
        </row>
        <row r="20">
          <cell r="AO20">
            <v>6</v>
          </cell>
        </row>
        <row r="21">
          <cell r="AO21">
            <v>8</v>
          </cell>
        </row>
        <row r="22">
          <cell r="P22">
            <v>3</v>
          </cell>
          <cell r="AO22">
            <v>25</v>
          </cell>
        </row>
        <row r="23">
          <cell r="P23">
            <v>19</v>
          </cell>
          <cell r="Q23">
            <v>1</v>
          </cell>
          <cell r="AO23">
            <v>30</v>
          </cell>
        </row>
        <row r="24">
          <cell r="AO24">
            <v>0</v>
          </cell>
        </row>
        <row r="25">
          <cell r="AO25">
            <v>0</v>
          </cell>
        </row>
        <row r="28">
          <cell r="V28">
            <v>0</v>
          </cell>
          <cell r="W28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semaine"/>
      <sheetName val="lundi midi"/>
      <sheetName val="lundi soir"/>
      <sheetName val="mardi midi"/>
      <sheetName val="mardi soir"/>
      <sheetName val="mercredi midi"/>
      <sheetName val="mercredi soir"/>
      <sheetName val="jeudi midi"/>
      <sheetName val="jeudi soir"/>
      <sheetName val="vendredi midi"/>
      <sheetName val="vendredi soir"/>
      <sheetName val="samedi midi"/>
      <sheetName val="samedi soir"/>
      <sheetName val="dimanche midi"/>
      <sheetName val="dimanche soir"/>
    </sheetNames>
    <sheetDataSet>
      <sheetData sheetId="0">
        <row r="4">
          <cell r="B4">
            <v>40980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 tint="-0.749992370372631"/>
    <pageSetUpPr fitToPage="1"/>
  </sheetPr>
  <dimension ref="A1:AW151"/>
  <sheetViews>
    <sheetView zoomScale="110" zoomScaleNormal="110" workbookViewId="0">
      <pane ySplit="20" topLeftCell="A21" activePane="bottomLeft" state="frozen"/>
      <selection activeCell="A15" sqref="A15"/>
      <selection pane="bottomLeft" activeCell="B2" sqref="B2"/>
    </sheetView>
  </sheetViews>
  <sheetFormatPr baseColWidth="10" defaultColWidth="9.140625" defaultRowHeight="12.75" x14ac:dyDescent="0.2"/>
  <cols>
    <col min="1" max="1" width="13.42578125" style="22" customWidth="1"/>
    <col min="2" max="2" width="4.42578125" style="22" customWidth="1"/>
    <col min="3" max="3" width="4" style="22" customWidth="1"/>
    <col min="4" max="5" width="4.140625" style="22" customWidth="1"/>
    <col min="6" max="6" width="4.28515625" style="22" customWidth="1"/>
    <col min="7" max="7" width="3.7109375" style="22" customWidth="1"/>
    <col min="8" max="8" width="4" style="22" customWidth="1"/>
    <col min="9" max="9" width="4.42578125" style="22" customWidth="1"/>
    <col min="10" max="10" width="4.28515625" style="22" customWidth="1"/>
    <col min="11" max="12" width="4.5703125" style="22" customWidth="1"/>
    <col min="13" max="13" width="3.5703125" style="22" customWidth="1"/>
    <col min="14" max="14" width="4.7109375" style="22" customWidth="1"/>
    <col min="15" max="15" width="3.85546875" style="22" customWidth="1"/>
    <col min="16" max="16" width="4.28515625" style="22" customWidth="1"/>
    <col min="17" max="17" width="3.85546875" style="22" customWidth="1"/>
    <col min="18" max="19" width="4.5703125" style="22" customWidth="1"/>
    <col min="20" max="20" width="4.85546875" style="22" customWidth="1"/>
    <col min="21" max="22" width="4.5703125" style="22" customWidth="1"/>
    <col min="23" max="23" width="5.140625" style="22" customWidth="1"/>
    <col min="24" max="25" width="4.42578125" style="22" customWidth="1"/>
    <col min="26" max="26" width="4.85546875" style="22" customWidth="1"/>
    <col min="27" max="27" width="4.140625" style="22" customWidth="1"/>
    <col min="28" max="28" width="5.28515625" style="22" customWidth="1"/>
    <col min="29" max="29" width="4.5703125" style="22" customWidth="1"/>
    <col min="30" max="31" width="4.140625" style="22" customWidth="1"/>
    <col min="32" max="33" width="4.28515625" style="22" customWidth="1"/>
    <col min="34" max="34" width="3.7109375" style="22" customWidth="1"/>
    <col min="35" max="35" width="5.42578125" style="22" customWidth="1"/>
    <col min="36" max="36" width="4.140625" style="22" customWidth="1"/>
    <col min="37" max="37" width="4.85546875" style="22" customWidth="1"/>
    <col min="38" max="39" width="3.5703125" style="22" customWidth="1"/>
    <col min="40" max="40" width="3.7109375" style="22" customWidth="1"/>
    <col min="41" max="41" width="6.7109375" style="22" customWidth="1"/>
    <col min="42" max="42" width="4" style="22" customWidth="1"/>
    <col min="43" max="43" width="3.7109375" style="22" customWidth="1"/>
    <col min="44" max="44" width="4.42578125" style="22" customWidth="1"/>
    <col min="45" max="16384" width="9.140625" style="22"/>
  </cols>
  <sheetData>
    <row r="1" spans="1:42" s="122" customFormat="1" ht="15" customHeight="1" x14ac:dyDescent="0.25">
      <c r="B1" s="242" t="s">
        <v>348</v>
      </c>
      <c r="D1" s="243"/>
      <c r="E1" s="243"/>
      <c r="G1" s="243"/>
      <c r="I1" s="243"/>
      <c r="J1" s="243"/>
      <c r="K1" s="243"/>
      <c r="L1" s="243"/>
      <c r="M1" s="243"/>
      <c r="N1" s="243"/>
      <c r="O1" s="243"/>
      <c r="P1" s="244"/>
      <c r="Q1" s="243"/>
      <c r="R1" s="243"/>
      <c r="S1" s="245" t="s">
        <v>195</v>
      </c>
      <c r="T1" s="246"/>
      <c r="U1" s="247"/>
      <c r="V1" s="248"/>
      <c r="Y1" s="243"/>
      <c r="Z1" s="243"/>
      <c r="AA1" s="243"/>
      <c r="AB1" s="243"/>
      <c r="AC1" s="243"/>
      <c r="AD1" s="241"/>
      <c r="AE1" s="243"/>
      <c r="AF1" s="247"/>
      <c r="AG1" s="243"/>
      <c r="AH1" s="243"/>
      <c r="AI1" s="243"/>
      <c r="AJ1" s="243"/>
      <c r="AK1" s="243"/>
      <c r="AL1" s="243"/>
      <c r="AM1" s="243"/>
      <c r="AN1" s="243"/>
      <c r="AO1" s="243"/>
    </row>
    <row r="2" spans="1:42" s="122" customFormat="1" ht="15" customHeight="1" x14ac:dyDescent="0.25">
      <c r="B2" s="242"/>
      <c r="D2" s="243"/>
      <c r="E2" s="243"/>
      <c r="G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7"/>
      <c r="T2" s="243" t="s">
        <v>195</v>
      </c>
      <c r="U2" s="247"/>
      <c r="V2" s="248"/>
      <c r="Y2" s="243"/>
      <c r="Z2" s="243"/>
      <c r="AA2" s="243"/>
      <c r="AB2" s="243"/>
      <c r="AC2" s="243"/>
      <c r="AD2" s="241"/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</row>
    <row r="3" spans="1:42" s="122" customFormat="1" ht="15" customHeight="1" x14ac:dyDescent="0.25">
      <c r="A3" s="247" t="s">
        <v>220</v>
      </c>
      <c r="B3" s="242"/>
      <c r="D3" s="243"/>
      <c r="E3" s="243"/>
      <c r="G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7"/>
      <c r="T3" s="243"/>
      <c r="U3" s="247"/>
      <c r="V3" s="248"/>
      <c r="Y3" s="243"/>
      <c r="Z3" s="243"/>
      <c r="AA3" s="243"/>
      <c r="AB3" s="243"/>
      <c r="AC3" s="243"/>
      <c r="AD3" s="241"/>
      <c r="AE3" s="243"/>
      <c r="AF3" s="243"/>
      <c r="AG3" s="243"/>
      <c r="AH3" s="243"/>
      <c r="AI3" s="243"/>
      <c r="AJ3" s="243"/>
      <c r="AK3" s="243"/>
      <c r="AL3" s="243"/>
      <c r="AM3" s="243"/>
      <c r="AN3" s="243"/>
      <c r="AO3" s="243"/>
    </row>
    <row r="4" spans="1:42" s="122" customFormat="1" ht="15" customHeight="1" x14ac:dyDescent="0.25">
      <c r="A4" s="247" t="s">
        <v>221</v>
      </c>
      <c r="B4" s="243"/>
      <c r="C4" s="243"/>
      <c r="D4" s="243"/>
      <c r="E4" s="243"/>
      <c r="F4" s="247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1" t="s">
        <v>195</v>
      </c>
      <c r="U4" s="247"/>
      <c r="V4" s="243"/>
      <c r="Y4" s="243"/>
      <c r="AA4" s="249"/>
      <c r="AB4" s="243"/>
      <c r="AC4" s="243"/>
      <c r="AD4" s="241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</row>
    <row r="5" spans="1:42" s="122" customFormat="1" ht="15" customHeight="1" x14ac:dyDescent="0.25">
      <c r="B5" s="247"/>
      <c r="C5" s="243"/>
      <c r="D5" s="243"/>
      <c r="E5" s="243"/>
      <c r="F5" s="247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50"/>
      <c r="R5" s="250"/>
      <c r="S5" s="249"/>
      <c r="U5" s="243"/>
      <c r="V5" s="243"/>
      <c r="Y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  <c r="AM5" s="243"/>
      <c r="AN5" s="243"/>
      <c r="AO5" s="243"/>
    </row>
    <row r="6" spans="1:42" s="122" customFormat="1" ht="15" customHeight="1" x14ac:dyDescent="0.2">
      <c r="A6" s="251"/>
      <c r="B6" s="243"/>
      <c r="C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7"/>
      <c r="T6" s="241"/>
      <c r="U6" s="243"/>
      <c r="V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</row>
    <row r="7" spans="1:42" s="122" customFormat="1" ht="15" customHeight="1" x14ac:dyDescent="0.2">
      <c r="A7" s="243"/>
      <c r="B7" s="243"/>
      <c r="C7" s="243"/>
      <c r="D7" s="241"/>
      <c r="E7" s="241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  <c r="AM7" s="243"/>
      <c r="AN7" s="243"/>
      <c r="AO7" s="243"/>
    </row>
    <row r="8" spans="1:42" s="122" customFormat="1" ht="17.25" customHeight="1" x14ac:dyDescent="0.25">
      <c r="A8" s="247" t="s">
        <v>222</v>
      </c>
      <c r="B8" s="243"/>
      <c r="C8" s="243"/>
      <c r="F8" s="243"/>
      <c r="I8" s="252" t="s">
        <v>47</v>
      </c>
      <c r="J8" s="253"/>
      <c r="K8" s="253"/>
      <c r="L8" s="253"/>
      <c r="M8" s="254"/>
      <c r="N8" s="254"/>
      <c r="O8" s="255">
        <f>'[3]recap semaine'!B4</f>
        <v>40980</v>
      </c>
      <c r="P8" s="255"/>
      <c r="Q8" s="255"/>
      <c r="R8" s="256"/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M8" s="243"/>
      <c r="AN8" s="243"/>
      <c r="AO8" s="243"/>
    </row>
    <row r="9" spans="1:42" s="122" customFormat="1" ht="11.25" customHeight="1" x14ac:dyDescent="0.2">
      <c r="A9" s="247"/>
      <c r="B9" s="243"/>
      <c r="C9" s="243"/>
      <c r="D9" s="257"/>
      <c r="E9" s="257"/>
      <c r="F9" s="101"/>
      <c r="G9" s="258"/>
      <c r="H9" s="259"/>
      <c r="I9" s="259"/>
      <c r="J9" s="259"/>
      <c r="K9" s="259"/>
      <c r="L9" s="259"/>
      <c r="M9" s="243"/>
      <c r="O9" s="260"/>
      <c r="P9" s="261"/>
      <c r="Q9" s="243"/>
      <c r="R9" s="243"/>
      <c r="S9" s="243"/>
      <c r="T9" s="243"/>
      <c r="U9" s="261"/>
      <c r="V9" s="243"/>
      <c r="W9" s="243"/>
      <c r="X9" s="243"/>
      <c r="Y9" s="243"/>
      <c r="Z9" s="243"/>
      <c r="AA9" s="243"/>
      <c r="AB9" s="243"/>
      <c r="AE9" s="243"/>
      <c r="AF9" s="262"/>
      <c r="AG9" s="263" t="s">
        <v>223</v>
      </c>
      <c r="AH9" s="101"/>
      <c r="AI9" s="101"/>
      <c r="AJ9" s="261"/>
      <c r="AK9" s="101"/>
      <c r="AL9" s="101"/>
      <c r="AM9" s="101"/>
      <c r="AN9" s="261"/>
      <c r="AO9" s="243"/>
    </row>
    <row r="10" spans="1:42" s="122" customFormat="1" ht="11.25" customHeight="1" x14ac:dyDescent="0.2">
      <c r="A10" s="247"/>
      <c r="B10" s="264"/>
      <c r="C10" s="261"/>
      <c r="D10" s="261"/>
      <c r="E10" s="261"/>
      <c r="G10" s="258"/>
      <c r="H10" s="261"/>
      <c r="I10" s="261"/>
      <c r="J10" s="261"/>
      <c r="K10" s="261"/>
      <c r="L10" s="261"/>
      <c r="M10" s="264"/>
      <c r="N10" s="265" t="s">
        <v>224</v>
      </c>
      <c r="O10" s="260"/>
      <c r="P10" s="261"/>
      <c r="Q10" s="264"/>
      <c r="R10" s="264"/>
      <c r="S10" s="266"/>
      <c r="T10" s="264"/>
      <c r="U10" s="261"/>
      <c r="V10" s="261"/>
      <c r="W10" s="265" t="s">
        <v>225</v>
      </c>
      <c r="X10" s="264"/>
      <c r="Y10" s="265" t="s">
        <v>226</v>
      </c>
      <c r="Z10" s="267"/>
      <c r="AA10" s="267"/>
      <c r="AB10" s="268"/>
      <c r="AC10" s="261"/>
      <c r="AD10" s="264"/>
      <c r="AE10" s="265" t="s">
        <v>226</v>
      </c>
      <c r="AF10" s="263" t="s">
        <v>227</v>
      </c>
      <c r="AG10" s="269" t="s">
        <v>228</v>
      </c>
      <c r="AH10" s="261"/>
      <c r="AI10" s="261"/>
      <c r="AJ10" s="261"/>
      <c r="AK10" s="261"/>
      <c r="AL10" s="261"/>
      <c r="AM10" s="261"/>
      <c r="AN10" s="261"/>
      <c r="AO10" s="243"/>
    </row>
    <row r="11" spans="1:42" s="122" customFormat="1" ht="11.25" customHeight="1" x14ac:dyDescent="0.2">
      <c r="A11" s="270" t="s">
        <v>229</v>
      </c>
      <c r="B11" s="264"/>
      <c r="C11" s="261"/>
      <c r="D11" s="265" t="s">
        <v>230</v>
      </c>
      <c r="E11" s="268"/>
      <c r="F11" s="265" t="s">
        <v>231</v>
      </c>
      <c r="G11" s="265" t="s">
        <v>232</v>
      </c>
      <c r="H11" s="261"/>
      <c r="I11" s="261"/>
      <c r="J11" s="265" t="s">
        <v>231</v>
      </c>
      <c r="L11" s="261"/>
      <c r="M11" s="271" t="s">
        <v>226</v>
      </c>
      <c r="N11" s="272" t="s">
        <v>233</v>
      </c>
      <c r="O11" s="260"/>
      <c r="P11" s="261"/>
      <c r="Q11" s="264"/>
      <c r="R11" s="265" t="s">
        <v>234</v>
      </c>
      <c r="S11" s="273"/>
      <c r="T11" s="268"/>
      <c r="U11" s="265" t="s">
        <v>235</v>
      </c>
      <c r="V11" s="265" t="s">
        <v>235</v>
      </c>
      <c r="W11" s="272" t="s">
        <v>236</v>
      </c>
      <c r="X11" s="268"/>
      <c r="Y11" s="272" t="s">
        <v>237</v>
      </c>
      <c r="Z11" s="261"/>
      <c r="AA11" s="274"/>
      <c r="AB11" s="272" t="s">
        <v>226</v>
      </c>
      <c r="AC11" s="261"/>
      <c r="AD11" s="268"/>
      <c r="AE11" s="272" t="s">
        <v>238</v>
      </c>
      <c r="AF11" s="275" t="s">
        <v>239</v>
      </c>
      <c r="AG11" s="269" t="s">
        <v>240</v>
      </c>
      <c r="AH11" s="260"/>
      <c r="AI11" s="261"/>
      <c r="AJ11" s="260"/>
      <c r="AK11" s="261"/>
      <c r="AL11" s="261"/>
      <c r="AM11" s="261"/>
      <c r="AN11" s="260"/>
      <c r="AO11" s="243"/>
    </row>
    <row r="12" spans="1:42" s="122" customFormat="1" ht="12" customHeight="1" x14ac:dyDescent="0.2">
      <c r="A12" s="276">
        <f>AO16+AO54</f>
        <v>122</v>
      </c>
      <c r="B12" s="271" t="s">
        <v>241</v>
      </c>
      <c r="C12" s="277"/>
      <c r="D12" s="272" t="s">
        <v>242</v>
      </c>
      <c r="E12" s="278" t="s">
        <v>242</v>
      </c>
      <c r="F12" s="272" t="s">
        <v>243</v>
      </c>
      <c r="G12" s="272" t="s">
        <v>25</v>
      </c>
      <c r="H12" s="279" t="s">
        <v>231</v>
      </c>
      <c r="I12" s="279" t="s">
        <v>244</v>
      </c>
      <c r="J12" s="272" t="s">
        <v>245</v>
      </c>
      <c r="K12" s="279" t="s">
        <v>231</v>
      </c>
      <c r="L12" s="278" t="s">
        <v>224</v>
      </c>
      <c r="M12" s="280" t="s">
        <v>233</v>
      </c>
      <c r="N12" s="272" t="s">
        <v>246</v>
      </c>
      <c r="O12" s="265" t="s">
        <v>247</v>
      </c>
      <c r="P12" s="279"/>
      <c r="Q12" s="279" t="s">
        <v>234</v>
      </c>
      <c r="R12" s="280" t="s">
        <v>226</v>
      </c>
      <c r="S12" s="265" t="s">
        <v>248</v>
      </c>
      <c r="T12" s="271" t="s">
        <v>249</v>
      </c>
      <c r="U12" s="272" t="s">
        <v>250</v>
      </c>
      <c r="V12" s="281" t="s">
        <v>251</v>
      </c>
      <c r="W12" s="272" t="s">
        <v>230</v>
      </c>
      <c r="X12" s="272" t="s">
        <v>252</v>
      </c>
      <c r="Y12" s="272" t="s">
        <v>253</v>
      </c>
      <c r="Z12" s="279" t="s">
        <v>254</v>
      </c>
      <c r="AA12" s="272" t="s">
        <v>224</v>
      </c>
      <c r="AB12" s="272" t="s">
        <v>238</v>
      </c>
      <c r="AC12" s="265" t="s">
        <v>226</v>
      </c>
      <c r="AD12" s="279" t="s">
        <v>226</v>
      </c>
      <c r="AE12" s="282" t="s">
        <v>255</v>
      </c>
      <c r="AF12" s="275" t="s">
        <v>256</v>
      </c>
      <c r="AG12" s="283" t="s">
        <v>234</v>
      </c>
      <c r="AH12" s="284" t="s">
        <v>257</v>
      </c>
      <c r="AI12" s="285" t="s">
        <v>226</v>
      </c>
      <c r="AJ12" s="265"/>
      <c r="AK12" s="279"/>
      <c r="AL12" s="279"/>
      <c r="AM12" s="279"/>
      <c r="AN12" s="265"/>
      <c r="AO12" s="286"/>
    </row>
    <row r="13" spans="1:42" s="122" customFormat="1" ht="10.5" customHeight="1" x14ac:dyDescent="0.2">
      <c r="A13" s="287"/>
      <c r="B13" s="288" t="s">
        <v>258</v>
      </c>
      <c r="C13" s="289" t="s">
        <v>231</v>
      </c>
      <c r="D13" s="288" t="s">
        <v>259</v>
      </c>
      <c r="E13" s="268" t="s">
        <v>234</v>
      </c>
      <c r="F13" s="288" t="s">
        <v>260</v>
      </c>
      <c r="G13" s="290" t="s">
        <v>234</v>
      </c>
      <c r="H13" s="274" t="s">
        <v>261</v>
      </c>
      <c r="I13" s="274" t="s">
        <v>262</v>
      </c>
      <c r="J13" s="288" t="s">
        <v>261</v>
      </c>
      <c r="K13" s="274" t="s">
        <v>234</v>
      </c>
      <c r="L13" s="268" t="s">
        <v>233</v>
      </c>
      <c r="M13" s="291" t="s">
        <v>234</v>
      </c>
      <c r="N13" s="288" t="s">
        <v>234</v>
      </c>
      <c r="O13" s="288" t="s">
        <v>263</v>
      </c>
      <c r="P13" s="274" t="s">
        <v>234</v>
      </c>
      <c r="Q13" s="274" t="s">
        <v>263</v>
      </c>
      <c r="R13" s="289" t="s">
        <v>264</v>
      </c>
      <c r="S13" s="288" t="s">
        <v>234</v>
      </c>
      <c r="T13" s="289" t="s">
        <v>265</v>
      </c>
      <c r="U13" s="288" t="s">
        <v>266</v>
      </c>
      <c r="V13" s="274" t="s">
        <v>267</v>
      </c>
      <c r="W13" s="288" t="s">
        <v>242</v>
      </c>
      <c r="X13" s="288" t="s">
        <v>268</v>
      </c>
      <c r="Y13" s="288" t="s">
        <v>269</v>
      </c>
      <c r="Z13" s="281" t="s">
        <v>270</v>
      </c>
      <c r="AA13" s="288" t="s">
        <v>238</v>
      </c>
      <c r="AB13" s="290" t="s">
        <v>234</v>
      </c>
      <c r="AC13" s="288" t="s">
        <v>271</v>
      </c>
      <c r="AD13" s="274" t="s">
        <v>272</v>
      </c>
      <c r="AE13" s="290" t="s">
        <v>263</v>
      </c>
      <c r="AF13" s="292" t="s">
        <v>273</v>
      </c>
      <c r="AG13" s="293" t="s">
        <v>261</v>
      </c>
      <c r="AH13" s="294" t="s">
        <v>231</v>
      </c>
      <c r="AI13" s="295" t="s">
        <v>274</v>
      </c>
      <c r="AJ13" s="288"/>
      <c r="AK13" s="274"/>
      <c r="AL13" s="274"/>
      <c r="AM13" s="274"/>
      <c r="AN13" s="288"/>
      <c r="AO13" s="296" t="s">
        <v>137</v>
      </c>
    </row>
    <row r="14" spans="1:42" s="122" customFormat="1" ht="15.75" customHeight="1" x14ac:dyDescent="0.2">
      <c r="A14" s="297" t="s">
        <v>313</v>
      </c>
      <c r="B14" s="298">
        <v>39</v>
      </c>
      <c r="C14" s="298">
        <v>3</v>
      </c>
      <c r="D14" s="298">
        <v>2</v>
      </c>
      <c r="E14" s="298">
        <v>1</v>
      </c>
      <c r="F14" s="298">
        <v>1</v>
      </c>
      <c r="G14" s="298">
        <v>1</v>
      </c>
      <c r="H14" s="298">
        <v>1</v>
      </c>
      <c r="I14" s="298"/>
      <c r="J14" s="298"/>
      <c r="K14" s="298"/>
      <c r="L14" s="299">
        <v>3</v>
      </c>
      <c r="M14" s="298"/>
      <c r="N14" s="298"/>
      <c r="O14" s="299">
        <v>1</v>
      </c>
      <c r="P14" s="298">
        <v>6</v>
      </c>
      <c r="Q14" s="298">
        <v>7</v>
      </c>
      <c r="R14" s="298"/>
      <c r="S14" s="298">
        <v>1</v>
      </c>
      <c r="T14" s="298">
        <v>1</v>
      </c>
      <c r="U14" s="300"/>
      <c r="V14" s="300"/>
      <c r="W14" s="298">
        <v>1</v>
      </c>
      <c r="X14" s="298">
        <v>1</v>
      </c>
      <c r="Y14" s="298"/>
      <c r="Z14" s="298"/>
      <c r="AA14" s="298">
        <v>2</v>
      </c>
      <c r="AB14" s="298">
        <v>2</v>
      </c>
      <c r="AC14" s="298"/>
      <c r="AD14" s="298"/>
      <c r="AE14" s="298"/>
      <c r="AF14" s="298">
        <v>1</v>
      </c>
      <c r="AG14" s="298">
        <v>1</v>
      </c>
      <c r="AH14" s="298"/>
      <c r="AI14" s="298">
        <v>1</v>
      </c>
      <c r="AJ14" s="298"/>
      <c r="AK14" s="298"/>
      <c r="AL14" s="298"/>
      <c r="AM14" s="298"/>
      <c r="AN14" s="298"/>
      <c r="AO14" s="301">
        <f>SUM(B14:AN14)</f>
        <v>76</v>
      </c>
      <c r="AP14" s="243"/>
    </row>
    <row r="15" spans="1:42" s="243" customFormat="1" ht="15.75" customHeight="1" x14ac:dyDescent="0.2">
      <c r="A15" s="297" t="s">
        <v>314</v>
      </c>
      <c r="B15" s="302">
        <v>27</v>
      </c>
      <c r="C15" s="296">
        <v>3</v>
      </c>
      <c r="D15" s="296"/>
      <c r="E15" s="303"/>
      <c r="F15" s="296"/>
      <c r="G15" s="296"/>
      <c r="H15" s="296"/>
      <c r="I15" s="296">
        <v>1</v>
      </c>
      <c r="J15" s="296">
        <v>1</v>
      </c>
      <c r="K15" s="296">
        <v>1</v>
      </c>
      <c r="L15" s="296">
        <v>2</v>
      </c>
      <c r="M15" s="296"/>
      <c r="N15" s="296">
        <v>1</v>
      </c>
      <c r="O15" s="303">
        <v>0</v>
      </c>
      <c r="P15" s="303">
        <v>6</v>
      </c>
      <c r="Q15" s="303"/>
      <c r="R15" s="303"/>
      <c r="S15" s="296"/>
      <c r="T15" s="296">
        <v>1</v>
      </c>
      <c r="U15" s="304"/>
      <c r="V15" s="304"/>
      <c r="W15" s="303"/>
      <c r="X15" s="296"/>
      <c r="Y15" s="296">
        <v>0</v>
      </c>
      <c r="Z15" s="303"/>
      <c r="AA15" s="303"/>
      <c r="AB15" s="303"/>
      <c r="AC15" s="303">
        <v>1</v>
      </c>
      <c r="AD15" s="303">
        <v>1</v>
      </c>
      <c r="AE15" s="303"/>
      <c r="AF15" s="303"/>
      <c r="AG15" s="303"/>
      <c r="AH15" s="303">
        <v>1</v>
      </c>
      <c r="AI15" s="303"/>
      <c r="AJ15" s="303"/>
      <c r="AK15" s="303"/>
      <c r="AL15" s="303"/>
      <c r="AM15" s="303"/>
      <c r="AN15" s="303"/>
      <c r="AO15" s="301">
        <f>SUM(B15:AN15)</f>
        <v>46</v>
      </c>
      <c r="AP15" s="122"/>
    </row>
    <row r="16" spans="1:42" s="243" customFormat="1" ht="12.75" customHeight="1" x14ac:dyDescent="0.2">
      <c r="A16" s="305" t="s">
        <v>275</v>
      </c>
      <c r="B16" s="306">
        <f>SUM(B14:B15)</f>
        <v>66</v>
      </c>
      <c r="C16" s="306">
        <f t="shared" ref="C16:AN16" si="0">SUM(C14:C15)</f>
        <v>6</v>
      </c>
      <c r="D16" s="306">
        <f t="shared" si="0"/>
        <v>2</v>
      </c>
      <c r="E16" s="306">
        <f t="shared" si="0"/>
        <v>1</v>
      </c>
      <c r="F16" s="306">
        <f t="shared" si="0"/>
        <v>1</v>
      </c>
      <c r="G16" s="306">
        <f t="shared" si="0"/>
        <v>1</v>
      </c>
      <c r="H16" s="306">
        <f t="shared" si="0"/>
        <v>1</v>
      </c>
      <c r="I16" s="306">
        <f t="shared" si="0"/>
        <v>1</v>
      </c>
      <c r="J16" s="306">
        <f t="shared" si="0"/>
        <v>1</v>
      </c>
      <c r="K16" s="306">
        <f t="shared" si="0"/>
        <v>1</v>
      </c>
      <c r="L16" s="306">
        <f t="shared" si="0"/>
        <v>5</v>
      </c>
      <c r="M16" s="306">
        <f t="shared" si="0"/>
        <v>0</v>
      </c>
      <c r="N16" s="306">
        <f t="shared" si="0"/>
        <v>1</v>
      </c>
      <c r="O16" s="306">
        <f t="shared" si="0"/>
        <v>1</v>
      </c>
      <c r="P16" s="306">
        <f t="shared" si="0"/>
        <v>12</v>
      </c>
      <c r="Q16" s="306">
        <f t="shared" si="0"/>
        <v>7</v>
      </c>
      <c r="R16" s="306">
        <f t="shared" si="0"/>
        <v>0</v>
      </c>
      <c r="S16" s="306">
        <f t="shared" si="0"/>
        <v>1</v>
      </c>
      <c r="T16" s="306">
        <f t="shared" si="0"/>
        <v>2</v>
      </c>
      <c r="U16" s="307">
        <f t="shared" si="0"/>
        <v>0</v>
      </c>
      <c r="V16" s="307">
        <f t="shared" si="0"/>
        <v>0</v>
      </c>
      <c r="W16" s="306">
        <f t="shared" si="0"/>
        <v>1</v>
      </c>
      <c r="X16" s="306">
        <f t="shared" si="0"/>
        <v>1</v>
      </c>
      <c r="Y16" s="306">
        <f t="shared" si="0"/>
        <v>0</v>
      </c>
      <c r="Z16" s="306">
        <f t="shared" si="0"/>
        <v>0</v>
      </c>
      <c r="AA16" s="306">
        <f t="shared" si="0"/>
        <v>2</v>
      </c>
      <c r="AB16" s="306">
        <f t="shared" si="0"/>
        <v>2</v>
      </c>
      <c r="AC16" s="306">
        <f t="shared" si="0"/>
        <v>1</v>
      </c>
      <c r="AD16" s="306">
        <f t="shared" si="0"/>
        <v>1</v>
      </c>
      <c r="AE16" s="306">
        <f t="shared" si="0"/>
        <v>0</v>
      </c>
      <c r="AF16" s="306">
        <f t="shared" si="0"/>
        <v>1</v>
      </c>
      <c r="AG16" s="306">
        <f t="shared" si="0"/>
        <v>1</v>
      </c>
      <c r="AH16" s="306">
        <f t="shared" si="0"/>
        <v>1</v>
      </c>
      <c r="AI16" s="306">
        <f t="shared" si="0"/>
        <v>1</v>
      </c>
      <c r="AJ16" s="306">
        <f t="shared" si="0"/>
        <v>0</v>
      </c>
      <c r="AK16" s="306">
        <f t="shared" si="0"/>
        <v>0</v>
      </c>
      <c r="AL16" s="306"/>
      <c r="AM16" s="306"/>
      <c r="AN16" s="306">
        <f t="shared" si="0"/>
        <v>0</v>
      </c>
      <c r="AO16" s="308">
        <f>AO14+AO15</f>
        <v>122</v>
      </c>
    </row>
    <row r="17" spans="1:43" s="243" customFormat="1" ht="8.25" customHeight="1" x14ac:dyDescent="0.2">
      <c r="A17" s="309"/>
      <c r="B17" s="310"/>
      <c r="C17" s="310"/>
      <c r="D17" s="310"/>
      <c r="E17" s="310"/>
      <c r="F17" s="310"/>
      <c r="G17" s="310"/>
      <c r="H17" s="310"/>
      <c r="I17" s="310"/>
      <c r="J17" s="310"/>
      <c r="K17" s="310"/>
      <c r="L17" s="310"/>
      <c r="M17" s="310"/>
      <c r="N17" s="310"/>
      <c r="O17" s="310"/>
      <c r="P17" s="310"/>
      <c r="Q17" s="310"/>
      <c r="R17" s="310"/>
      <c r="S17" s="310"/>
      <c r="T17" s="310"/>
      <c r="U17" s="311"/>
      <c r="V17" s="311"/>
      <c r="W17" s="310"/>
      <c r="X17" s="310"/>
      <c r="Y17" s="310"/>
      <c r="Z17" s="310"/>
      <c r="AA17" s="310"/>
      <c r="AB17" s="310"/>
      <c r="AC17" s="310"/>
      <c r="AD17" s="310"/>
      <c r="AE17" s="310"/>
      <c r="AF17" s="310"/>
      <c r="AG17" s="310"/>
      <c r="AH17" s="310"/>
      <c r="AI17" s="310"/>
      <c r="AJ17" s="310"/>
      <c r="AK17" s="310"/>
      <c r="AL17" s="310"/>
      <c r="AM17" s="310"/>
      <c r="AN17" s="310"/>
      <c r="AO17" s="312"/>
    </row>
    <row r="18" spans="1:43" s="243" customFormat="1" ht="12.75" customHeight="1" x14ac:dyDescent="0.2">
      <c r="A18" s="313"/>
      <c r="B18" s="264"/>
      <c r="C18" s="314"/>
      <c r="D18" s="268"/>
      <c r="E18" s="315"/>
      <c r="F18" s="314"/>
      <c r="G18" s="314"/>
      <c r="H18" s="314"/>
      <c r="I18" s="314"/>
      <c r="J18" s="314"/>
      <c r="K18" s="316"/>
      <c r="L18" s="265" t="s">
        <v>242</v>
      </c>
      <c r="M18" s="264"/>
      <c r="N18" s="265" t="s">
        <v>276</v>
      </c>
      <c r="O18" s="317"/>
      <c r="P18" s="268"/>
      <c r="Q18" s="265" t="s">
        <v>234</v>
      </c>
      <c r="R18" s="268"/>
      <c r="S18" s="268"/>
      <c r="T18" s="268"/>
      <c r="U18" s="265" t="s">
        <v>235</v>
      </c>
      <c r="V18" s="265" t="s">
        <v>235</v>
      </c>
      <c r="W18" s="268"/>
      <c r="X18" s="261"/>
      <c r="Y18" s="264"/>
      <c r="Z18" s="264"/>
      <c r="AA18" s="268"/>
      <c r="AB18" s="268"/>
      <c r="AC18" s="268"/>
      <c r="AD18" s="318"/>
      <c r="AE18" s="319" t="s">
        <v>277</v>
      </c>
      <c r="AF18" s="319" t="s">
        <v>278</v>
      </c>
      <c r="AG18" s="319" t="s">
        <v>277</v>
      </c>
      <c r="AH18" s="317"/>
      <c r="AI18" s="315"/>
      <c r="AJ18" s="317"/>
      <c r="AK18" s="315"/>
      <c r="AL18" s="315"/>
      <c r="AM18" s="315"/>
      <c r="AN18" s="317"/>
    </row>
    <row r="19" spans="1:43" s="243" customFormat="1" ht="12" customHeight="1" x14ac:dyDescent="0.2">
      <c r="A19" s="313"/>
      <c r="B19" s="265" t="s">
        <v>241</v>
      </c>
      <c r="C19" s="284"/>
      <c r="D19" s="265" t="s">
        <v>242</v>
      </c>
      <c r="E19" s="271"/>
      <c r="F19" s="265" t="s">
        <v>231</v>
      </c>
      <c r="G19" s="265" t="s">
        <v>279</v>
      </c>
      <c r="H19" s="279" t="s">
        <v>226</v>
      </c>
      <c r="I19" s="279" t="s">
        <v>226</v>
      </c>
      <c r="J19" s="278" t="s">
        <v>232</v>
      </c>
      <c r="K19" s="272" t="s">
        <v>231</v>
      </c>
      <c r="L19" s="272" t="s">
        <v>280</v>
      </c>
      <c r="M19" s="279" t="s">
        <v>224</v>
      </c>
      <c r="N19" s="272" t="s">
        <v>281</v>
      </c>
      <c r="O19" s="272" t="s">
        <v>247</v>
      </c>
      <c r="P19" s="261" t="s">
        <v>234</v>
      </c>
      <c r="Q19" s="272" t="s">
        <v>226</v>
      </c>
      <c r="R19" s="272" t="s">
        <v>224</v>
      </c>
      <c r="S19" s="265" t="s">
        <v>248</v>
      </c>
      <c r="T19" s="271" t="s">
        <v>249</v>
      </c>
      <c r="U19" s="272" t="s">
        <v>250</v>
      </c>
      <c r="V19" s="281" t="s">
        <v>251</v>
      </c>
      <c r="W19" s="272" t="s">
        <v>236</v>
      </c>
      <c r="X19" s="265" t="s">
        <v>282</v>
      </c>
      <c r="Y19" s="265" t="s">
        <v>277</v>
      </c>
      <c r="Z19" s="265" t="s">
        <v>277</v>
      </c>
      <c r="AA19" s="272" t="s">
        <v>277</v>
      </c>
      <c r="AB19" s="272" t="s">
        <v>277</v>
      </c>
      <c r="AC19" s="272" t="s">
        <v>277</v>
      </c>
      <c r="AD19" s="272" t="s">
        <v>277</v>
      </c>
      <c r="AE19" s="282" t="s">
        <v>283</v>
      </c>
      <c r="AF19" s="320" t="s">
        <v>283</v>
      </c>
      <c r="AG19" s="282" t="s">
        <v>284</v>
      </c>
      <c r="AH19" s="265" t="s">
        <v>279</v>
      </c>
      <c r="AI19" s="261" t="s">
        <v>285</v>
      </c>
      <c r="AJ19" s="272" t="s">
        <v>286</v>
      </c>
      <c r="AK19" s="281" t="s">
        <v>287</v>
      </c>
      <c r="AL19" s="272" t="s">
        <v>288</v>
      </c>
      <c r="AM19" s="281" t="s">
        <v>289</v>
      </c>
      <c r="AN19" s="321" t="s">
        <v>290</v>
      </c>
      <c r="AO19" s="322"/>
    </row>
    <row r="20" spans="1:43" s="243" customFormat="1" ht="14.25" customHeight="1" x14ac:dyDescent="0.2">
      <c r="A20" s="313"/>
      <c r="B20" s="288" t="s">
        <v>258</v>
      </c>
      <c r="C20" s="288" t="s">
        <v>231</v>
      </c>
      <c r="D20" s="288"/>
      <c r="E20" s="289" t="s">
        <v>232</v>
      </c>
      <c r="F20" s="289" t="s">
        <v>232</v>
      </c>
      <c r="G20" s="288" t="s">
        <v>291</v>
      </c>
      <c r="H20" s="274" t="s">
        <v>292</v>
      </c>
      <c r="I20" s="274" t="s">
        <v>293</v>
      </c>
      <c r="J20" s="268" t="s">
        <v>280</v>
      </c>
      <c r="K20" s="288" t="s">
        <v>280</v>
      </c>
      <c r="L20" s="288" t="s">
        <v>294</v>
      </c>
      <c r="M20" s="274" t="s">
        <v>233</v>
      </c>
      <c r="N20" s="288" t="s">
        <v>295</v>
      </c>
      <c r="O20" s="288" t="s">
        <v>261</v>
      </c>
      <c r="P20" s="268"/>
      <c r="Q20" s="288" t="s">
        <v>296</v>
      </c>
      <c r="R20" s="288" t="s">
        <v>284</v>
      </c>
      <c r="S20" s="288" t="s">
        <v>297</v>
      </c>
      <c r="T20" s="289" t="s">
        <v>265</v>
      </c>
      <c r="U20" s="288" t="s">
        <v>266</v>
      </c>
      <c r="V20" s="274" t="s">
        <v>267</v>
      </c>
      <c r="W20" s="288" t="s">
        <v>242</v>
      </c>
      <c r="X20" s="288" t="s">
        <v>298</v>
      </c>
      <c r="Y20" s="288" t="s">
        <v>269</v>
      </c>
      <c r="Z20" s="288" t="s">
        <v>299</v>
      </c>
      <c r="AA20" s="288" t="s">
        <v>300</v>
      </c>
      <c r="AB20" s="288" t="s">
        <v>301</v>
      </c>
      <c r="AC20" s="274" t="s">
        <v>302</v>
      </c>
      <c r="AD20" s="288" t="s">
        <v>303</v>
      </c>
      <c r="AE20" s="290" t="s">
        <v>304</v>
      </c>
      <c r="AF20" s="323" t="s">
        <v>261</v>
      </c>
      <c r="AG20" s="290" t="s">
        <v>305</v>
      </c>
      <c r="AH20" s="288" t="s">
        <v>291</v>
      </c>
      <c r="AI20" s="268" t="s">
        <v>306</v>
      </c>
      <c r="AJ20" s="288" t="s">
        <v>307</v>
      </c>
      <c r="AK20" s="274" t="s">
        <v>308</v>
      </c>
      <c r="AL20" s="288" t="s">
        <v>309</v>
      </c>
      <c r="AM20" s="274"/>
      <c r="AN20" s="324" t="s">
        <v>310</v>
      </c>
      <c r="AO20" s="302" t="s">
        <v>137</v>
      </c>
    </row>
    <row r="21" spans="1:43" s="122" customFormat="1" ht="15.95" customHeight="1" x14ac:dyDescent="0.2">
      <c r="A21" s="325" t="s">
        <v>315</v>
      </c>
      <c r="B21" s="301"/>
      <c r="C21" s="301"/>
      <c r="D21" s="301"/>
      <c r="E21" s="301"/>
      <c r="F21" s="301"/>
      <c r="G21" s="301"/>
      <c r="H21" s="301"/>
      <c r="I21" s="301"/>
      <c r="J21" s="301"/>
      <c r="K21" s="301"/>
      <c r="L21" s="301"/>
      <c r="M21" s="301"/>
      <c r="N21" s="301"/>
      <c r="O21" s="301"/>
      <c r="P21" s="301"/>
      <c r="Q21" s="301"/>
      <c r="R21" s="301"/>
      <c r="S21" s="301"/>
      <c r="T21" s="301"/>
      <c r="U21" s="301"/>
      <c r="V21" s="301"/>
      <c r="W21" s="301"/>
      <c r="X21" s="301"/>
      <c r="Y21" s="301"/>
      <c r="Z21" s="301"/>
      <c r="AA21" s="301"/>
      <c r="AB21" s="301"/>
      <c r="AC21" s="301"/>
      <c r="AD21" s="301"/>
      <c r="AE21" s="301"/>
      <c r="AF21" s="301"/>
      <c r="AG21" s="301"/>
      <c r="AH21" s="301"/>
      <c r="AI21" s="301"/>
      <c r="AJ21" s="301"/>
      <c r="AK21" s="301"/>
      <c r="AL21" s="301"/>
      <c r="AM21" s="301"/>
      <c r="AN21" s="301"/>
      <c r="AO21" s="301">
        <f>SUM(B21:AN21)</f>
        <v>0</v>
      </c>
      <c r="AP21" s="326">
        <f>AO21+AO22</f>
        <v>0</v>
      </c>
      <c r="AQ21" s="327"/>
    </row>
    <row r="22" spans="1:43" s="122" customFormat="1" ht="15.95" customHeight="1" x14ac:dyDescent="0.2">
      <c r="A22" s="325" t="s">
        <v>316</v>
      </c>
      <c r="B22" s="301"/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1"/>
      <c r="N22" s="301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  <c r="AA22" s="301"/>
      <c r="AB22" s="301"/>
      <c r="AC22" s="301"/>
      <c r="AD22" s="301"/>
      <c r="AE22" s="301"/>
      <c r="AF22" s="301"/>
      <c r="AG22" s="301"/>
      <c r="AH22" s="301"/>
      <c r="AI22" s="301"/>
      <c r="AJ22" s="301"/>
      <c r="AK22" s="301"/>
      <c r="AL22" s="301"/>
      <c r="AM22" s="301"/>
      <c r="AN22" s="301"/>
      <c r="AO22" s="301">
        <f>SUM(B22:AN22)</f>
        <v>0</v>
      </c>
      <c r="AP22" s="328"/>
      <c r="AQ22" s="327"/>
    </row>
    <row r="23" spans="1:43" s="122" customFormat="1" ht="15.95" customHeight="1" x14ac:dyDescent="0.2">
      <c r="A23" s="325" t="s">
        <v>317</v>
      </c>
      <c r="B23" s="301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1"/>
      <c r="N23" s="301"/>
      <c r="O23" s="301"/>
      <c r="P23" s="301"/>
      <c r="Q23" s="301"/>
      <c r="R23" s="301"/>
      <c r="S23" s="301"/>
      <c r="T23" s="301"/>
      <c r="U23" s="301"/>
      <c r="V23" s="301"/>
      <c r="W23" s="301"/>
      <c r="X23" s="301"/>
      <c r="Y23" s="301"/>
      <c r="Z23" s="301"/>
      <c r="AA23" s="301"/>
      <c r="AB23" s="301"/>
      <c r="AC23" s="301"/>
      <c r="AD23" s="301"/>
      <c r="AE23" s="301"/>
      <c r="AF23" s="301"/>
      <c r="AG23" s="301"/>
      <c r="AH23" s="301"/>
      <c r="AI23" s="301"/>
      <c r="AJ23" s="301"/>
      <c r="AK23" s="301"/>
      <c r="AL23" s="301"/>
      <c r="AM23" s="301"/>
      <c r="AN23" s="301"/>
      <c r="AO23" s="301">
        <f t="shared" ref="AO23:AO53" si="1">SUM(B23:AN23)</f>
        <v>0</v>
      </c>
      <c r="AP23" s="329">
        <f>AO23+AO24</f>
        <v>0</v>
      </c>
      <c r="AQ23" s="327"/>
    </row>
    <row r="24" spans="1:43" s="122" customFormat="1" ht="15.95" customHeight="1" x14ac:dyDescent="0.2">
      <c r="A24" s="325" t="s">
        <v>318</v>
      </c>
      <c r="B24" s="301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1"/>
      <c r="N24" s="301"/>
      <c r="O24" s="301"/>
      <c r="P24" s="301"/>
      <c r="Q24" s="301"/>
      <c r="R24" s="301"/>
      <c r="S24" s="301"/>
      <c r="T24" s="301"/>
      <c r="U24" s="301"/>
      <c r="V24" s="301"/>
      <c r="W24" s="301"/>
      <c r="X24" s="301"/>
      <c r="Y24" s="301"/>
      <c r="Z24" s="301"/>
      <c r="AA24" s="301"/>
      <c r="AB24" s="301"/>
      <c r="AC24" s="301"/>
      <c r="AD24" s="301"/>
      <c r="AE24" s="301"/>
      <c r="AF24" s="301"/>
      <c r="AG24" s="301"/>
      <c r="AH24" s="301"/>
      <c r="AI24" s="301"/>
      <c r="AJ24" s="301"/>
      <c r="AK24" s="301"/>
      <c r="AL24" s="301"/>
      <c r="AM24" s="301"/>
      <c r="AN24" s="301"/>
      <c r="AO24" s="301">
        <f t="shared" si="1"/>
        <v>0</v>
      </c>
      <c r="AP24" s="330"/>
      <c r="AQ24" s="327"/>
    </row>
    <row r="25" spans="1:43" s="122" customFormat="1" ht="15.95" customHeight="1" x14ac:dyDescent="0.2">
      <c r="A25" s="325" t="s">
        <v>319</v>
      </c>
      <c r="B25" s="301"/>
      <c r="C25" s="301"/>
      <c r="D25" s="301"/>
      <c r="E25" s="301"/>
      <c r="F25" s="301"/>
      <c r="G25" s="301"/>
      <c r="H25" s="301"/>
      <c r="I25" s="301"/>
      <c r="J25" s="301"/>
      <c r="K25" s="301"/>
      <c r="L25" s="301"/>
      <c r="M25" s="301"/>
      <c r="N25" s="301"/>
      <c r="O25" s="301"/>
      <c r="P25" s="301"/>
      <c r="Q25" s="301"/>
      <c r="R25" s="301"/>
      <c r="S25" s="301"/>
      <c r="T25" s="301"/>
      <c r="U25" s="301"/>
      <c r="V25" s="301"/>
      <c r="W25" s="301"/>
      <c r="X25" s="301"/>
      <c r="Y25" s="301"/>
      <c r="Z25" s="301"/>
      <c r="AA25" s="301"/>
      <c r="AB25" s="301"/>
      <c r="AC25" s="301"/>
      <c r="AD25" s="301"/>
      <c r="AE25" s="301"/>
      <c r="AF25" s="301"/>
      <c r="AG25" s="301"/>
      <c r="AH25" s="301"/>
      <c r="AI25" s="301"/>
      <c r="AJ25" s="301"/>
      <c r="AK25" s="301"/>
      <c r="AL25" s="301"/>
      <c r="AM25" s="301"/>
      <c r="AN25" s="301"/>
      <c r="AO25" s="301">
        <f t="shared" si="1"/>
        <v>0</v>
      </c>
      <c r="AP25" s="327"/>
    </row>
    <row r="26" spans="1:43" s="122" customFormat="1" ht="15.95" customHeight="1" x14ac:dyDescent="0.2">
      <c r="A26" s="325" t="s">
        <v>320</v>
      </c>
      <c r="B26" s="301"/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1"/>
      <c r="AG26" s="301"/>
      <c r="AH26" s="301"/>
      <c r="AI26" s="301"/>
      <c r="AJ26" s="301"/>
      <c r="AK26" s="301"/>
      <c r="AL26" s="301"/>
      <c r="AM26" s="301"/>
      <c r="AN26" s="301"/>
      <c r="AO26" s="301">
        <f t="shared" si="1"/>
        <v>0</v>
      </c>
      <c r="AP26" s="327"/>
    </row>
    <row r="27" spans="1:43" s="122" customFormat="1" ht="15.95" customHeight="1" x14ac:dyDescent="0.2">
      <c r="A27" s="325" t="s">
        <v>321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1"/>
      <c r="T27" s="301"/>
      <c r="U27" s="301"/>
      <c r="V27" s="301"/>
      <c r="W27" s="301"/>
      <c r="X27" s="301"/>
      <c r="Y27" s="301"/>
      <c r="Z27" s="301"/>
      <c r="AA27" s="301"/>
      <c r="AB27" s="301"/>
      <c r="AC27" s="301"/>
      <c r="AD27" s="301"/>
      <c r="AE27" s="301"/>
      <c r="AF27" s="301"/>
      <c r="AG27" s="301"/>
      <c r="AH27" s="301"/>
      <c r="AI27" s="301"/>
      <c r="AJ27" s="301"/>
      <c r="AK27" s="301"/>
      <c r="AL27" s="301"/>
      <c r="AM27" s="301"/>
      <c r="AN27" s="301"/>
      <c r="AO27" s="301">
        <f t="shared" si="1"/>
        <v>0</v>
      </c>
      <c r="AP27" s="327"/>
    </row>
    <row r="28" spans="1:43" s="122" customFormat="1" ht="15.95" customHeight="1" x14ac:dyDescent="0.2">
      <c r="A28" s="325" t="s">
        <v>322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1"/>
      <c r="T28" s="301"/>
      <c r="U28" s="301"/>
      <c r="V28" s="301"/>
      <c r="W28" s="301"/>
      <c r="X28" s="301"/>
      <c r="Y28" s="301"/>
      <c r="Z28" s="301"/>
      <c r="AA28" s="301"/>
      <c r="AB28" s="301"/>
      <c r="AC28" s="301"/>
      <c r="AD28" s="301"/>
      <c r="AE28" s="301"/>
      <c r="AF28" s="301"/>
      <c r="AG28" s="301"/>
      <c r="AH28" s="301"/>
      <c r="AI28" s="301"/>
      <c r="AJ28" s="301"/>
      <c r="AK28" s="301"/>
      <c r="AL28" s="301"/>
      <c r="AM28" s="301"/>
      <c r="AN28" s="301"/>
      <c r="AO28" s="301">
        <f t="shared" si="1"/>
        <v>0</v>
      </c>
      <c r="AP28" s="327"/>
    </row>
    <row r="29" spans="1:43" s="122" customFormat="1" ht="15.95" customHeight="1" x14ac:dyDescent="0.2">
      <c r="A29" s="325" t="s">
        <v>323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1"/>
      <c r="T29" s="301"/>
      <c r="U29" s="301"/>
      <c r="V29" s="301"/>
      <c r="W29" s="301"/>
      <c r="X29" s="301"/>
      <c r="Y29" s="301"/>
      <c r="Z29" s="301"/>
      <c r="AA29" s="301"/>
      <c r="AB29" s="301"/>
      <c r="AC29" s="301"/>
      <c r="AD29" s="301"/>
      <c r="AE29" s="301"/>
      <c r="AF29" s="301"/>
      <c r="AG29" s="301"/>
      <c r="AH29" s="301"/>
      <c r="AI29" s="301"/>
      <c r="AJ29" s="301"/>
      <c r="AK29" s="301"/>
      <c r="AL29" s="301"/>
      <c r="AM29" s="301"/>
      <c r="AN29" s="301"/>
      <c r="AO29" s="301">
        <f t="shared" si="1"/>
        <v>0</v>
      </c>
      <c r="AP29" s="327"/>
    </row>
    <row r="30" spans="1:43" s="122" customFormat="1" ht="15.95" customHeight="1" x14ac:dyDescent="0.2">
      <c r="A30" s="325" t="s">
        <v>324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301"/>
      <c r="Y30" s="301"/>
      <c r="Z30" s="301"/>
      <c r="AA30" s="301"/>
      <c r="AB30" s="301"/>
      <c r="AC30" s="301"/>
      <c r="AD30" s="301"/>
      <c r="AE30" s="301"/>
      <c r="AF30" s="301"/>
      <c r="AG30" s="301"/>
      <c r="AH30" s="301"/>
      <c r="AI30" s="301"/>
      <c r="AJ30" s="301"/>
      <c r="AK30" s="301"/>
      <c r="AL30" s="301"/>
      <c r="AM30" s="301"/>
      <c r="AN30" s="301"/>
      <c r="AO30" s="301">
        <f t="shared" si="1"/>
        <v>0</v>
      </c>
      <c r="AP30" s="331"/>
    </row>
    <row r="31" spans="1:43" s="122" customFormat="1" ht="15.95" customHeight="1" x14ac:dyDescent="0.2">
      <c r="A31" s="325" t="s">
        <v>325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1"/>
      <c r="T31" s="301"/>
      <c r="U31" s="301"/>
      <c r="V31" s="301"/>
      <c r="W31" s="301"/>
      <c r="X31" s="301"/>
      <c r="Y31" s="301"/>
      <c r="Z31" s="301"/>
      <c r="AA31" s="301"/>
      <c r="AB31" s="301"/>
      <c r="AC31" s="301"/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1"/>
      <c r="AO31" s="301">
        <f t="shared" si="1"/>
        <v>0</v>
      </c>
      <c r="AP31" s="329">
        <f>AO31+AO32</f>
        <v>0</v>
      </c>
    </row>
    <row r="32" spans="1:43" s="122" customFormat="1" ht="15.95" customHeight="1" x14ac:dyDescent="0.2">
      <c r="A32" s="325" t="s">
        <v>326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1"/>
      <c r="T32" s="301"/>
      <c r="U32" s="301"/>
      <c r="V32" s="301"/>
      <c r="W32" s="301"/>
      <c r="X32" s="301"/>
      <c r="Y32" s="301"/>
      <c r="Z32" s="301"/>
      <c r="AA32" s="301"/>
      <c r="AB32" s="301"/>
      <c r="AC32" s="301"/>
      <c r="AD32" s="301"/>
      <c r="AE32" s="301"/>
      <c r="AF32" s="301"/>
      <c r="AG32" s="301"/>
      <c r="AH32" s="301"/>
      <c r="AI32" s="301"/>
      <c r="AJ32" s="301"/>
      <c r="AK32" s="301"/>
      <c r="AL32" s="301"/>
      <c r="AM32" s="301"/>
      <c r="AN32" s="301"/>
      <c r="AO32" s="301">
        <f t="shared" si="1"/>
        <v>0</v>
      </c>
      <c r="AP32" s="330"/>
      <c r="AQ32" s="331"/>
    </row>
    <row r="33" spans="1:44" s="122" customFormat="1" ht="15.95" customHeight="1" x14ac:dyDescent="0.2">
      <c r="A33" s="325" t="s">
        <v>327</v>
      </c>
      <c r="B33" s="332"/>
      <c r="C33" s="333"/>
      <c r="D33" s="333"/>
      <c r="E33" s="333"/>
      <c r="F33" s="333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2"/>
      <c r="T33" s="332"/>
      <c r="U33" s="334"/>
      <c r="V33" s="334"/>
      <c r="W33" s="332"/>
      <c r="X33" s="332"/>
      <c r="Y33" s="332"/>
      <c r="Z33" s="332"/>
      <c r="AA33" s="332"/>
      <c r="AB33" s="332"/>
      <c r="AC33" s="332"/>
      <c r="AD33" s="332"/>
      <c r="AE33" s="332"/>
      <c r="AF33" s="332"/>
      <c r="AG33" s="332"/>
      <c r="AH33" s="332"/>
      <c r="AI33" s="332"/>
      <c r="AJ33" s="332"/>
      <c r="AK33" s="332"/>
      <c r="AL33" s="332"/>
      <c r="AM33" s="332"/>
      <c r="AN33" s="332"/>
      <c r="AO33" s="334">
        <f t="shared" si="1"/>
        <v>0</v>
      </c>
      <c r="AP33" s="335"/>
      <c r="AQ33" s="336"/>
      <c r="AR33" s="336"/>
    </row>
    <row r="34" spans="1:44" s="122" customFormat="1" ht="15.95" customHeight="1" x14ac:dyDescent="0.2">
      <c r="A34" s="325" t="s">
        <v>328</v>
      </c>
      <c r="B34" s="332"/>
      <c r="C34" s="333"/>
      <c r="D34" s="333"/>
      <c r="E34" s="333"/>
      <c r="F34" s="333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T34" s="332"/>
      <c r="U34" s="334"/>
      <c r="V34" s="334"/>
      <c r="W34" s="332"/>
      <c r="X34" s="332"/>
      <c r="Y34" s="332"/>
      <c r="Z34" s="332"/>
      <c r="AA34" s="332"/>
      <c r="AB34" s="332"/>
      <c r="AC34" s="332"/>
      <c r="AD34" s="332"/>
      <c r="AE34" s="332"/>
      <c r="AF34" s="332"/>
      <c r="AG34" s="332"/>
      <c r="AH34" s="332"/>
      <c r="AI34" s="332"/>
      <c r="AJ34" s="332"/>
      <c r="AK34" s="332"/>
      <c r="AL34" s="337"/>
      <c r="AM34" s="337"/>
      <c r="AN34" s="332"/>
      <c r="AO34" s="334">
        <f t="shared" si="1"/>
        <v>0</v>
      </c>
      <c r="AP34" s="335"/>
      <c r="AQ34" s="336"/>
      <c r="AR34" s="336"/>
    </row>
    <row r="35" spans="1:44" s="122" customFormat="1" ht="15.95" customHeight="1" x14ac:dyDescent="0.2">
      <c r="A35" s="325" t="s">
        <v>329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1"/>
      <c r="T35" s="301"/>
      <c r="U35" s="301"/>
      <c r="V35" s="301"/>
      <c r="W35" s="301"/>
      <c r="X35" s="301"/>
      <c r="Y35" s="301"/>
      <c r="Z35" s="301"/>
      <c r="AA35" s="301"/>
      <c r="AB35" s="301"/>
      <c r="AC35" s="301"/>
      <c r="AD35" s="301"/>
      <c r="AE35" s="301"/>
      <c r="AF35" s="301"/>
      <c r="AG35" s="301"/>
      <c r="AH35" s="301"/>
      <c r="AI35" s="301"/>
      <c r="AJ35" s="301"/>
      <c r="AK35" s="301"/>
      <c r="AL35" s="338"/>
      <c r="AM35" s="338"/>
      <c r="AN35" s="301"/>
      <c r="AO35" s="301">
        <f t="shared" si="1"/>
        <v>0</v>
      </c>
      <c r="AP35" s="331"/>
    </row>
    <row r="36" spans="1:44" s="94" customFormat="1" ht="15.95" customHeight="1" x14ac:dyDescent="0.2">
      <c r="A36" s="325" t="s">
        <v>330</v>
      </c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1"/>
      <c r="V36" s="301"/>
      <c r="W36" s="301"/>
      <c r="X36" s="301"/>
      <c r="Y36" s="301"/>
      <c r="Z36" s="301"/>
      <c r="AA36" s="301"/>
      <c r="AB36" s="301"/>
      <c r="AC36" s="301"/>
      <c r="AD36" s="301"/>
      <c r="AE36" s="301"/>
      <c r="AF36" s="301"/>
      <c r="AG36" s="301"/>
      <c r="AH36" s="301"/>
      <c r="AI36" s="301"/>
      <c r="AJ36" s="301"/>
      <c r="AK36" s="301"/>
      <c r="AL36" s="301"/>
      <c r="AM36" s="301"/>
      <c r="AN36" s="301"/>
      <c r="AO36" s="301">
        <f t="shared" si="1"/>
        <v>0</v>
      </c>
      <c r="AP36" s="339"/>
    </row>
    <row r="37" spans="1:44" s="94" customFormat="1" ht="15.95" customHeight="1" thickBot="1" x14ac:dyDescent="0.25">
      <c r="A37" s="325" t="s">
        <v>331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0"/>
      <c r="T37" s="340"/>
      <c r="U37" s="340"/>
      <c r="V37" s="340"/>
      <c r="W37" s="340"/>
      <c r="X37" s="340"/>
      <c r="Y37" s="340"/>
      <c r="Z37" s="340"/>
      <c r="AA37" s="340"/>
      <c r="AB37" s="340"/>
      <c r="AC37" s="340"/>
      <c r="AD37" s="340"/>
      <c r="AE37" s="340"/>
      <c r="AF37" s="340"/>
      <c r="AG37" s="340"/>
      <c r="AH37" s="340"/>
      <c r="AI37" s="340"/>
      <c r="AJ37" s="340"/>
      <c r="AK37" s="340"/>
      <c r="AL37" s="340"/>
      <c r="AM37" s="340"/>
      <c r="AN37" s="340"/>
      <c r="AO37" s="340">
        <f t="shared" si="1"/>
        <v>0</v>
      </c>
      <c r="AP37" s="339"/>
    </row>
    <row r="38" spans="1:44" s="122" customFormat="1" ht="15.75" customHeight="1" x14ac:dyDescent="0.2">
      <c r="A38" s="325" t="s">
        <v>332</v>
      </c>
      <c r="B38" s="341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  <c r="AF38" s="342"/>
      <c r="AG38" s="342"/>
      <c r="AH38" s="342"/>
      <c r="AI38" s="342"/>
      <c r="AJ38" s="342"/>
      <c r="AK38" s="342"/>
      <c r="AL38" s="342"/>
      <c r="AM38" s="342"/>
      <c r="AN38" s="342"/>
      <c r="AO38" s="343">
        <f t="shared" si="1"/>
        <v>0</v>
      </c>
      <c r="AP38" s="331"/>
    </row>
    <row r="39" spans="1:44" s="122" customFormat="1" ht="15.95" customHeight="1" x14ac:dyDescent="0.2">
      <c r="A39" s="325" t="s">
        <v>333</v>
      </c>
      <c r="B39" s="344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1"/>
      <c r="AE39" s="301"/>
      <c r="AF39" s="301"/>
      <c r="AG39" s="301"/>
      <c r="AH39" s="301"/>
      <c r="AI39" s="301"/>
      <c r="AJ39" s="301"/>
      <c r="AK39" s="301"/>
      <c r="AL39" s="301"/>
      <c r="AM39" s="301"/>
      <c r="AN39" s="301"/>
      <c r="AO39" s="345">
        <f t="shared" si="1"/>
        <v>0</v>
      </c>
      <c r="AP39" s="331"/>
    </row>
    <row r="40" spans="1:44" s="122" customFormat="1" ht="15.95" customHeight="1" x14ac:dyDescent="0.2">
      <c r="A40" s="325" t="s">
        <v>334</v>
      </c>
      <c r="B40" s="344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01"/>
      <c r="AE40" s="301"/>
      <c r="AF40" s="301"/>
      <c r="AG40" s="301"/>
      <c r="AH40" s="301"/>
      <c r="AI40" s="301"/>
      <c r="AJ40" s="301"/>
      <c r="AK40" s="301"/>
      <c r="AL40" s="301"/>
      <c r="AM40" s="301"/>
      <c r="AN40" s="301"/>
      <c r="AO40" s="345">
        <f t="shared" si="1"/>
        <v>0</v>
      </c>
      <c r="AP40" s="331"/>
    </row>
    <row r="41" spans="1:44" s="122" customFormat="1" ht="15.95" customHeight="1" thickBot="1" x14ac:dyDescent="0.25">
      <c r="A41" s="325" t="s">
        <v>335</v>
      </c>
      <c r="B41" s="346"/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  <c r="AE41" s="347"/>
      <c r="AF41" s="347"/>
      <c r="AG41" s="347"/>
      <c r="AH41" s="347"/>
      <c r="AI41" s="347"/>
      <c r="AJ41" s="347"/>
      <c r="AK41" s="347"/>
      <c r="AL41" s="347"/>
      <c r="AM41" s="347"/>
      <c r="AN41" s="347"/>
      <c r="AO41" s="348">
        <f t="shared" si="1"/>
        <v>0</v>
      </c>
      <c r="AP41" s="331"/>
    </row>
    <row r="42" spans="1:44" s="122" customFormat="1" ht="15.95" customHeight="1" x14ac:dyDescent="0.2">
      <c r="A42" s="325" t="s">
        <v>336</v>
      </c>
      <c r="B42" s="301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1"/>
      <c r="AE42" s="301"/>
      <c r="AF42" s="301"/>
      <c r="AG42" s="301"/>
      <c r="AH42" s="301"/>
      <c r="AI42" s="301"/>
      <c r="AJ42" s="301"/>
      <c r="AK42" s="301"/>
      <c r="AL42" s="301"/>
      <c r="AM42" s="301"/>
      <c r="AN42" s="301"/>
      <c r="AO42" s="301">
        <f t="shared" si="1"/>
        <v>0</v>
      </c>
      <c r="AP42" s="329">
        <f>AO42+AO43+AO44</f>
        <v>0</v>
      </c>
      <c r="AQ42" s="327"/>
    </row>
    <row r="43" spans="1:44" s="122" customFormat="1" ht="15.95" customHeight="1" x14ac:dyDescent="0.2">
      <c r="A43" s="325" t="s">
        <v>337</v>
      </c>
      <c r="B43" s="301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1"/>
      <c r="AE43" s="301"/>
      <c r="AF43" s="301"/>
      <c r="AG43" s="301"/>
      <c r="AH43" s="301"/>
      <c r="AI43" s="301"/>
      <c r="AJ43" s="301"/>
      <c r="AK43" s="301"/>
      <c r="AL43" s="301"/>
      <c r="AM43" s="301"/>
      <c r="AN43" s="301"/>
      <c r="AO43" s="301">
        <f t="shared" si="1"/>
        <v>0</v>
      </c>
      <c r="AP43" s="349"/>
      <c r="AQ43" s="331"/>
    </row>
    <row r="44" spans="1:44" s="122" customFormat="1" ht="15.95" customHeight="1" x14ac:dyDescent="0.2">
      <c r="A44" s="325" t="s">
        <v>338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1"/>
      <c r="AE44" s="301"/>
      <c r="AF44" s="301"/>
      <c r="AG44" s="301"/>
      <c r="AH44" s="301"/>
      <c r="AI44" s="301"/>
      <c r="AJ44" s="301"/>
      <c r="AK44" s="301"/>
      <c r="AL44" s="301"/>
      <c r="AM44" s="301"/>
      <c r="AN44" s="301"/>
      <c r="AO44" s="301">
        <f t="shared" si="1"/>
        <v>0</v>
      </c>
      <c r="AP44" s="330"/>
    </row>
    <row r="45" spans="1:44" s="122" customFormat="1" ht="15.75" customHeight="1" x14ac:dyDescent="0.2">
      <c r="A45" s="325" t="s">
        <v>339</v>
      </c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1"/>
      <c r="AE45" s="301"/>
      <c r="AF45" s="301"/>
      <c r="AG45" s="301"/>
      <c r="AH45" s="301"/>
      <c r="AI45" s="301"/>
      <c r="AJ45" s="301"/>
      <c r="AK45" s="301"/>
      <c r="AL45" s="301"/>
      <c r="AM45" s="301"/>
      <c r="AN45" s="301"/>
      <c r="AO45" s="301">
        <f t="shared" si="1"/>
        <v>0</v>
      </c>
    </row>
    <row r="46" spans="1:44" s="122" customFormat="1" ht="15.75" customHeight="1" x14ac:dyDescent="0.2">
      <c r="A46" s="325" t="s">
        <v>340</v>
      </c>
      <c r="B46" s="301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1"/>
      <c r="AE46" s="301"/>
      <c r="AF46" s="301"/>
      <c r="AG46" s="301"/>
      <c r="AH46" s="301"/>
      <c r="AI46" s="301"/>
      <c r="AJ46" s="301"/>
      <c r="AK46" s="301"/>
      <c r="AL46" s="301"/>
      <c r="AM46" s="301"/>
      <c r="AN46" s="301"/>
      <c r="AO46" s="301">
        <f t="shared" si="1"/>
        <v>0</v>
      </c>
      <c r="AP46" s="350"/>
    </row>
    <row r="47" spans="1:44" s="122" customFormat="1" ht="15.75" customHeight="1" x14ac:dyDescent="0.2">
      <c r="A47" s="325" t="s">
        <v>341</v>
      </c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  <c r="AA47" s="301"/>
      <c r="AB47" s="301"/>
      <c r="AC47" s="301"/>
      <c r="AD47" s="301"/>
      <c r="AE47" s="301"/>
      <c r="AF47" s="301"/>
      <c r="AG47" s="301"/>
      <c r="AH47" s="301"/>
      <c r="AI47" s="301"/>
      <c r="AJ47" s="301"/>
      <c r="AK47" s="301"/>
      <c r="AL47" s="301"/>
      <c r="AM47" s="301"/>
      <c r="AN47" s="301"/>
      <c r="AO47" s="301">
        <f t="shared" si="1"/>
        <v>0</v>
      </c>
      <c r="AP47" s="351"/>
    </row>
    <row r="48" spans="1:44" s="122" customFormat="1" ht="15.75" customHeight="1" x14ac:dyDescent="0.2">
      <c r="A48" s="325" t="s">
        <v>342</v>
      </c>
      <c r="B48" s="301"/>
      <c r="C48" s="301"/>
      <c r="D48" s="301"/>
      <c r="E48" s="301"/>
      <c r="F48" s="301"/>
      <c r="G48" s="301"/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1"/>
      <c r="AE48" s="301"/>
      <c r="AF48" s="301"/>
      <c r="AG48" s="301"/>
      <c r="AH48" s="301"/>
      <c r="AI48" s="301"/>
      <c r="AJ48" s="301"/>
      <c r="AK48" s="301"/>
      <c r="AL48" s="301"/>
      <c r="AM48" s="301"/>
      <c r="AN48" s="301"/>
      <c r="AO48" s="301">
        <f t="shared" si="1"/>
        <v>0</v>
      </c>
      <c r="AP48" s="352">
        <f>SUM(AO46:AO50)</f>
        <v>0</v>
      </c>
    </row>
    <row r="49" spans="1:49" s="122" customFormat="1" ht="15.75" customHeight="1" x14ac:dyDescent="0.2">
      <c r="A49" s="325" t="s">
        <v>343</v>
      </c>
      <c r="B49" s="301"/>
      <c r="C49" s="301"/>
      <c r="D49" s="301"/>
      <c r="E49" s="301"/>
      <c r="F49" s="301"/>
      <c r="G49" s="301"/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1"/>
      <c r="AE49" s="301"/>
      <c r="AF49" s="301"/>
      <c r="AG49" s="301"/>
      <c r="AH49" s="301"/>
      <c r="AI49" s="301"/>
      <c r="AJ49" s="301"/>
      <c r="AK49" s="301"/>
      <c r="AL49" s="301"/>
      <c r="AM49" s="301"/>
      <c r="AN49" s="301"/>
      <c r="AO49" s="301">
        <f t="shared" si="1"/>
        <v>0</v>
      </c>
      <c r="AP49" s="351"/>
    </row>
    <row r="50" spans="1:49" s="122" customFormat="1" ht="15.75" customHeight="1" x14ac:dyDescent="0.2">
      <c r="A50" s="325" t="s">
        <v>344</v>
      </c>
      <c r="B50" s="301"/>
      <c r="C50" s="301"/>
      <c r="D50" s="301"/>
      <c r="E50" s="301"/>
      <c r="F50" s="301"/>
      <c r="G50" s="301"/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  <c r="AA50" s="301"/>
      <c r="AB50" s="301"/>
      <c r="AC50" s="301"/>
      <c r="AD50" s="301"/>
      <c r="AE50" s="301"/>
      <c r="AF50" s="301"/>
      <c r="AG50" s="301"/>
      <c r="AH50" s="301"/>
      <c r="AI50" s="301"/>
      <c r="AJ50" s="301"/>
      <c r="AK50" s="301"/>
      <c r="AL50" s="301"/>
      <c r="AM50" s="301"/>
      <c r="AN50" s="301"/>
      <c r="AO50" s="301">
        <f t="shared" si="1"/>
        <v>0</v>
      </c>
      <c r="AP50" s="353"/>
    </row>
    <row r="51" spans="1:49" s="122" customFormat="1" ht="15.75" customHeight="1" x14ac:dyDescent="0.2">
      <c r="A51" s="325" t="s">
        <v>345</v>
      </c>
      <c r="B51" s="301"/>
      <c r="C51" s="301"/>
      <c r="D51" s="301"/>
      <c r="E51" s="301"/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S51" s="301"/>
      <c r="T51" s="301"/>
      <c r="U51" s="301"/>
      <c r="V51" s="301"/>
      <c r="W51" s="301"/>
      <c r="X51" s="301"/>
      <c r="Y51" s="301"/>
      <c r="Z51" s="301"/>
      <c r="AA51" s="301"/>
      <c r="AB51" s="301"/>
      <c r="AC51" s="301"/>
      <c r="AD51" s="301"/>
      <c r="AE51" s="301"/>
      <c r="AF51" s="301"/>
      <c r="AG51" s="301"/>
      <c r="AH51" s="301"/>
      <c r="AI51" s="301"/>
      <c r="AJ51" s="301"/>
      <c r="AK51" s="301"/>
      <c r="AL51" s="301"/>
      <c r="AM51" s="301"/>
      <c r="AN51" s="301"/>
      <c r="AO51" s="301">
        <f t="shared" ref="AO51:AO54" si="2">SUM(B51:AN51)</f>
        <v>0</v>
      </c>
    </row>
    <row r="52" spans="1:49" s="122" customFormat="1" ht="15" customHeight="1" x14ac:dyDescent="0.2">
      <c r="A52" s="325" t="s">
        <v>346</v>
      </c>
      <c r="B52" s="301"/>
      <c r="C52" s="301"/>
      <c r="D52" s="301"/>
      <c r="E52" s="301"/>
      <c r="F52" s="301"/>
      <c r="G52" s="301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1"/>
      <c r="AE52" s="301"/>
      <c r="AF52" s="301"/>
      <c r="AG52" s="301"/>
      <c r="AH52" s="301"/>
      <c r="AI52" s="301"/>
      <c r="AJ52" s="301"/>
      <c r="AK52" s="301"/>
      <c r="AL52" s="301"/>
      <c r="AM52" s="301"/>
      <c r="AN52" s="301"/>
      <c r="AO52" s="301">
        <f t="shared" si="2"/>
        <v>0</v>
      </c>
    </row>
    <row r="53" spans="1:49" s="122" customFormat="1" ht="15.75" customHeight="1" x14ac:dyDescent="0.2">
      <c r="A53" s="325" t="s">
        <v>347</v>
      </c>
      <c r="B53" s="301"/>
      <c r="C53" s="301"/>
      <c r="D53" s="301"/>
      <c r="E53" s="301"/>
      <c r="F53" s="301"/>
      <c r="G53" s="301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1"/>
      <c r="AE53" s="301"/>
      <c r="AF53" s="301"/>
      <c r="AG53" s="301"/>
      <c r="AH53" s="301"/>
      <c r="AI53" s="301"/>
      <c r="AJ53" s="301"/>
      <c r="AK53" s="301"/>
      <c r="AL53" s="301"/>
      <c r="AM53" s="301"/>
      <c r="AN53" s="301"/>
      <c r="AO53" s="301">
        <f t="shared" si="2"/>
        <v>0</v>
      </c>
    </row>
    <row r="54" spans="1:49" s="122" customFormat="1" ht="14.25" customHeight="1" x14ac:dyDescent="0.2">
      <c r="A54" s="305" t="s">
        <v>311</v>
      </c>
      <c r="B54" s="301"/>
      <c r="C54" s="301"/>
      <c r="D54" s="301"/>
      <c r="E54" s="301"/>
      <c r="F54" s="301"/>
      <c r="G54" s="301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1"/>
      <c r="AE54" s="301"/>
      <c r="AF54" s="301"/>
      <c r="AG54" s="301"/>
      <c r="AH54" s="301"/>
      <c r="AI54" s="301"/>
      <c r="AJ54" s="301"/>
      <c r="AK54" s="301"/>
      <c r="AL54" s="301"/>
      <c r="AM54" s="301"/>
      <c r="AN54" s="301"/>
      <c r="AO54" s="301">
        <f t="shared" si="2"/>
        <v>0</v>
      </c>
    </row>
    <row r="55" spans="1:49" s="122" customFormat="1" ht="14.25" customHeight="1" x14ac:dyDescent="0.2">
      <c r="A55" s="354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3"/>
      <c r="S55" s="243"/>
      <c r="T55" s="243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M55" s="243"/>
      <c r="AN55" s="355" t="s">
        <v>312</v>
      </c>
      <c r="AO55" s="356">
        <f>COUNTIF($AO$14,"&gt;0")+COUNTIF($AO$15,"&gt;0")+COUNTIF($AO$21,"&gt;0")+COUNTIF($AP$23,"&gt;0")+COUNTIF($AO$25:$AO$30,"&gt;0")+COUNTIF($AP$31,"&gt;0")+COUNTIF($AO$33:$AO$41,"&gt;0")+COUNTIF($AP$42,"&gt;0")+COUNTIF($AO$45,"&gt;0")+COUNTIF($AP$48,"&gt;0")</f>
        <v>2</v>
      </c>
    </row>
    <row r="56" spans="1:49" s="122" customFormat="1" ht="11.25" customHeight="1" x14ac:dyDescent="0.2">
      <c r="A56" s="357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358"/>
      <c r="AP56" s="85"/>
      <c r="AQ56" s="85"/>
      <c r="AR56" s="85"/>
      <c r="AS56" s="85"/>
      <c r="AT56" s="85"/>
      <c r="AU56" s="85"/>
      <c r="AV56" s="85"/>
      <c r="AW56" s="85"/>
    </row>
    <row r="57" spans="1:49" s="85" customFormat="1" ht="12.75" customHeight="1" x14ac:dyDescent="0.2">
      <c r="A57" s="359"/>
      <c r="B57" s="94"/>
      <c r="D57" s="359"/>
      <c r="E57" s="359"/>
      <c r="J57" s="359"/>
      <c r="K57" s="359"/>
      <c r="L57" s="359"/>
      <c r="S57" s="359"/>
      <c r="V57" s="94"/>
      <c r="X57" s="359"/>
      <c r="Z57" s="94"/>
      <c r="AC57" s="359"/>
      <c r="AE57" s="360"/>
      <c r="AH57" s="101"/>
      <c r="AI57" s="101"/>
      <c r="AJ57" s="101"/>
    </row>
    <row r="58" spans="1:49" s="101" customFormat="1" ht="12.75" customHeight="1" x14ac:dyDescent="0.2"/>
    <row r="59" spans="1:49" s="101" customFormat="1" ht="12.75" customHeight="1" x14ac:dyDescent="0.2"/>
    <row r="60" spans="1:49" s="101" customFormat="1" ht="12.75" customHeight="1" x14ac:dyDescent="0.2"/>
    <row r="61" spans="1:49" s="101" customFormat="1" ht="12.75" customHeight="1" x14ac:dyDescent="0.2"/>
    <row r="62" spans="1:49" s="101" customFormat="1" ht="12.75" customHeight="1" x14ac:dyDescent="0.2"/>
    <row r="63" spans="1:49" s="101" customFormat="1" ht="12.75" customHeight="1" x14ac:dyDescent="0.2"/>
    <row r="64" spans="1:49" s="243" customFormat="1" ht="12.75" customHeight="1" x14ac:dyDescent="0.2">
      <c r="A64" s="101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  <c r="AO64" s="101"/>
      <c r="AP64" s="101"/>
      <c r="AQ64" s="101"/>
      <c r="AR64" s="101"/>
      <c r="AS64" s="101"/>
      <c r="AT64" s="101"/>
      <c r="AU64" s="101"/>
      <c r="AV64" s="101"/>
      <c r="AW64" s="101"/>
    </row>
    <row r="65" spans="1:49" s="243" customFormat="1" ht="12.95" customHeight="1" x14ac:dyDescent="0.2">
      <c r="A65" s="101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361"/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  <c r="AO65" s="101"/>
      <c r="AP65" s="101"/>
      <c r="AQ65" s="101"/>
      <c r="AR65" s="101"/>
      <c r="AS65" s="101"/>
      <c r="AT65" s="101"/>
      <c r="AU65" s="101"/>
      <c r="AV65" s="101"/>
      <c r="AW65" s="101"/>
    </row>
    <row r="66" spans="1:49" s="64" customFormat="1" ht="12.95" customHeight="1" x14ac:dyDescent="0.2">
      <c r="A66" s="101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362"/>
      <c r="Z66" s="101"/>
      <c r="AA66" s="101"/>
      <c r="AB66" s="101"/>
      <c r="AC66" s="101"/>
      <c r="AD66" s="362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  <c r="AR66" s="101"/>
      <c r="AS66" s="101"/>
      <c r="AT66" s="101"/>
      <c r="AU66" s="101"/>
      <c r="AV66" s="101"/>
      <c r="AW66" s="101"/>
    </row>
    <row r="67" spans="1:49" s="64" customFormat="1" ht="12.95" customHeight="1" x14ac:dyDescent="0.2">
      <c r="A67" s="101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101"/>
      <c r="AO67" s="101"/>
      <c r="AP67" s="101"/>
      <c r="AQ67" s="101"/>
      <c r="AR67" s="101"/>
      <c r="AS67" s="101"/>
      <c r="AT67" s="101"/>
      <c r="AU67" s="101"/>
      <c r="AV67" s="101"/>
      <c r="AW67" s="101"/>
    </row>
    <row r="68" spans="1:49" s="64" customFormat="1" ht="12.95" customHeight="1" x14ac:dyDescent="0.2">
      <c r="A68" s="101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101"/>
      <c r="AO68" s="101"/>
      <c r="AP68" s="101"/>
      <c r="AQ68" s="101"/>
      <c r="AR68" s="101"/>
      <c r="AS68" s="101"/>
      <c r="AT68" s="101"/>
      <c r="AU68" s="101"/>
      <c r="AV68" s="101"/>
      <c r="AW68" s="101"/>
    </row>
    <row r="69" spans="1:49" s="64" customFormat="1" ht="12.95" customHeight="1" x14ac:dyDescent="0.2">
      <c r="A69" s="101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101"/>
      <c r="AO69" s="101"/>
      <c r="AP69" s="101"/>
      <c r="AQ69" s="101"/>
      <c r="AR69" s="101"/>
      <c r="AS69" s="101"/>
      <c r="AT69" s="101"/>
      <c r="AU69" s="101"/>
      <c r="AV69" s="101"/>
      <c r="AW69" s="101"/>
    </row>
    <row r="70" spans="1:49" ht="12.95" customHeight="1" x14ac:dyDescent="0.2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</row>
    <row r="71" spans="1:49" x14ac:dyDescent="0.2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</row>
    <row r="72" spans="1:49" x14ac:dyDescent="0.2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</row>
    <row r="73" spans="1:49" x14ac:dyDescent="0.2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</row>
    <row r="74" spans="1:49" x14ac:dyDescent="0.2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</row>
    <row r="75" spans="1:49" x14ac:dyDescent="0.2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</row>
    <row r="76" spans="1:49" x14ac:dyDescent="0.2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</row>
    <row r="77" spans="1:49" x14ac:dyDescent="0.2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</row>
    <row r="78" spans="1:49" x14ac:dyDescent="0.2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</row>
    <row r="79" spans="1:49" x14ac:dyDescent="0.2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</row>
    <row r="80" spans="1:49" x14ac:dyDescent="0.2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</row>
    <row r="81" spans="1:49" x14ac:dyDescent="0.2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</row>
    <row r="82" spans="1:49" x14ac:dyDescent="0.2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</row>
    <row r="83" spans="1:49" x14ac:dyDescent="0.2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</row>
    <row r="84" spans="1:49" x14ac:dyDescent="0.2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</row>
    <row r="85" spans="1:49" x14ac:dyDescent="0.2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</row>
    <row r="86" spans="1:49" x14ac:dyDescent="0.2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</row>
    <row r="87" spans="1:49" x14ac:dyDescent="0.2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</row>
    <row r="88" spans="1:49" x14ac:dyDescent="0.2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</row>
    <row r="89" spans="1:49" x14ac:dyDescent="0.2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</row>
    <row r="90" spans="1:49" x14ac:dyDescent="0.2">
      <c r="A90" s="85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</row>
    <row r="91" spans="1:49" x14ac:dyDescent="0.2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</row>
    <row r="92" spans="1:49" x14ac:dyDescent="0.2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</row>
    <row r="93" spans="1:49" x14ac:dyDescent="0.2">
      <c r="A93" s="85"/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</row>
    <row r="94" spans="1:49" x14ac:dyDescent="0.2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</row>
    <row r="95" spans="1:49" x14ac:dyDescent="0.2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</row>
    <row r="96" spans="1:49" x14ac:dyDescent="0.2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</row>
    <row r="97" spans="1:49" x14ac:dyDescent="0.2">
      <c r="A97" s="85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85"/>
      <c r="AC97" s="85"/>
      <c r="AD97" s="85"/>
      <c r="AE97" s="85"/>
      <c r="AF97" s="85"/>
      <c r="AG97" s="85"/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</row>
    <row r="98" spans="1:49" x14ac:dyDescent="0.2">
      <c r="A98" s="85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</row>
    <row r="99" spans="1:49" x14ac:dyDescent="0.2">
      <c r="A99" s="85"/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</row>
    <row r="100" spans="1:49" x14ac:dyDescent="0.2">
      <c r="A100" s="85"/>
      <c r="B100" s="85"/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5"/>
      <c r="AG100" s="85"/>
      <c r="AH100" s="85"/>
      <c r="AI100" s="85"/>
      <c r="AJ100" s="85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</row>
    <row r="101" spans="1:49" x14ac:dyDescent="0.2">
      <c r="A101" s="85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</row>
    <row r="102" spans="1:49" x14ac:dyDescent="0.2">
      <c r="A102" s="85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</row>
    <row r="103" spans="1:49" x14ac:dyDescent="0.2">
      <c r="A103" s="85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  <c r="AD103" s="85"/>
      <c r="AE103" s="85"/>
      <c r="AF103" s="85"/>
      <c r="AG103" s="85"/>
      <c r="AH103" s="85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</row>
    <row r="104" spans="1:49" x14ac:dyDescent="0.2">
      <c r="A104" s="85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</row>
    <row r="105" spans="1:49" x14ac:dyDescent="0.2">
      <c r="A105" s="85"/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</row>
    <row r="106" spans="1:49" x14ac:dyDescent="0.2">
      <c r="A106" s="85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</row>
    <row r="107" spans="1:49" x14ac:dyDescent="0.2">
      <c r="A107" s="85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</row>
    <row r="108" spans="1:49" x14ac:dyDescent="0.2">
      <c r="A108" s="85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</row>
    <row r="109" spans="1:49" x14ac:dyDescent="0.2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</row>
    <row r="110" spans="1:49" x14ac:dyDescent="0.2">
      <c r="A110" s="85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</row>
    <row r="111" spans="1:49" x14ac:dyDescent="0.2">
      <c r="A111" s="85"/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  <c r="AG111" s="85"/>
      <c r="AH111" s="85"/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</row>
    <row r="112" spans="1:49" x14ac:dyDescent="0.2">
      <c r="A112" s="85"/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  <c r="AG112" s="85"/>
      <c r="AH112" s="85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</row>
    <row r="113" spans="1:49" x14ac:dyDescent="0.2">
      <c r="A113" s="85"/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B113" s="85"/>
      <c r="AC113" s="85"/>
      <c r="AD113" s="85"/>
      <c r="AE113" s="85"/>
      <c r="AF113" s="85"/>
      <c r="AG113" s="85"/>
      <c r="AH113" s="85"/>
      <c r="AI113" s="85"/>
      <c r="AJ113" s="85"/>
      <c r="AK113" s="85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</row>
    <row r="114" spans="1:49" x14ac:dyDescent="0.2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</row>
    <row r="115" spans="1:49" x14ac:dyDescent="0.2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</row>
    <row r="116" spans="1:49" x14ac:dyDescent="0.2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</row>
    <row r="117" spans="1:49" x14ac:dyDescent="0.2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  <c r="AG117" s="85"/>
      <c r="AH117" s="85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</row>
    <row r="118" spans="1:49" x14ac:dyDescent="0.2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</row>
    <row r="119" spans="1:49" x14ac:dyDescent="0.2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</row>
    <row r="120" spans="1:49" x14ac:dyDescent="0.2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</row>
    <row r="121" spans="1:49" x14ac:dyDescent="0.2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</row>
    <row r="122" spans="1:49" x14ac:dyDescent="0.2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</row>
    <row r="123" spans="1:49" x14ac:dyDescent="0.2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  <c r="AG123" s="85"/>
      <c r="AH123" s="85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</row>
    <row r="124" spans="1:49" x14ac:dyDescent="0.2">
      <c r="A124" s="85"/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B124" s="85"/>
      <c r="AC124" s="85"/>
      <c r="AD124" s="85"/>
      <c r="AE124" s="85"/>
      <c r="AF124" s="85"/>
      <c r="AG124" s="85"/>
      <c r="AH124" s="85"/>
      <c r="AI124" s="85"/>
      <c r="AJ124" s="85"/>
      <c r="AK124" s="85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</row>
    <row r="125" spans="1:49" x14ac:dyDescent="0.2">
      <c r="A125" s="85"/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B125" s="85"/>
      <c r="AC125" s="85"/>
      <c r="AD125" s="85"/>
      <c r="AE125" s="85"/>
      <c r="AF125" s="85"/>
      <c r="AG125" s="85"/>
      <c r="AH125" s="85"/>
      <c r="AI125" s="85"/>
      <c r="AJ125" s="8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</row>
    <row r="126" spans="1:49" x14ac:dyDescent="0.2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</row>
    <row r="127" spans="1:49" x14ac:dyDescent="0.2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</row>
    <row r="128" spans="1:49" x14ac:dyDescent="0.2">
      <c r="A128" s="85"/>
      <c r="B128" s="85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</row>
    <row r="129" spans="1:49" x14ac:dyDescent="0.2">
      <c r="A129" s="85"/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85"/>
      <c r="AG129" s="85"/>
      <c r="AH129" s="85"/>
      <c r="AI129" s="85"/>
      <c r="AJ129" s="85"/>
      <c r="AK129" s="85"/>
      <c r="AL129" s="85"/>
      <c r="AM129" s="85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</row>
    <row r="130" spans="1:49" x14ac:dyDescent="0.2">
      <c r="A130" s="85"/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  <c r="AD130" s="85"/>
      <c r="AE130" s="85"/>
      <c r="AF130" s="85"/>
      <c r="AG130" s="85"/>
      <c r="AH130" s="85"/>
      <c r="AI130" s="85"/>
      <c r="AJ130" s="85"/>
      <c r="AK130" s="85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</row>
    <row r="131" spans="1:49" x14ac:dyDescent="0.2">
      <c r="A131" s="85"/>
      <c r="B131" s="85"/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</row>
    <row r="132" spans="1:49" x14ac:dyDescent="0.2">
      <c r="A132" s="85"/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B132" s="85"/>
      <c r="AC132" s="85"/>
      <c r="AD132" s="85"/>
      <c r="AE132" s="85"/>
      <c r="AF132" s="85"/>
      <c r="AG132" s="85"/>
      <c r="AH132" s="85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</row>
    <row r="133" spans="1:49" x14ac:dyDescent="0.2">
      <c r="A133" s="85"/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B133" s="85"/>
      <c r="AC133" s="85"/>
      <c r="AD133" s="85"/>
      <c r="AE133" s="85"/>
      <c r="AF133" s="85"/>
      <c r="AG133" s="85"/>
      <c r="AH133" s="85"/>
      <c r="AI133" s="85"/>
      <c r="AJ133" s="85"/>
      <c r="AK133" s="85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</row>
    <row r="134" spans="1:49" x14ac:dyDescent="0.2">
      <c r="A134" s="85"/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85"/>
      <c r="AW134" s="85"/>
    </row>
    <row r="135" spans="1:49" x14ac:dyDescent="0.2">
      <c r="A135" s="85"/>
      <c r="B135" s="85"/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5"/>
      <c r="AG135" s="85"/>
      <c r="AH135" s="85"/>
      <c r="AI135" s="85"/>
      <c r="AJ135" s="85"/>
      <c r="AK135" s="85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</row>
    <row r="136" spans="1:49" x14ac:dyDescent="0.2">
      <c r="A136" s="85"/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B136" s="85"/>
      <c r="AC136" s="85"/>
      <c r="AD136" s="85"/>
      <c r="AE136" s="85"/>
      <c r="AF136" s="85"/>
      <c r="AG136" s="85"/>
      <c r="AH136" s="85"/>
      <c r="AI136" s="85"/>
      <c r="AJ136" s="85"/>
      <c r="AK136" s="85"/>
      <c r="AL136" s="85"/>
      <c r="AM136" s="85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</row>
    <row r="137" spans="1:49" x14ac:dyDescent="0.2">
      <c r="A137" s="85"/>
      <c r="B137" s="85"/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B137" s="85"/>
      <c r="AC137" s="85"/>
      <c r="AD137" s="85"/>
      <c r="AE137" s="85"/>
      <c r="AF137" s="85"/>
      <c r="AG137" s="85"/>
      <c r="AH137" s="85"/>
      <c r="AI137" s="85"/>
      <c r="AJ137" s="85"/>
      <c r="AK137" s="85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</row>
    <row r="138" spans="1:49" x14ac:dyDescent="0.2">
      <c r="A138" s="85"/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</row>
    <row r="139" spans="1:49" x14ac:dyDescent="0.2">
      <c r="A139" s="85"/>
      <c r="B139" s="85"/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B139" s="85"/>
      <c r="AC139" s="85"/>
      <c r="AD139" s="85"/>
      <c r="AE139" s="85"/>
      <c r="AF139" s="85"/>
      <c r="AG139" s="85"/>
      <c r="AH139" s="85"/>
      <c r="AI139" s="85"/>
      <c r="AJ139" s="85"/>
      <c r="AK139" s="85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</row>
    <row r="140" spans="1:49" x14ac:dyDescent="0.2">
      <c r="A140" s="85"/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B140" s="85"/>
      <c r="AC140" s="85"/>
      <c r="AD140" s="85"/>
      <c r="AE140" s="85"/>
      <c r="AF140" s="85"/>
      <c r="AG140" s="85"/>
      <c r="AH140" s="85"/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</row>
    <row r="141" spans="1:49" x14ac:dyDescent="0.2">
      <c r="A141" s="85"/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B141" s="85"/>
      <c r="AC141" s="85"/>
      <c r="AD141" s="85"/>
      <c r="AE141" s="85"/>
      <c r="AF141" s="85"/>
      <c r="AG141" s="85"/>
      <c r="AH141" s="85"/>
      <c r="AI141" s="85"/>
      <c r="AJ141" s="85"/>
      <c r="AK141" s="85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</row>
    <row r="142" spans="1:49" x14ac:dyDescent="0.2">
      <c r="A142" s="85"/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G142" s="85"/>
      <c r="AH142" s="85"/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</row>
    <row r="143" spans="1:49" x14ac:dyDescent="0.2">
      <c r="A143" s="85"/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B143" s="85"/>
      <c r="AC143" s="85"/>
      <c r="AD143" s="85"/>
      <c r="AE143" s="85"/>
      <c r="AF143" s="85"/>
      <c r="AG143" s="85"/>
      <c r="AH143" s="85"/>
      <c r="AI143" s="85"/>
      <c r="AJ143" s="85"/>
      <c r="AK143" s="85"/>
      <c r="AL143" s="85"/>
      <c r="AM143" s="85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</row>
    <row r="144" spans="1:49" x14ac:dyDescent="0.2">
      <c r="A144" s="85"/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B144" s="85"/>
      <c r="AC144" s="85"/>
      <c r="AD144" s="85"/>
      <c r="AE144" s="85"/>
      <c r="AF144" s="85"/>
      <c r="AG144" s="85"/>
      <c r="AH144" s="85"/>
      <c r="AI144" s="85"/>
      <c r="AJ144" s="85"/>
      <c r="AK144" s="85"/>
      <c r="AL144" s="85"/>
      <c r="AM144" s="85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</row>
    <row r="145" spans="1:49" x14ac:dyDescent="0.2">
      <c r="A145" s="85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B145" s="85"/>
      <c r="AC145" s="85"/>
      <c r="AD145" s="85"/>
      <c r="AE145" s="85"/>
      <c r="AF145" s="85"/>
      <c r="AG145" s="85"/>
      <c r="AH145" s="85"/>
      <c r="AI145" s="85"/>
      <c r="AJ145" s="85"/>
      <c r="AK145" s="85"/>
      <c r="AL145" s="85"/>
      <c r="AM145" s="85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</row>
    <row r="146" spans="1:49" x14ac:dyDescent="0.2">
      <c r="A146" s="85"/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  <c r="AM146" s="85"/>
      <c r="AN146" s="85"/>
      <c r="AO146" s="85"/>
      <c r="AP146" s="85"/>
      <c r="AQ146" s="85"/>
      <c r="AR146" s="85"/>
      <c r="AS146" s="85"/>
      <c r="AT146" s="85"/>
      <c r="AU146" s="85"/>
      <c r="AV146" s="85"/>
      <c r="AW146" s="85"/>
    </row>
    <row r="147" spans="1:49" x14ac:dyDescent="0.2">
      <c r="A147" s="85"/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B147" s="85"/>
      <c r="AC147" s="85"/>
      <c r="AD147" s="85"/>
      <c r="AE147" s="85"/>
      <c r="AF147" s="85"/>
      <c r="AG147" s="85"/>
      <c r="AH147" s="85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</row>
    <row r="148" spans="1:49" x14ac:dyDescent="0.2">
      <c r="A148" s="85"/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B148" s="85"/>
      <c r="AC148" s="85"/>
      <c r="AD148" s="85"/>
      <c r="AE148" s="85"/>
      <c r="AF148" s="85"/>
      <c r="AG148" s="85"/>
      <c r="AH148" s="85"/>
      <c r="AI148" s="85"/>
      <c r="AJ148" s="85"/>
      <c r="AK148" s="85"/>
      <c r="AL148" s="85"/>
      <c r="AM148" s="85"/>
      <c r="AN148" s="85"/>
      <c r="AO148" s="85"/>
      <c r="AP148" s="85"/>
      <c r="AQ148" s="85"/>
      <c r="AR148" s="85"/>
      <c r="AS148" s="85"/>
      <c r="AT148" s="85"/>
      <c r="AU148" s="85"/>
      <c r="AV148" s="85"/>
      <c r="AW148" s="85"/>
    </row>
    <row r="149" spans="1:49" x14ac:dyDescent="0.2">
      <c r="A149" s="85"/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B149" s="85"/>
      <c r="AC149" s="85"/>
      <c r="AD149" s="85"/>
      <c r="AE149" s="85"/>
      <c r="AF149" s="85"/>
      <c r="AG149" s="85"/>
      <c r="AH149" s="85"/>
      <c r="AI149" s="85"/>
      <c r="AJ149" s="85"/>
      <c r="AK149" s="85"/>
      <c r="AL149" s="85"/>
      <c r="AM149" s="85"/>
      <c r="AN149" s="85"/>
      <c r="AO149" s="85"/>
      <c r="AP149" s="85"/>
      <c r="AQ149" s="85"/>
      <c r="AR149" s="85"/>
      <c r="AS149" s="85"/>
      <c r="AT149" s="85"/>
      <c r="AU149" s="85"/>
      <c r="AV149" s="85"/>
      <c r="AW149" s="85"/>
    </row>
    <row r="150" spans="1:49" x14ac:dyDescent="0.2">
      <c r="A150" s="85"/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B150" s="85"/>
      <c r="AC150" s="85"/>
      <c r="AD150" s="85"/>
      <c r="AE150" s="85"/>
      <c r="AF150" s="85"/>
      <c r="AG150" s="85"/>
      <c r="AH150" s="85"/>
      <c r="AI150" s="85"/>
      <c r="AJ150" s="85"/>
      <c r="AK150" s="85"/>
      <c r="AL150" s="85"/>
      <c r="AM150" s="85"/>
      <c r="AN150" s="85"/>
      <c r="AO150" s="85"/>
      <c r="AP150" s="85"/>
      <c r="AQ150" s="85"/>
      <c r="AR150" s="85"/>
      <c r="AS150" s="85"/>
      <c r="AT150" s="85"/>
      <c r="AU150" s="85"/>
      <c r="AV150" s="85"/>
      <c r="AW150" s="85"/>
    </row>
    <row r="151" spans="1:49" x14ac:dyDescent="0.2">
      <c r="A151" s="85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B151" s="85"/>
      <c r="AC151" s="85"/>
      <c r="AD151" s="85"/>
      <c r="AE151" s="85"/>
      <c r="AF151" s="85"/>
      <c r="AG151" s="85"/>
      <c r="AH151" s="85"/>
      <c r="AI151" s="85"/>
      <c r="AJ151" s="85"/>
      <c r="AK151" s="85"/>
      <c r="AL151" s="85"/>
      <c r="AM151" s="85"/>
      <c r="AN151" s="85"/>
      <c r="AO151" s="85"/>
      <c r="AP151" s="85"/>
      <c r="AQ151" s="85"/>
      <c r="AR151" s="85"/>
      <c r="AS151" s="85"/>
      <c r="AT151" s="85"/>
      <c r="AU151" s="85"/>
      <c r="AV151" s="85"/>
      <c r="AW151" s="85"/>
    </row>
  </sheetData>
  <mergeCells count="6">
    <mergeCell ref="O8:Q8"/>
    <mergeCell ref="A12:A13"/>
    <mergeCell ref="AP21:AP22"/>
    <mergeCell ref="AP23:AP24"/>
    <mergeCell ref="AP31:AP32"/>
    <mergeCell ref="AP42:AP44"/>
  </mergeCells>
  <pageMargins left="0" right="0" top="0" bottom="0" header="0" footer="0"/>
  <pageSetup paperSize="9" scale="7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89999084444715716"/>
    <pageSetUpPr fitToPage="1"/>
  </sheetPr>
  <dimension ref="A1:X37"/>
  <sheetViews>
    <sheetView tabSelected="1" zoomScale="115" zoomScaleNormal="115" workbookViewId="0">
      <selection activeCell="C29" sqref="C29"/>
    </sheetView>
  </sheetViews>
  <sheetFormatPr baseColWidth="10" defaultRowHeight="12.75" x14ac:dyDescent="0.2"/>
  <cols>
    <col min="1" max="1" width="23.42578125" style="22" customWidth="1"/>
    <col min="2" max="2" width="7.140625" style="22" customWidth="1"/>
    <col min="3" max="3" width="20.5703125" style="22" customWidth="1"/>
    <col min="4" max="4" width="6.42578125" style="22" customWidth="1"/>
    <col min="5" max="5" width="21.28515625" style="22" customWidth="1"/>
    <col min="6" max="6" width="7.5703125" style="22" customWidth="1"/>
    <col min="7" max="7" width="17.140625" style="22" customWidth="1"/>
    <col min="8" max="8" width="6.7109375" style="22" customWidth="1"/>
    <col min="9" max="9" width="21.5703125" style="22" customWidth="1"/>
    <col min="10" max="11" width="5.7109375" style="22" customWidth="1"/>
    <col min="12" max="12" width="7.28515625" style="22" customWidth="1"/>
    <col min="13" max="13" width="7.7109375" style="22" customWidth="1"/>
    <col min="14" max="14" width="6.85546875" style="22" customWidth="1"/>
    <col min="15" max="15" width="7" style="22" customWidth="1"/>
    <col min="16" max="16" width="6.42578125" style="22" customWidth="1"/>
    <col min="17" max="17" width="6.5703125" style="22" customWidth="1"/>
    <col min="18" max="18" width="7.42578125" style="22" customWidth="1"/>
    <col min="19" max="19" width="6.42578125" style="22" customWidth="1"/>
    <col min="20" max="20" width="7" style="22" customWidth="1"/>
    <col min="21" max="21" width="6.85546875" style="22" customWidth="1"/>
    <col min="22" max="23" width="6.7109375" style="22" customWidth="1"/>
    <col min="24" max="24" width="7.5703125" style="22" customWidth="1"/>
    <col min="25" max="25" width="8.28515625" style="22" customWidth="1"/>
    <col min="26" max="27" width="7" style="22" customWidth="1"/>
    <col min="28" max="28" width="6.28515625" style="22" customWidth="1"/>
    <col min="29" max="29" width="7" style="22" customWidth="1"/>
    <col min="30" max="30" width="6.7109375" style="22" customWidth="1"/>
    <col min="31" max="31" width="7" style="22" customWidth="1"/>
    <col min="32" max="16384" width="11.42578125" style="22"/>
  </cols>
  <sheetData>
    <row r="1" spans="1:24" ht="12.75" customHeight="1" x14ac:dyDescent="0.2">
      <c r="A1" s="21" t="s">
        <v>313</v>
      </c>
      <c r="C1" s="105" t="s">
        <v>44</v>
      </c>
      <c r="D1" s="106">
        <f>J1</f>
        <v>40938</v>
      </c>
      <c r="G1" s="105" t="s">
        <v>45</v>
      </c>
      <c r="H1" s="106">
        <f>D1-3</f>
        <v>40935</v>
      </c>
      <c r="I1" s="108" t="s">
        <v>46</v>
      </c>
      <c r="J1" s="109">
        <v>40938</v>
      </c>
      <c r="K1" s="221"/>
      <c r="M1" s="25"/>
      <c r="R1" s="27"/>
      <c r="T1" s="25"/>
    </row>
    <row r="2" spans="1:24" ht="15" customHeight="1" x14ac:dyDescent="0.2">
      <c r="A2" s="28" t="s">
        <v>47</v>
      </c>
      <c r="C2" s="23" t="s">
        <v>48</v>
      </c>
      <c r="D2" s="104"/>
      <c r="E2" s="29"/>
      <c r="H2" s="23" t="s">
        <v>49</v>
      </c>
      <c r="J2" s="107"/>
      <c r="K2" s="50"/>
      <c r="S2" s="29"/>
      <c r="T2" s="29"/>
    </row>
    <row r="3" spans="1:24" ht="15" customHeight="1" x14ac:dyDescent="0.2">
      <c r="A3" s="28"/>
      <c r="C3" s="23"/>
      <c r="E3" s="29"/>
      <c r="F3" s="49"/>
      <c r="H3" s="23"/>
      <c r="L3" s="50"/>
      <c r="S3" s="29"/>
      <c r="T3" s="29"/>
    </row>
    <row r="4" spans="1:24" ht="15" customHeight="1" x14ac:dyDescent="0.2">
      <c r="A4" s="28"/>
      <c r="C4" s="23"/>
      <c r="E4" s="29"/>
      <c r="F4" s="49"/>
      <c r="H4" s="23"/>
      <c r="L4" s="50"/>
      <c r="S4" s="29"/>
      <c r="T4" s="29"/>
    </row>
    <row r="5" spans="1:24" ht="15" customHeight="1" x14ac:dyDescent="0.2">
      <c r="A5" s="235" t="s">
        <v>37</v>
      </c>
      <c r="B5" s="236"/>
      <c r="C5" s="236"/>
      <c r="D5" s="236"/>
      <c r="E5" s="236"/>
      <c r="F5" s="237"/>
      <c r="G5" s="237"/>
      <c r="H5" s="237"/>
      <c r="I5" s="237"/>
      <c r="J5" s="237"/>
      <c r="K5" s="222"/>
      <c r="L5" s="50"/>
      <c r="S5" s="29"/>
      <c r="T5" s="29"/>
    </row>
    <row r="6" spans="1:24" ht="23.25" customHeight="1" x14ac:dyDescent="0.2">
      <c r="A6" s="9" t="s">
        <v>0</v>
      </c>
      <c r="B6" s="9"/>
      <c r="C6" s="9" t="s">
        <v>1</v>
      </c>
      <c r="D6" s="9"/>
      <c r="E6" s="9" t="s">
        <v>2</v>
      </c>
      <c r="F6" s="9"/>
      <c r="G6" s="9" t="s">
        <v>3</v>
      </c>
      <c r="H6" s="9"/>
      <c r="I6" s="10" t="s">
        <v>4</v>
      </c>
      <c r="J6" s="219"/>
      <c r="K6" s="85"/>
      <c r="L6" s="227" t="s">
        <v>214</v>
      </c>
      <c r="M6" s="227" t="s">
        <v>215</v>
      </c>
      <c r="P6" s="50"/>
      <c r="W6" s="29"/>
      <c r="X6" s="29"/>
    </row>
    <row r="7" spans="1:24" ht="15" customHeight="1" x14ac:dyDescent="0.2">
      <c r="A7" s="6" t="str">
        <f>'Menu LUNDI'!A5</f>
        <v>Tomates</v>
      </c>
      <c r="B7" s="6">
        <f>'lundi midi'!B14</f>
        <v>39</v>
      </c>
      <c r="C7" s="6" t="str">
        <f>'Menu LUNDI'!B5</f>
        <v>aile de raie sauce creme</v>
      </c>
      <c r="D7" s="6">
        <f>'lundi midi'!B14</f>
        <v>39</v>
      </c>
      <c r="E7" s="6" t="str">
        <f>'Menu LUNDI'!C5</f>
        <v>épinards</v>
      </c>
      <c r="F7" s="6"/>
      <c r="G7" s="6" t="str">
        <f>'Menu LUNDI'!D5</f>
        <v>chèvre</v>
      </c>
      <c r="H7" s="6"/>
      <c r="I7" s="6" t="str">
        <f>'Menu LUNDI'!E5</f>
        <v>flan patissier maisson</v>
      </c>
      <c r="J7" s="53"/>
      <c r="K7" s="223"/>
      <c r="L7" s="51"/>
      <c r="M7" s="220"/>
      <c r="P7" s="50"/>
      <c r="W7" s="29"/>
      <c r="X7" s="29"/>
    </row>
    <row r="8" spans="1:24" ht="22.5" customHeight="1" x14ac:dyDescent="0.2">
      <c r="A8" s="6" t="str">
        <f>'Menu LUNDI'!A6</f>
        <v>Tomates allégée</v>
      </c>
      <c r="B8" s="6">
        <f>'lundi midi'!C14</f>
        <v>3</v>
      </c>
      <c r="C8" s="6" t="str">
        <f>'Menu LUNDI'!B6</f>
        <v>aile de raie sauce allégée</v>
      </c>
      <c r="D8" s="6">
        <f>SUM('lundi midi'!C14:K14)</f>
        <v>9</v>
      </c>
      <c r="E8" s="6" t="str">
        <f>'Menu LUNDI'!C6</f>
        <v>coquillettes</v>
      </c>
      <c r="F8" s="6"/>
      <c r="G8" s="6" t="str">
        <f>'Menu LUNDI'!D6</f>
        <v>fromage allégé</v>
      </c>
      <c r="H8" s="6"/>
      <c r="I8" s="6" t="str">
        <f>'Menu LUNDI'!E6</f>
        <v>flan patissier allégé</v>
      </c>
      <c r="J8" s="53"/>
      <c r="K8" s="223"/>
      <c r="L8" s="51"/>
      <c r="M8" s="220"/>
      <c r="P8" s="50"/>
      <c r="W8" s="29"/>
      <c r="X8" s="29"/>
    </row>
    <row r="9" spans="1:24" ht="24.75" customHeight="1" x14ac:dyDescent="0.2">
      <c r="A9" s="6" t="str">
        <f>'Menu LUNDI'!A7</f>
        <v>Cœur de palmier</v>
      </c>
      <c r="B9" s="6"/>
      <c r="C9" s="6" t="str">
        <f>'Menu LUNDI'!B7</f>
        <v>escalope de dinde sauce crème</v>
      </c>
      <c r="D9" s="6">
        <f>'lundi midi'!L14</f>
        <v>3</v>
      </c>
      <c r="E9" s="6" t="str">
        <f>'Menu LUNDI'!C7</f>
        <v>Carottes vichy</v>
      </c>
      <c r="F9" s="6"/>
      <c r="G9" s="6" t="str">
        <f>'Menu LUNDI'!D7</f>
        <v>fromage s/ sel</v>
      </c>
      <c r="H9" s="6"/>
      <c r="I9" s="6" t="str">
        <f>'Menu LUNDI'!E7</f>
        <v>yaourt 0%</v>
      </c>
      <c r="J9" s="32"/>
      <c r="K9" s="70"/>
      <c r="L9" s="51"/>
      <c r="M9" s="220"/>
      <c r="P9" s="50"/>
      <c r="W9" s="29"/>
      <c r="X9" s="29"/>
    </row>
    <row r="10" spans="1:24" ht="15" customHeight="1" x14ac:dyDescent="0.2">
      <c r="A10" s="6" t="str">
        <f>'Menu LUNDI'!A8</f>
        <v>paté de campagne</v>
      </c>
      <c r="B10" s="6"/>
      <c r="C10" s="6" t="str">
        <f>'Menu LUNDI'!B8</f>
        <v>omelette</v>
      </c>
      <c r="D10" s="6"/>
      <c r="E10" s="6" t="str">
        <f>'Menu LUNDI'!C8</f>
        <v>Purée pdt</v>
      </c>
      <c r="F10" s="6"/>
      <c r="G10" s="6" t="str">
        <f>'Menu LUNDI'!D8</f>
        <v>yaourt 0%</v>
      </c>
      <c r="H10" s="6"/>
      <c r="I10" s="6" t="str">
        <f>'Menu LUNDI'!E8</f>
        <v>fruit de saison</v>
      </c>
      <c r="J10" s="32"/>
      <c r="K10" s="70"/>
      <c r="L10" s="51"/>
      <c r="M10" s="220"/>
      <c r="P10" s="50"/>
      <c r="W10" s="29"/>
      <c r="X10" s="29"/>
    </row>
    <row r="11" spans="1:24" ht="15" customHeight="1" x14ac:dyDescent="0.2">
      <c r="A11" s="6" t="str">
        <f>'Menu LUNDI'!A9</f>
        <v>-</v>
      </c>
      <c r="B11" s="6"/>
      <c r="C11" s="6" t="str">
        <f>'Menu LUNDI'!B9</f>
        <v>-</v>
      </c>
      <c r="D11" s="6"/>
      <c r="E11" s="6" t="str">
        <f>'Menu LUNDI'!C9</f>
        <v>-</v>
      </c>
      <c r="F11" s="6"/>
      <c r="G11" s="6" t="str">
        <f>'Menu LUNDI'!D9</f>
        <v>compote</v>
      </c>
      <c r="H11" s="6"/>
      <c r="I11" s="6" t="str">
        <f>'Menu LUNDI'!E9</f>
        <v>compote</v>
      </c>
      <c r="J11" s="32"/>
      <c r="K11" s="70"/>
      <c r="L11" s="51"/>
      <c r="M11" s="220"/>
      <c r="P11" s="50"/>
      <c r="W11" s="29"/>
      <c r="X11" s="29"/>
    </row>
    <row r="12" spans="1:24" ht="15" customHeight="1" x14ac:dyDescent="0.2">
      <c r="A12" s="6" t="str">
        <f>'Menu LUNDI'!A10</f>
        <v>-</v>
      </c>
      <c r="B12" s="6"/>
      <c r="C12" s="6" t="str">
        <f>'Menu LUNDI'!B10</f>
        <v>-</v>
      </c>
      <c r="D12" s="6"/>
      <c r="E12" s="6" t="str">
        <f>'Menu LUNDI'!C10</f>
        <v>-</v>
      </c>
      <c r="F12" s="6"/>
      <c r="G12" s="6" t="str">
        <f>'Menu LUNDI'!D10</f>
        <v>1 petit suisse</v>
      </c>
      <c r="H12" s="6"/>
      <c r="I12" s="6" t="str">
        <f>'Menu LUNDI'!E10</f>
        <v>-</v>
      </c>
      <c r="J12" s="32"/>
      <c r="K12" s="70"/>
      <c r="L12" s="51"/>
      <c r="M12" s="220"/>
      <c r="P12" s="50"/>
      <c r="W12" s="29"/>
      <c r="X12" s="29"/>
    </row>
    <row r="13" spans="1:24" ht="15" customHeight="1" x14ac:dyDescent="0.25">
      <c r="A13" s="52" t="s">
        <v>77</v>
      </c>
      <c r="B13" s="55">
        <f>SUM(B7:B12)</f>
        <v>42</v>
      </c>
      <c r="C13" s="52" t="s">
        <v>79</v>
      </c>
      <c r="D13" s="55">
        <f t="shared" ref="D13:J13" si="0">SUM(D7:D12)</f>
        <v>51</v>
      </c>
      <c r="E13" s="52" t="s">
        <v>80</v>
      </c>
      <c r="F13" s="55">
        <f t="shared" si="0"/>
        <v>0</v>
      </c>
      <c r="G13" s="52" t="s">
        <v>81</v>
      </c>
      <c r="H13" s="55">
        <f t="shared" si="0"/>
        <v>0</v>
      </c>
      <c r="I13" s="52" t="s">
        <v>78</v>
      </c>
      <c r="J13" s="55">
        <f t="shared" si="0"/>
        <v>0</v>
      </c>
      <c r="K13" s="225"/>
      <c r="L13" s="226"/>
      <c r="M13" s="51"/>
      <c r="S13" s="29"/>
      <c r="T13" s="29"/>
    </row>
    <row r="14" spans="1:24" ht="15" customHeight="1" x14ac:dyDescent="0.2">
      <c r="A14" s="28"/>
      <c r="C14" s="23"/>
      <c r="E14" s="29"/>
      <c r="F14" s="49"/>
      <c r="H14" s="23"/>
      <c r="L14" s="50"/>
      <c r="S14" s="29"/>
      <c r="T14" s="29"/>
    </row>
    <row r="15" spans="1:24" ht="15" customHeight="1" x14ac:dyDescent="0.25">
      <c r="A15" s="34" t="s">
        <v>50</v>
      </c>
      <c r="C15" s="23"/>
      <c r="D15" s="54">
        <f>D13</f>
        <v>51</v>
      </c>
      <c r="E15" s="29"/>
      <c r="F15" s="49"/>
      <c r="H15" s="23"/>
      <c r="L15" s="50"/>
      <c r="S15" s="29"/>
      <c r="T15" s="29"/>
    </row>
    <row r="16" spans="1:24" s="23" customFormat="1" ht="12" customHeight="1" x14ac:dyDescent="0.2"/>
    <row r="17" spans="1:20" s="23" customFormat="1" ht="16.5" customHeight="1" x14ac:dyDescent="0.3">
      <c r="A17" s="33"/>
      <c r="E17" s="34"/>
      <c r="F17" s="34"/>
      <c r="G17" s="34"/>
      <c r="I17" s="35"/>
    </row>
    <row r="18" spans="1:20" s="23" customFormat="1" ht="12" customHeight="1" x14ac:dyDescent="0.2">
      <c r="C18" s="234"/>
      <c r="D18" s="234"/>
      <c r="E18" s="234"/>
      <c r="F18" s="234"/>
      <c r="G18" s="234"/>
      <c r="H18" s="234"/>
      <c r="I18" s="234"/>
    </row>
    <row r="19" spans="1:20" s="23" customFormat="1" ht="12" customHeight="1" x14ac:dyDescent="0.2"/>
    <row r="20" spans="1:20" ht="12" customHeight="1" x14ac:dyDescent="0.2">
      <c r="A20" s="36" t="str">
        <f>'[1]Client 4'!A43</f>
        <v>Pour le  chauffeur : à l'arrivée sur le site et au départ du site</v>
      </c>
      <c r="G20" s="36" t="str">
        <f>'[1]Client 4'!A44</f>
        <v>Vérifier la T° du camion, la T° du plat temoin du camion - Relever la T° de la chambre froide du site. La T° doit être comprises entre 0 et 3°</v>
      </c>
    </row>
    <row r="21" spans="1:20" ht="12.75" customHeight="1" x14ac:dyDescent="0.25">
      <c r="B21" s="37" t="s">
        <v>51</v>
      </c>
      <c r="R21" s="38"/>
    </row>
    <row r="22" spans="1:20" ht="9.75" customHeight="1" x14ac:dyDescent="0.2">
      <c r="A22" s="39"/>
      <c r="B22" s="40"/>
      <c r="C22" s="39" t="s">
        <v>52</v>
      </c>
      <c r="D22" s="40"/>
      <c r="E22" s="41"/>
      <c r="F22" s="40" t="s">
        <v>53</v>
      </c>
      <c r="G22" s="40"/>
      <c r="H22" s="39" t="s">
        <v>54</v>
      </c>
      <c r="I22" s="41"/>
      <c r="J22" s="39" t="s">
        <v>55</v>
      </c>
      <c r="K22" s="40"/>
      <c r="L22" s="40"/>
      <c r="M22" s="40"/>
      <c r="N22" s="40"/>
      <c r="O22" s="40"/>
      <c r="P22" s="41"/>
      <c r="Q22" s="39" t="s">
        <v>56</v>
      </c>
      <c r="R22" s="40"/>
      <c r="S22" s="40"/>
      <c r="T22" s="41"/>
    </row>
    <row r="23" spans="1:20" ht="10.5" customHeight="1" x14ac:dyDescent="0.2">
      <c r="A23" s="42" t="s">
        <v>57</v>
      </c>
      <c r="B23" s="40"/>
      <c r="C23" s="42" t="s">
        <v>58</v>
      </c>
      <c r="D23" s="43" t="s">
        <v>59</v>
      </c>
      <c r="E23" s="39" t="s">
        <v>60</v>
      </c>
      <c r="F23" s="39" t="s">
        <v>61</v>
      </c>
      <c r="G23" s="40"/>
      <c r="H23" s="39"/>
      <c r="I23" s="41"/>
      <c r="J23" s="42" t="s">
        <v>62</v>
      </c>
      <c r="K23" s="39"/>
      <c r="L23" s="39" t="s">
        <v>63</v>
      </c>
      <c r="M23" s="40"/>
      <c r="N23" s="41"/>
      <c r="O23" s="39" t="s">
        <v>64</v>
      </c>
      <c r="P23" s="41"/>
      <c r="Q23" s="39" t="s">
        <v>65</v>
      </c>
      <c r="R23" s="40"/>
      <c r="S23" s="41"/>
      <c r="T23" s="44" t="s">
        <v>66</v>
      </c>
    </row>
    <row r="24" spans="1:20" ht="8.25" customHeight="1" x14ac:dyDescent="0.2">
      <c r="A24" s="42"/>
      <c r="B24" s="40"/>
      <c r="C24" s="42"/>
      <c r="D24" s="41"/>
      <c r="E24" s="40"/>
      <c r="F24" s="39"/>
      <c r="G24" s="40"/>
      <c r="H24" s="39"/>
      <c r="I24" s="41"/>
      <c r="J24" s="42"/>
      <c r="K24" s="42"/>
      <c r="L24" s="44" t="s">
        <v>67</v>
      </c>
      <c r="M24" s="44"/>
      <c r="N24" s="44" t="s">
        <v>66</v>
      </c>
      <c r="O24" s="44" t="s">
        <v>67</v>
      </c>
      <c r="P24" s="44" t="s">
        <v>66</v>
      </c>
      <c r="Q24" s="39"/>
      <c r="R24" s="40"/>
      <c r="S24" s="41"/>
      <c r="T24" s="44"/>
    </row>
    <row r="25" spans="1:20" ht="11.25" customHeight="1" x14ac:dyDescent="0.2">
      <c r="A25" s="42" t="str">
        <f>A6</f>
        <v>Entrée</v>
      </c>
      <c r="B25" s="40"/>
      <c r="C25" s="42"/>
      <c r="D25" s="41"/>
      <c r="E25" s="40"/>
      <c r="F25" s="39"/>
      <c r="G25" s="40"/>
      <c r="H25" s="39"/>
      <c r="I25" s="41"/>
      <c r="J25" s="42"/>
      <c r="K25" s="42"/>
      <c r="L25" s="42"/>
      <c r="M25" s="42"/>
      <c r="N25" s="44"/>
      <c r="O25" s="42"/>
      <c r="P25" s="44"/>
      <c r="Q25" s="39"/>
      <c r="R25" s="40"/>
      <c r="S25" s="41"/>
      <c r="T25" s="42"/>
    </row>
    <row r="26" spans="1:20" ht="12" customHeight="1" x14ac:dyDescent="0.2">
      <c r="A26" s="42" t="str">
        <f>C6</f>
        <v>Plat</v>
      </c>
      <c r="B26" s="40"/>
      <c r="C26" s="42"/>
      <c r="D26" s="41"/>
      <c r="E26" s="40"/>
      <c r="F26" s="39"/>
      <c r="G26" s="40"/>
      <c r="H26" s="39"/>
      <c r="I26" s="41"/>
      <c r="J26" s="42"/>
      <c r="K26" s="42"/>
      <c r="L26" s="42"/>
      <c r="M26" s="42"/>
      <c r="N26" s="42"/>
      <c r="O26" s="42"/>
      <c r="P26" s="42"/>
      <c r="Q26" s="39"/>
      <c r="R26" s="40"/>
      <c r="S26" s="41"/>
      <c r="T26" s="42"/>
    </row>
    <row r="27" spans="1:20" ht="12" customHeight="1" x14ac:dyDescent="0.2">
      <c r="A27" s="42" t="str">
        <f>E6</f>
        <v>Garniture</v>
      </c>
      <c r="B27" s="40"/>
      <c r="C27" s="42"/>
      <c r="D27" s="41"/>
      <c r="E27" s="40"/>
      <c r="F27" s="39"/>
      <c r="G27" s="40"/>
      <c r="H27" s="39"/>
      <c r="I27" s="41"/>
      <c r="J27" s="42"/>
      <c r="K27" s="42"/>
      <c r="L27" s="42"/>
      <c r="M27" s="42"/>
      <c r="N27" s="42"/>
      <c r="O27" s="42"/>
      <c r="P27" s="42"/>
      <c r="Q27" s="39"/>
      <c r="R27" s="40"/>
      <c r="S27" s="41"/>
      <c r="T27" s="42"/>
    </row>
    <row r="28" spans="1:20" ht="12" customHeight="1" x14ac:dyDescent="0.2">
      <c r="A28" s="42" t="str">
        <f>G6</f>
        <v>fromage</v>
      </c>
      <c r="B28" s="40"/>
      <c r="C28" s="42"/>
      <c r="D28" s="41"/>
      <c r="E28" s="40"/>
      <c r="F28" s="39"/>
      <c r="G28" s="40"/>
      <c r="H28" s="39"/>
      <c r="I28" s="41"/>
      <c r="J28" s="42"/>
      <c r="K28" s="42"/>
      <c r="L28" s="42"/>
      <c r="M28" s="42"/>
      <c r="N28" s="42"/>
      <c r="O28" s="42"/>
      <c r="P28" s="42"/>
      <c r="Q28" s="39"/>
      <c r="R28" s="40"/>
      <c r="S28" s="41"/>
      <c r="T28" s="42"/>
    </row>
    <row r="29" spans="1:20" ht="12" customHeight="1" x14ac:dyDescent="0.2">
      <c r="A29" s="42" t="str">
        <f>I6</f>
        <v>dessert</v>
      </c>
      <c r="B29" s="40"/>
      <c r="C29" s="42"/>
      <c r="D29" s="41"/>
      <c r="E29" s="40"/>
      <c r="F29" s="39"/>
      <c r="G29" s="40"/>
      <c r="H29" s="39"/>
      <c r="I29" s="41"/>
      <c r="J29" s="42"/>
      <c r="K29" s="42"/>
      <c r="L29" s="42"/>
      <c r="M29" s="42"/>
      <c r="N29" s="42"/>
      <c r="O29" s="42"/>
      <c r="P29" s="42"/>
      <c r="Q29" s="39"/>
      <c r="R29" s="40"/>
      <c r="S29" s="41"/>
      <c r="T29" s="42"/>
    </row>
    <row r="30" spans="1:20" ht="12" customHeight="1" x14ac:dyDescent="0.2">
      <c r="A30" s="42"/>
      <c r="B30" s="40"/>
      <c r="C30" s="42"/>
      <c r="D30" s="41"/>
      <c r="E30" s="40"/>
      <c r="F30" s="39"/>
      <c r="G30" s="40"/>
      <c r="H30" s="39"/>
      <c r="I30" s="41"/>
      <c r="J30" s="42"/>
      <c r="K30" s="42"/>
      <c r="L30" s="42"/>
      <c r="M30" s="42"/>
      <c r="N30" s="42"/>
      <c r="O30" s="42"/>
      <c r="P30" s="42"/>
      <c r="Q30" s="39"/>
      <c r="R30" s="40"/>
      <c r="S30" s="41"/>
      <c r="T30" s="42"/>
    </row>
    <row r="31" spans="1:20" ht="12" customHeight="1" x14ac:dyDescent="0.2">
      <c r="A31" s="45" t="s">
        <v>68</v>
      </c>
      <c r="B31" s="40"/>
      <c r="C31" s="40"/>
      <c r="D31" s="40"/>
      <c r="E31" s="41"/>
      <c r="F31" s="45" t="s">
        <v>68</v>
      </c>
      <c r="G31" s="40"/>
      <c r="H31" s="40"/>
      <c r="I31" s="41"/>
      <c r="J31" s="45" t="s">
        <v>69</v>
      </c>
      <c r="K31" s="224"/>
      <c r="L31" s="40"/>
      <c r="M31" s="40"/>
      <c r="N31" s="40"/>
      <c r="O31" s="40"/>
      <c r="P31" s="41"/>
      <c r="Q31" s="45" t="s">
        <v>68</v>
      </c>
      <c r="R31" s="40"/>
      <c r="S31" s="40"/>
      <c r="T31" s="41"/>
    </row>
    <row r="32" spans="1:20" ht="12" customHeight="1" x14ac:dyDescent="0.2">
      <c r="A32" s="39" t="s">
        <v>70</v>
      </c>
      <c r="B32" s="40"/>
      <c r="C32" s="40"/>
      <c r="D32" s="40"/>
      <c r="E32" s="40"/>
      <c r="F32" s="40"/>
      <c r="G32" s="40"/>
      <c r="H32" s="40"/>
      <c r="I32" s="40"/>
      <c r="J32" s="41"/>
      <c r="K32" s="40"/>
      <c r="L32" s="39" t="s">
        <v>71</v>
      </c>
      <c r="M32" s="40"/>
      <c r="N32" s="40"/>
      <c r="O32" s="40"/>
      <c r="P32" s="40"/>
      <c r="Q32" s="40"/>
      <c r="R32" s="40"/>
      <c r="S32" s="40"/>
      <c r="T32" s="41"/>
    </row>
    <row r="33" spans="1:20" ht="12" customHeight="1" x14ac:dyDescent="0.2">
      <c r="A33" s="39"/>
      <c r="B33" s="40"/>
      <c r="C33" s="46"/>
      <c r="D33" s="46"/>
      <c r="E33" s="46"/>
      <c r="F33" s="46"/>
      <c r="G33" s="46"/>
      <c r="H33" s="46"/>
      <c r="I33" s="46"/>
      <c r="J33" s="47"/>
      <c r="K33" s="46"/>
      <c r="L33" s="48"/>
      <c r="M33" s="46"/>
      <c r="N33" s="46"/>
      <c r="O33" s="46"/>
      <c r="P33" s="46"/>
      <c r="Q33" s="46"/>
      <c r="R33" s="46"/>
      <c r="S33" s="46"/>
      <c r="T33" s="47"/>
    </row>
    <row r="34" spans="1:20" ht="9.9499999999999993" customHeight="1" x14ac:dyDescent="0.2">
      <c r="A34" s="36" t="s">
        <v>72</v>
      </c>
      <c r="B34" s="36"/>
      <c r="C34" s="36"/>
      <c r="D34" s="36"/>
      <c r="E34" s="36"/>
      <c r="F34" s="36"/>
      <c r="G34" s="36"/>
      <c r="H34" s="36" t="s">
        <v>73</v>
      </c>
      <c r="I34" s="36"/>
      <c r="J34" s="36"/>
      <c r="K34" s="36"/>
      <c r="L34" s="36"/>
      <c r="M34" s="36"/>
      <c r="N34" s="36" t="s">
        <v>74</v>
      </c>
      <c r="O34" s="36"/>
      <c r="P34" s="36"/>
      <c r="Q34" s="36"/>
      <c r="R34" s="36"/>
      <c r="S34" s="36"/>
      <c r="T34" s="36"/>
    </row>
    <row r="35" spans="1:20" ht="9.9499999999999993" customHeight="1" x14ac:dyDescent="0.2">
      <c r="A35" s="36" t="s">
        <v>75</v>
      </c>
      <c r="B35" s="36"/>
      <c r="C35" s="36"/>
      <c r="D35" s="36"/>
      <c r="E35" s="36"/>
      <c r="F35" s="36"/>
      <c r="G35" s="36"/>
      <c r="H35" s="36" t="s">
        <v>76</v>
      </c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</row>
    <row r="36" spans="1:20" ht="9.9499999999999993" customHeight="1" x14ac:dyDescent="0.2">
      <c r="B36" s="26"/>
      <c r="C36" s="26"/>
      <c r="D36" s="26"/>
      <c r="E36" s="26"/>
      <c r="F36" s="26"/>
      <c r="G36" s="26"/>
      <c r="H36" s="26"/>
      <c r="J36" s="26"/>
      <c r="K36" s="26"/>
      <c r="L36" s="26"/>
      <c r="M36" s="26"/>
      <c r="N36" s="26"/>
    </row>
    <row r="37" spans="1:20" ht="9.9499999999999993" customHeight="1" x14ac:dyDescent="0.2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">
    <mergeCell ref="C18:I18"/>
    <mergeCell ref="A5:J5"/>
  </mergeCells>
  <pageMargins left="0.31496062992125984" right="0" top="0" bottom="0" header="0" footer="0"/>
  <pageSetup paperSize="9" scale="92" orientation="landscape" r:id="rId1"/>
  <headerFooter alignWithMargins="0"/>
  <ignoredErrors>
    <ignoredError sqref="C7" formula="1"/>
    <ignoredError sqref="D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89999084444715716"/>
    <pageSetUpPr fitToPage="1"/>
  </sheetPr>
  <dimension ref="A1:W37"/>
  <sheetViews>
    <sheetView zoomScale="115" zoomScaleNormal="115" workbookViewId="0">
      <selection activeCell="A2" sqref="A2"/>
    </sheetView>
  </sheetViews>
  <sheetFormatPr baseColWidth="10" defaultRowHeight="12.75" x14ac:dyDescent="0.2"/>
  <cols>
    <col min="1" max="1" width="23.42578125" style="22" customWidth="1"/>
    <col min="2" max="2" width="7.140625" style="22" customWidth="1"/>
    <col min="3" max="3" width="20.5703125" style="22" customWidth="1"/>
    <col min="4" max="4" width="6.42578125" style="22" customWidth="1"/>
    <col min="5" max="5" width="21.28515625" style="22" customWidth="1"/>
    <col min="6" max="6" width="7.5703125" style="22" customWidth="1"/>
    <col min="7" max="7" width="17.140625" style="22" customWidth="1"/>
    <col min="8" max="8" width="6.7109375" style="22" customWidth="1"/>
    <col min="9" max="9" width="21.5703125" style="22" customWidth="1"/>
    <col min="10" max="10" width="5.7109375" style="22" customWidth="1"/>
    <col min="11" max="11" width="6.7109375" style="22" customWidth="1"/>
    <col min="12" max="12" width="7" style="22" customWidth="1"/>
    <col min="13" max="13" width="6.85546875" style="22" customWidth="1"/>
    <col min="14" max="14" width="7" style="22" customWidth="1"/>
    <col min="15" max="15" width="6.42578125" style="22" customWidth="1"/>
    <col min="16" max="16" width="6.5703125" style="22" customWidth="1"/>
    <col min="17" max="17" width="7.42578125" style="22" customWidth="1"/>
    <col min="18" max="18" width="6.42578125" style="22" customWidth="1"/>
    <col min="19" max="19" width="7" style="22" customWidth="1"/>
    <col min="20" max="20" width="6.85546875" style="22" customWidth="1"/>
    <col min="21" max="22" width="6.7109375" style="22" customWidth="1"/>
    <col min="23" max="23" width="7.5703125" style="22" customWidth="1"/>
    <col min="24" max="24" width="8.28515625" style="22" customWidth="1"/>
    <col min="25" max="26" width="7" style="22" customWidth="1"/>
    <col min="27" max="27" width="6.28515625" style="22" customWidth="1"/>
    <col min="28" max="28" width="7" style="22" customWidth="1"/>
    <col min="29" max="29" width="6.7109375" style="22" customWidth="1"/>
    <col min="30" max="30" width="7" style="22" customWidth="1"/>
    <col min="31" max="16384" width="11.42578125" style="22"/>
  </cols>
  <sheetData>
    <row r="1" spans="1:23" ht="12.75" customHeight="1" x14ac:dyDescent="0.2">
      <c r="A1" s="21" t="s">
        <v>314</v>
      </c>
      <c r="C1" s="23" t="s">
        <v>44</v>
      </c>
      <c r="D1" s="24">
        <f>J1</f>
        <v>40938</v>
      </c>
      <c r="G1" s="23" t="s">
        <v>45</v>
      </c>
      <c r="H1" s="24">
        <f>D1-3</f>
        <v>40935</v>
      </c>
      <c r="I1" s="26" t="s">
        <v>46</v>
      </c>
      <c r="J1" s="56">
        <f>'CLIENT 1'!J1</f>
        <v>40938</v>
      </c>
      <c r="L1" s="25"/>
      <c r="Q1" s="27"/>
      <c r="S1" s="25"/>
    </row>
    <row r="2" spans="1:23" ht="15" customHeight="1" x14ac:dyDescent="0.2">
      <c r="A2" s="28" t="s">
        <v>47</v>
      </c>
      <c r="C2" s="23" t="s">
        <v>48</v>
      </c>
      <c r="D2" s="30"/>
      <c r="E2" s="29"/>
      <c r="H2" s="23" t="s">
        <v>49</v>
      </c>
      <c r="J2" s="31"/>
      <c r="R2" s="29"/>
      <c r="S2" s="29"/>
    </row>
    <row r="3" spans="1:23" ht="15" customHeight="1" x14ac:dyDescent="0.2">
      <c r="A3" s="28"/>
      <c r="C3" s="23"/>
      <c r="E3" s="29"/>
      <c r="F3" s="49"/>
      <c r="H3" s="23"/>
      <c r="K3" s="50"/>
      <c r="R3" s="29"/>
      <c r="S3" s="29"/>
    </row>
    <row r="4" spans="1:23" ht="15" customHeight="1" x14ac:dyDescent="0.2">
      <c r="A4" s="28"/>
      <c r="C4" s="23"/>
      <c r="E4" s="29"/>
      <c r="F4" s="49"/>
      <c r="H4" s="23"/>
      <c r="K4" s="50"/>
      <c r="R4" s="29"/>
      <c r="S4" s="29"/>
    </row>
    <row r="5" spans="1:23" ht="15" customHeight="1" x14ac:dyDescent="0.2">
      <c r="A5" s="235" t="s">
        <v>37</v>
      </c>
      <c r="B5" s="236"/>
      <c r="C5" s="236"/>
      <c r="D5" s="236"/>
      <c r="E5" s="236"/>
      <c r="F5" s="237"/>
      <c r="G5" s="237"/>
      <c r="H5" s="237"/>
      <c r="I5" s="237"/>
      <c r="J5" s="237"/>
      <c r="K5" s="50"/>
      <c r="R5" s="29"/>
      <c r="S5" s="29"/>
    </row>
    <row r="6" spans="1:23" ht="15" customHeight="1" x14ac:dyDescent="0.2">
      <c r="A6" s="9" t="s">
        <v>0</v>
      </c>
      <c r="B6" s="9"/>
      <c r="C6" s="9" t="s">
        <v>1</v>
      </c>
      <c r="D6" s="9"/>
      <c r="E6" s="9" t="s">
        <v>2</v>
      </c>
      <c r="F6" s="9"/>
      <c r="G6" s="9" t="s">
        <v>3</v>
      </c>
      <c r="H6" s="9"/>
      <c r="I6" s="10" t="s">
        <v>4</v>
      </c>
      <c r="J6" s="51"/>
      <c r="L6" s="23"/>
      <c r="O6" s="50"/>
      <c r="V6" s="29"/>
      <c r="W6" s="29"/>
    </row>
    <row r="7" spans="1:23" ht="15" customHeight="1" x14ac:dyDescent="0.2">
      <c r="A7" s="6" t="str">
        <f>'Menu LUNDI'!A5</f>
        <v>Tomates</v>
      </c>
      <c r="B7" s="6">
        <v>5</v>
      </c>
      <c r="C7" s="6" t="str">
        <f>'Menu LUNDI'!B5</f>
        <v>aile de raie sauce creme</v>
      </c>
      <c r="D7" s="6">
        <v>5</v>
      </c>
      <c r="E7" s="6" t="str">
        <f>'Menu LUNDI'!C5</f>
        <v>épinards</v>
      </c>
      <c r="F7" s="6">
        <v>5.5</v>
      </c>
      <c r="G7" s="6" t="str">
        <f>'Menu LUNDI'!D5</f>
        <v>chèvre</v>
      </c>
      <c r="H7" s="6">
        <v>5</v>
      </c>
      <c r="I7" s="6" t="str">
        <f>'Menu LUNDI'!E5</f>
        <v>flan patissier maisson</v>
      </c>
      <c r="J7" s="53">
        <v>5</v>
      </c>
      <c r="L7" s="23"/>
      <c r="O7" s="50"/>
      <c r="V7" s="29"/>
      <c r="W7" s="29"/>
    </row>
    <row r="8" spans="1:23" ht="15" customHeight="1" x14ac:dyDescent="0.2">
      <c r="A8" s="6" t="str">
        <f>'Menu LUNDI'!A6</f>
        <v>Tomates allégée</v>
      </c>
      <c r="B8" s="6">
        <v>2</v>
      </c>
      <c r="C8" s="6" t="str">
        <f>'Menu LUNDI'!B6</f>
        <v>aile de raie sauce allégée</v>
      </c>
      <c r="D8" s="6">
        <v>2</v>
      </c>
      <c r="E8" s="6" t="str">
        <f>'Menu LUNDI'!C6</f>
        <v>coquillettes</v>
      </c>
      <c r="F8" s="6">
        <v>1.5</v>
      </c>
      <c r="G8" s="6" t="str">
        <f>'Menu LUNDI'!D6</f>
        <v>fromage allégé</v>
      </c>
      <c r="H8" s="6">
        <v>2</v>
      </c>
      <c r="I8" s="6" t="str">
        <f>'Menu LUNDI'!E6</f>
        <v>flan patissier allégé</v>
      </c>
      <c r="J8" s="53">
        <v>2</v>
      </c>
      <c r="L8" s="23"/>
      <c r="O8" s="50"/>
      <c r="V8" s="29"/>
      <c r="W8" s="29"/>
    </row>
    <row r="9" spans="1:23" ht="15" customHeight="1" x14ac:dyDescent="0.2">
      <c r="A9" s="6" t="str">
        <f>'Menu LUNDI'!A7</f>
        <v>Cœur de palmier</v>
      </c>
      <c r="B9" s="6"/>
      <c r="C9" s="6" t="str">
        <f>'Menu LUNDI'!B7</f>
        <v>escalope de dinde sauce crème</v>
      </c>
      <c r="D9" s="6"/>
      <c r="E9" s="6" t="str">
        <f>'Menu LUNDI'!C7</f>
        <v>Carottes vichy</v>
      </c>
      <c r="F9" s="6"/>
      <c r="G9" s="6" t="str">
        <f>'Menu LUNDI'!D7</f>
        <v>fromage s/ sel</v>
      </c>
      <c r="H9" s="6"/>
      <c r="I9" s="6" t="str">
        <f>'Menu LUNDI'!E7</f>
        <v>yaourt 0%</v>
      </c>
      <c r="J9" s="32"/>
      <c r="L9" s="23"/>
      <c r="O9" s="50"/>
      <c r="V9" s="29"/>
      <c r="W9" s="29"/>
    </row>
    <row r="10" spans="1:23" ht="15" customHeight="1" x14ac:dyDescent="0.2">
      <c r="A10" s="6" t="str">
        <f>'Menu LUNDI'!A8</f>
        <v>paté de campagne</v>
      </c>
      <c r="B10" s="6"/>
      <c r="C10" s="6" t="str">
        <f>'Menu LUNDI'!B8</f>
        <v>omelette</v>
      </c>
      <c r="D10" s="6"/>
      <c r="E10" s="6" t="str">
        <f>'Menu LUNDI'!C8</f>
        <v>Purée pdt</v>
      </c>
      <c r="F10" s="6"/>
      <c r="G10" s="6" t="str">
        <f>'Menu LUNDI'!D8</f>
        <v>yaourt 0%</v>
      </c>
      <c r="H10" s="6"/>
      <c r="I10" s="6" t="str">
        <f>'Menu LUNDI'!E8</f>
        <v>fruit de saison</v>
      </c>
      <c r="J10" s="32"/>
      <c r="L10" s="23"/>
      <c r="O10" s="50"/>
      <c r="V10" s="29"/>
      <c r="W10" s="29"/>
    </row>
    <row r="11" spans="1:23" ht="15" customHeight="1" x14ac:dyDescent="0.2">
      <c r="A11" s="6" t="str">
        <f>'Menu LUNDI'!A9</f>
        <v>-</v>
      </c>
      <c r="B11" s="6"/>
      <c r="C11" s="6" t="str">
        <f>'Menu LUNDI'!B9</f>
        <v>-</v>
      </c>
      <c r="D11" s="6"/>
      <c r="E11" s="6" t="str">
        <f>'Menu LUNDI'!C9</f>
        <v>-</v>
      </c>
      <c r="F11" s="6"/>
      <c r="G11" s="6" t="str">
        <f>'Menu LUNDI'!D9</f>
        <v>compote</v>
      </c>
      <c r="H11" s="6"/>
      <c r="I11" s="6" t="str">
        <f>'Menu LUNDI'!E9</f>
        <v>compote</v>
      </c>
      <c r="J11" s="32"/>
      <c r="L11" s="23"/>
      <c r="O11" s="50"/>
      <c r="V11" s="29"/>
      <c r="W11" s="29"/>
    </row>
    <row r="12" spans="1:23" ht="15" customHeight="1" x14ac:dyDescent="0.2">
      <c r="A12" s="6" t="str">
        <f>'Menu LUNDI'!A10</f>
        <v>-</v>
      </c>
      <c r="B12" s="6"/>
      <c r="C12" s="6" t="str">
        <f>'Menu LUNDI'!B10</f>
        <v>-</v>
      </c>
      <c r="D12" s="6"/>
      <c r="E12" s="6" t="str">
        <f>'Menu LUNDI'!C10</f>
        <v>-</v>
      </c>
      <c r="F12" s="6"/>
      <c r="G12" s="6" t="str">
        <f>'Menu LUNDI'!D10</f>
        <v>1 petit suisse</v>
      </c>
      <c r="H12" s="6"/>
      <c r="I12" s="6" t="str">
        <f>'Menu LUNDI'!E10</f>
        <v>-</v>
      </c>
      <c r="J12" s="32"/>
      <c r="L12" s="23"/>
      <c r="O12" s="50"/>
      <c r="V12" s="29"/>
      <c r="W12" s="29"/>
    </row>
    <row r="13" spans="1:23" ht="15" customHeight="1" x14ac:dyDescent="0.25">
      <c r="A13" s="52" t="s">
        <v>77</v>
      </c>
      <c r="B13" s="55">
        <f>SUM(B7:B12)</f>
        <v>7</v>
      </c>
      <c r="C13" s="52" t="s">
        <v>79</v>
      </c>
      <c r="D13" s="55">
        <f t="shared" ref="D13:J13" si="0">SUM(D7:D12)</f>
        <v>7</v>
      </c>
      <c r="E13" s="52" t="s">
        <v>80</v>
      </c>
      <c r="F13" s="55">
        <f t="shared" si="0"/>
        <v>7</v>
      </c>
      <c r="G13" s="52" t="s">
        <v>81</v>
      </c>
      <c r="H13" s="55">
        <f t="shared" si="0"/>
        <v>7</v>
      </c>
      <c r="I13" s="52" t="s">
        <v>78</v>
      </c>
      <c r="J13" s="55">
        <f t="shared" si="0"/>
        <v>7</v>
      </c>
      <c r="K13" s="50"/>
      <c r="R13" s="29"/>
      <c r="S13" s="29"/>
    </row>
    <row r="14" spans="1:23" ht="15" customHeight="1" x14ac:dyDescent="0.2">
      <c r="A14" s="28"/>
      <c r="C14" s="23"/>
      <c r="E14" s="29"/>
      <c r="F14" s="49"/>
      <c r="H14" s="23"/>
      <c r="K14" s="50"/>
      <c r="R14" s="29"/>
      <c r="S14" s="29"/>
    </row>
    <row r="15" spans="1:23" ht="15" customHeight="1" x14ac:dyDescent="0.25">
      <c r="A15" s="34" t="s">
        <v>50</v>
      </c>
      <c r="C15" s="23"/>
      <c r="D15" s="54">
        <f>D13</f>
        <v>7</v>
      </c>
      <c r="E15" s="29"/>
      <c r="F15" s="49"/>
      <c r="H15" s="23"/>
      <c r="K15" s="50"/>
      <c r="R15" s="29"/>
      <c r="S15" s="29"/>
    </row>
    <row r="16" spans="1:23" s="23" customFormat="1" ht="12" customHeight="1" x14ac:dyDescent="0.2"/>
    <row r="17" spans="1:19" s="23" customFormat="1" ht="16.5" customHeight="1" x14ac:dyDescent="0.3">
      <c r="A17" s="33"/>
      <c r="E17" s="34"/>
      <c r="F17" s="34"/>
      <c r="G17" s="34"/>
      <c r="I17" s="35"/>
    </row>
    <row r="18" spans="1:19" s="23" customFormat="1" ht="12" customHeight="1" x14ac:dyDescent="0.2">
      <c r="C18" s="234"/>
      <c r="D18" s="234"/>
      <c r="E18" s="234"/>
      <c r="F18" s="234"/>
      <c r="G18" s="234"/>
      <c r="H18" s="234"/>
      <c r="I18" s="234"/>
    </row>
    <row r="19" spans="1:19" s="23" customFormat="1" ht="12" customHeight="1" x14ac:dyDescent="0.2"/>
    <row r="20" spans="1:19" ht="12" customHeight="1" x14ac:dyDescent="0.2">
      <c r="A20" s="36" t="str">
        <f>'[1]Client 4'!A43</f>
        <v>Pour le  chauffeur : à l'arrivée sur le site et au départ du site</v>
      </c>
      <c r="G20" s="36" t="str">
        <f>'[1]Client 4'!A44</f>
        <v>Vérifier la T° du camion, la T° du plat temoin du camion - Relever la T° de la chambre froide du site. La T° doit être comprises entre 0 et 3°</v>
      </c>
    </row>
    <row r="21" spans="1:19" ht="12.75" customHeight="1" x14ac:dyDescent="0.25">
      <c r="B21" s="37" t="s">
        <v>51</v>
      </c>
      <c r="Q21" s="38"/>
    </row>
    <row r="22" spans="1:19" ht="9.75" customHeight="1" x14ac:dyDescent="0.2">
      <c r="A22" s="39"/>
      <c r="B22" s="40"/>
      <c r="C22" s="39" t="s">
        <v>52</v>
      </c>
      <c r="D22" s="40"/>
      <c r="E22" s="41"/>
      <c r="F22" s="40" t="s">
        <v>53</v>
      </c>
      <c r="G22" s="40"/>
      <c r="H22" s="39" t="s">
        <v>54</v>
      </c>
      <c r="I22" s="41"/>
      <c r="J22" s="39" t="s">
        <v>55</v>
      </c>
      <c r="K22" s="40"/>
      <c r="L22" s="40"/>
      <c r="M22" s="40"/>
      <c r="N22" s="40"/>
      <c r="O22" s="41"/>
      <c r="P22" s="39" t="s">
        <v>56</v>
      </c>
      <c r="Q22" s="40"/>
      <c r="R22" s="40"/>
      <c r="S22" s="41"/>
    </row>
    <row r="23" spans="1:19" ht="10.5" customHeight="1" x14ac:dyDescent="0.2">
      <c r="A23" s="42" t="s">
        <v>57</v>
      </c>
      <c r="B23" s="40"/>
      <c r="C23" s="42" t="s">
        <v>58</v>
      </c>
      <c r="D23" s="43" t="s">
        <v>59</v>
      </c>
      <c r="E23" s="39" t="s">
        <v>60</v>
      </c>
      <c r="F23" s="39" t="s">
        <v>61</v>
      </c>
      <c r="G23" s="40"/>
      <c r="H23" s="39"/>
      <c r="I23" s="41"/>
      <c r="J23" s="42" t="s">
        <v>62</v>
      </c>
      <c r="K23" s="39" t="s">
        <v>63</v>
      </c>
      <c r="L23" s="40"/>
      <c r="M23" s="41"/>
      <c r="N23" s="39" t="s">
        <v>64</v>
      </c>
      <c r="O23" s="41"/>
      <c r="P23" s="39" t="s">
        <v>65</v>
      </c>
      <c r="Q23" s="40"/>
      <c r="R23" s="41"/>
      <c r="S23" s="44" t="s">
        <v>66</v>
      </c>
    </row>
    <row r="24" spans="1:19" ht="8.25" customHeight="1" x14ac:dyDescent="0.2">
      <c r="A24" s="42"/>
      <c r="B24" s="40"/>
      <c r="C24" s="42"/>
      <c r="D24" s="41"/>
      <c r="E24" s="40"/>
      <c r="F24" s="39"/>
      <c r="G24" s="40"/>
      <c r="H24" s="39"/>
      <c r="I24" s="41"/>
      <c r="J24" s="42"/>
      <c r="K24" s="44" t="s">
        <v>67</v>
      </c>
      <c r="L24" s="44"/>
      <c r="M24" s="44" t="s">
        <v>66</v>
      </c>
      <c r="N24" s="44" t="s">
        <v>67</v>
      </c>
      <c r="O24" s="44" t="s">
        <v>66</v>
      </c>
      <c r="P24" s="39"/>
      <c r="Q24" s="40"/>
      <c r="R24" s="41"/>
      <c r="S24" s="44"/>
    </row>
    <row r="25" spans="1:19" ht="11.25" customHeight="1" x14ac:dyDescent="0.2">
      <c r="A25" s="42" t="e">
        <f>#REF!</f>
        <v>#REF!</v>
      </c>
      <c r="B25" s="40"/>
      <c r="C25" s="42"/>
      <c r="D25" s="41"/>
      <c r="E25" s="40"/>
      <c r="F25" s="39"/>
      <c r="G25" s="40"/>
      <c r="H25" s="39"/>
      <c r="I25" s="41"/>
      <c r="J25" s="42"/>
      <c r="K25" s="42"/>
      <c r="L25" s="42"/>
      <c r="M25" s="44"/>
      <c r="N25" s="42"/>
      <c r="O25" s="44"/>
      <c r="P25" s="39"/>
      <c r="Q25" s="40"/>
      <c r="R25" s="41"/>
      <c r="S25" s="42"/>
    </row>
    <row r="26" spans="1:19" ht="12" customHeight="1" x14ac:dyDescent="0.2">
      <c r="A26" s="42" t="e">
        <f>#REF!</f>
        <v>#REF!</v>
      </c>
      <c r="B26" s="40"/>
      <c r="C26" s="42"/>
      <c r="D26" s="41"/>
      <c r="E26" s="40"/>
      <c r="F26" s="39"/>
      <c r="G26" s="40"/>
      <c r="H26" s="39"/>
      <c r="I26" s="41"/>
      <c r="J26" s="42"/>
      <c r="K26" s="42"/>
      <c r="L26" s="42"/>
      <c r="M26" s="42"/>
      <c r="N26" s="42"/>
      <c r="O26" s="42"/>
      <c r="P26" s="39"/>
      <c r="Q26" s="40"/>
      <c r="R26" s="41"/>
      <c r="S26" s="42"/>
    </row>
    <row r="27" spans="1:19" ht="12" customHeight="1" x14ac:dyDescent="0.2">
      <c r="A27" s="42" t="e">
        <f>#REF!</f>
        <v>#REF!</v>
      </c>
      <c r="B27" s="40"/>
      <c r="C27" s="42"/>
      <c r="D27" s="41"/>
      <c r="E27" s="40"/>
      <c r="F27" s="39"/>
      <c r="G27" s="40"/>
      <c r="H27" s="39"/>
      <c r="I27" s="41"/>
      <c r="J27" s="42"/>
      <c r="K27" s="42"/>
      <c r="L27" s="42"/>
      <c r="M27" s="42"/>
      <c r="N27" s="42"/>
      <c r="O27" s="42"/>
      <c r="P27" s="39"/>
      <c r="Q27" s="40"/>
      <c r="R27" s="41"/>
      <c r="S27" s="42"/>
    </row>
    <row r="28" spans="1:19" ht="12" customHeight="1" x14ac:dyDescent="0.2">
      <c r="A28" s="42" t="e">
        <f>#REF!</f>
        <v>#REF!</v>
      </c>
      <c r="B28" s="40"/>
      <c r="C28" s="42"/>
      <c r="D28" s="41"/>
      <c r="E28" s="40"/>
      <c r="F28" s="39"/>
      <c r="G28" s="40"/>
      <c r="H28" s="39"/>
      <c r="I28" s="41"/>
      <c r="J28" s="42"/>
      <c r="K28" s="42"/>
      <c r="L28" s="42"/>
      <c r="M28" s="42"/>
      <c r="N28" s="42"/>
      <c r="O28" s="42"/>
      <c r="P28" s="39"/>
      <c r="Q28" s="40"/>
      <c r="R28" s="41"/>
      <c r="S28" s="42"/>
    </row>
    <row r="29" spans="1:19" ht="12" customHeight="1" x14ac:dyDescent="0.2">
      <c r="A29" s="42" t="e">
        <f>#REF!</f>
        <v>#REF!</v>
      </c>
      <c r="B29" s="40"/>
      <c r="C29" s="42"/>
      <c r="D29" s="41"/>
      <c r="E29" s="40"/>
      <c r="F29" s="39"/>
      <c r="G29" s="40"/>
      <c r="H29" s="39"/>
      <c r="I29" s="41"/>
      <c r="J29" s="42"/>
      <c r="K29" s="42"/>
      <c r="L29" s="42"/>
      <c r="M29" s="42"/>
      <c r="N29" s="42"/>
      <c r="O29" s="42"/>
      <c r="P29" s="39"/>
      <c r="Q29" s="40"/>
      <c r="R29" s="41"/>
      <c r="S29" s="42"/>
    </row>
    <row r="30" spans="1:19" ht="12" customHeight="1" x14ac:dyDescent="0.2">
      <c r="A30" s="42" t="e">
        <f>#REF!</f>
        <v>#REF!</v>
      </c>
      <c r="B30" s="40"/>
      <c r="C30" s="42"/>
      <c r="D30" s="41"/>
      <c r="E30" s="40"/>
      <c r="F30" s="39"/>
      <c r="G30" s="40"/>
      <c r="H30" s="39"/>
      <c r="I30" s="41"/>
      <c r="J30" s="42"/>
      <c r="K30" s="42"/>
      <c r="L30" s="42"/>
      <c r="M30" s="42"/>
      <c r="N30" s="42"/>
      <c r="O30" s="42"/>
      <c r="P30" s="39"/>
      <c r="Q30" s="40"/>
      <c r="R30" s="41"/>
      <c r="S30" s="42"/>
    </row>
    <row r="31" spans="1:19" ht="12" customHeight="1" x14ac:dyDescent="0.2">
      <c r="A31" s="45" t="s">
        <v>68</v>
      </c>
      <c r="B31" s="40"/>
      <c r="C31" s="40"/>
      <c r="D31" s="40"/>
      <c r="E31" s="41"/>
      <c r="F31" s="45" t="s">
        <v>68</v>
      </c>
      <c r="G31" s="40"/>
      <c r="H31" s="40"/>
      <c r="I31" s="41"/>
      <c r="J31" s="45" t="s">
        <v>69</v>
      </c>
      <c r="K31" s="40"/>
      <c r="L31" s="40"/>
      <c r="M31" s="40"/>
      <c r="N31" s="40"/>
      <c r="O31" s="41"/>
      <c r="P31" s="45" t="s">
        <v>68</v>
      </c>
      <c r="Q31" s="40"/>
      <c r="R31" s="40"/>
      <c r="S31" s="41"/>
    </row>
    <row r="32" spans="1:19" ht="12" customHeight="1" x14ac:dyDescent="0.2">
      <c r="A32" s="39" t="s">
        <v>70</v>
      </c>
      <c r="B32" s="40"/>
      <c r="C32" s="40"/>
      <c r="D32" s="40"/>
      <c r="E32" s="40"/>
      <c r="F32" s="40"/>
      <c r="G32" s="40"/>
      <c r="H32" s="40"/>
      <c r="I32" s="40"/>
      <c r="J32" s="41"/>
      <c r="K32" s="39" t="s">
        <v>71</v>
      </c>
      <c r="L32" s="40"/>
      <c r="M32" s="40"/>
      <c r="N32" s="40"/>
      <c r="O32" s="40"/>
      <c r="P32" s="40"/>
      <c r="Q32" s="40"/>
      <c r="R32" s="40"/>
      <c r="S32" s="41"/>
    </row>
    <row r="33" spans="1:19" ht="12" customHeight="1" x14ac:dyDescent="0.2">
      <c r="A33" s="39"/>
      <c r="B33" s="40"/>
      <c r="C33" s="46"/>
      <c r="D33" s="46"/>
      <c r="E33" s="46"/>
      <c r="F33" s="46"/>
      <c r="G33" s="46"/>
      <c r="H33" s="46"/>
      <c r="I33" s="46"/>
      <c r="J33" s="47"/>
      <c r="K33" s="48"/>
      <c r="L33" s="46"/>
      <c r="M33" s="46"/>
      <c r="N33" s="46"/>
      <c r="O33" s="46"/>
      <c r="P33" s="46"/>
      <c r="Q33" s="46"/>
      <c r="R33" s="46"/>
      <c r="S33" s="47"/>
    </row>
    <row r="34" spans="1:19" ht="9.9499999999999993" customHeight="1" x14ac:dyDescent="0.2">
      <c r="A34" s="36" t="s">
        <v>72</v>
      </c>
      <c r="B34" s="36"/>
      <c r="C34" s="36"/>
      <c r="D34" s="36"/>
      <c r="E34" s="36"/>
      <c r="F34" s="36"/>
      <c r="G34" s="36"/>
      <c r="H34" s="36" t="s">
        <v>73</v>
      </c>
      <c r="I34" s="36"/>
      <c r="J34" s="36"/>
      <c r="K34" s="36"/>
      <c r="L34" s="36"/>
      <c r="M34" s="36" t="s">
        <v>74</v>
      </c>
      <c r="N34" s="36"/>
      <c r="O34" s="36"/>
      <c r="P34" s="36"/>
      <c r="Q34" s="36"/>
      <c r="R34" s="36"/>
      <c r="S34" s="36"/>
    </row>
    <row r="35" spans="1:19" ht="9.9499999999999993" customHeight="1" x14ac:dyDescent="0.2">
      <c r="A35" s="36" t="s">
        <v>75</v>
      </c>
      <c r="B35" s="36"/>
      <c r="C35" s="36"/>
      <c r="D35" s="36"/>
      <c r="E35" s="36"/>
      <c r="F35" s="36"/>
      <c r="G35" s="36"/>
      <c r="H35" s="36" t="s">
        <v>76</v>
      </c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1:19" ht="9.9499999999999993" customHeight="1" x14ac:dyDescent="0.2">
      <c r="B36" s="26"/>
      <c r="C36" s="26"/>
      <c r="D36" s="26"/>
      <c r="E36" s="26"/>
      <c r="F36" s="26"/>
      <c r="G36" s="26"/>
      <c r="H36" s="26"/>
      <c r="J36" s="26"/>
      <c r="K36" s="26"/>
      <c r="L36" s="26"/>
      <c r="M36" s="26"/>
    </row>
    <row r="37" spans="1:19" ht="9.9499999999999993" customHeight="1" x14ac:dyDescent="0.2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</row>
  </sheetData>
  <mergeCells count="2">
    <mergeCell ref="A5:J5"/>
    <mergeCell ref="C18:I18"/>
  </mergeCells>
  <pageMargins left="0.31496062992125984" right="0" top="0" bottom="0" header="0" footer="0"/>
  <pageSetup paperSize="9" scale="9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89999084444715716"/>
    <pageSetUpPr fitToPage="1"/>
  </sheetPr>
  <dimension ref="A1:W37"/>
  <sheetViews>
    <sheetView zoomScale="115" zoomScaleNormal="115" workbookViewId="0">
      <selection activeCell="A2" sqref="A2"/>
    </sheetView>
  </sheetViews>
  <sheetFormatPr baseColWidth="10" defaultRowHeight="12.75" x14ac:dyDescent="0.2"/>
  <cols>
    <col min="1" max="1" width="23.42578125" style="22" customWidth="1"/>
    <col min="2" max="2" width="7.140625" style="22" customWidth="1"/>
    <col min="3" max="3" width="20.5703125" style="22" customWidth="1"/>
    <col min="4" max="4" width="6.42578125" style="22" customWidth="1"/>
    <col min="5" max="5" width="21.28515625" style="22" customWidth="1"/>
    <col min="6" max="6" width="7.5703125" style="22" customWidth="1"/>
    <col min="7" max="7" width="17.140625" style="22" customWidth="1"/>
    <col min="8" max="8" width="6.7109375" style="22" customWidth="1"/>
    <col min="9" max="9" width="21.5703125" style="22" customWidth="1"/>
    <col min="10" max="10" width="5.7109375" style="22" customWidth="1"/>
    <col min="11" max="11" width="6.7109375" style="22" customWidth="1"/>
    <col min="12" max="12" width="7" style="22" customWidth="1"/>
    <col min="13" max="13" width="6.85546875" style="22" customWidth="1"/>
    <col min="14" max="14" width="7" style="22" customWidth="1"/>
    <col min="15" max="15" width="6.42578125" style="22" customWidth="1"/>
    <col min="16" max="16" width="6.5703125" style="22" customWidth="1"/>
    <col min="17" max="17" width="7.42578125" style="22" customWidth="1"/>
    <col min="18" max="18" width="6.42578125" style="22" customWidth="1"/>
    <col min="19" max="19" width="7" style="22" customWidth="1"/>
    <col min="20" max="20" width="6.85546875" style="22" customWidth="1"/>
    <col min="21" max="22" width="6.7109375" style="22" customWidth="1"/>
    <col min="23" max="23" width="7.5703125" style="22" customWidth="1"/>
    <col min="24" max="24" width="8.28515625" style="22" customWidth="1"/>
    <col min="25" max="26" width="7" style="22" customWidth="1"/>
    <col min="27" max="27" width="6.28515625" style="22" customWidth="1"/>
    <col min="28" max="28" width="7" style="22" customWidth="1"/>
    <col min="29" max="29" width="6.7109375" style="22" customWidth="1"/>
    <col min="30" max="30" width="7" style="22" customWidth="1"/>
    <col min="31" max="16384" width="11.42578125" style="22"/>
  </cols>
  <sheetData>
    <row r="1" spans="1:23" ht="12.75" customHeight="1" x14ac:dyDescent="0.2">
      <c r="A1" s="21" t="s">
        <v>315</v>
      </c>
      <c r="C1" s="23" t="s">
        <v>44</v>
      </c>
      <c r="D1" s="24">
        <f>J1</f>
        <v>40938</v>
      </c>
      <c r="G1" s="23" t="s">
        <v>45</v>
      </c>
      <c r="H1" s="24">
        <f>D1-3</f>
        <v>40935</v>
      </c>
      <c r="I1" s="26" t="s">
        <v>46</v>
      </c>
      <c r="J1" s="56">
        <f>'CLIENT 1'!J1</f>
        <v>40938</v>
      </c>
      <c r="L1" s="25"/>
      <c r="Q1" s="27"/>
      <c r="S1" s="25"/>
    </row>
    <row r="2" spans="1:23" ht="15" customHeight="1" x14ac:dyDescent="0.2">
      <c r="A2" s="28" t="s">
        <v>47</v>
      </c>
      <c r="C2" s="23" t="s">
        <v>48</v>
      </c>
      <c r="D2" s="30"/>
      <c r="E2" s="29"/>
      <c r="H2" s="23" t="s">
        <v>49</v>
      </c>
      <c r="J2" s="31"/>
      <c r="R2" s="29"/>
      <c r="S2" s="29"/>
    </row>
    <row r="3" spans="1:23" ht="15" customHeight="1" x14ac:dyDescent="0.2">
      <c r="A3" s="28"/>
      <c r="C3" s="23"/>
      <c r="E3" s="29"/>
      <c r="F3" s="49"/>
      <c r="H3" s="23"/>
      <c r="K3" s="50"/>
      <c r="R3" s="29"/>
      <c r="S3" s="29"/>
    </row>
    <row r="4" spans="1:23" ht="15" customHeight="1" x14ac:dyDescent="0.2">
      <c r="A4" s="28"/>
      <c r="C4" s="23"/>
      <c r="E4" s="29"/>
      <c r="F4" s="49"/>
      <c r="H4" s="23"/>
      <c r="K4" s="50"/>
      <c r="R4" s="29"/>
      <c r="S4" s="29"/>
    </row>
    <row r="5" spans="1:23" ht="15" customHeight="1" x14ac:dyDescent="0.2">
      <c r="A5" s="235" t="s">
        <v>37</v>
      </c>
      <c r="B5" s="236"/>
      <c r="C5" s="236"/>
      <c r="D5" s="236"/>
      <c r="E5" s="236"/>
      <c r="F5" s="237"/>
      <c r="G5" s="237"/>
      <c r="H5" s="237"/>
      <c r="I5" s="237"/>
      <c r="J5" s="237"/>
      <c r="K5" s="50"/>
      <c r="R5" s="29"/>
      <c r="S5" s="29"/>
    </row>
    <row r="6" spans="1:23" ht="15" customHeight="1" x14ac:dyDescent="0.2">
      <c r="A6" s="9" t="s">
        <v>0</v>
      </c>
      <c r="B6" s="9"/>
      <c r="C6" s="9" t="s">
        <v>1</v>
      </c>
      <c r="D6" s="9"/>
      <c r="E6" s="9" t="s">
        <v>2</v>
      </c>
      <c r="F6" s="9"/>
      <c r="G6" s="9" t="s">
        <v>3</v>
      </c>
      <c r="H6" s="9"/>
      <c r="I6" s="10" t="s">
        <v>4</v>
      </c>
      <c r="J6" s="51"/>
      <c r="L6" s="23"/>
      <c r="O6" s="50"/>
      <c r="V6" s="29"/>
      <c r="W6" s="29"/>
    </row>
    <row r="7" spans="1:23" ht="15" customHeight="1" x14ac:dyDescent="0.2">
      <c r="A7" s="6" t="str">
        <f>'Menu LUNDI'!A5</f>
        <v>Tomates</v>
      </c>
      <c r="B7" s="6">
        <v>2</v>
      </c>
      <c r="C7" s="6" t="str">
        <f>'Menu LUNDI'!B5</f>
        <v>aile de raie sauce creme</v>
      </c>
      <c r="D7" s="6">
        <v>2</v>
      </c>
      <c r="E7" s="6" t="str">
        <f>'Menu LUNDI'!C5</f>
        <v>épinards</v>
      </c>
      <c r="F7" s="6">
        <v>2</v>
      </c>
      <c r="G7" s="6" t="str">
        <f>'Menu LUNDI'!D5</f>
        <v>chèvre</v>
      </c>
      <c r="H7" s="6">
        <v>2</v>
      </c>
      <c r="I7" s="6" t="str">
        <f>'Menu LUNDI'!E5</f>
        <v>flan patissier maisson</v>
      </c>
      <c r="J7" s="53">
        <v>2</v>
      </c>
      <c r="L7" s="23"/>
      <c r="O7" s="50"/>
      <c r="V7" s="29"/>
      <c r="W7" s="29"/>
    </row>
    <row r="8" spans="1:23" ht="15" customHeight="1" x14ac:dyDescent="0.2">
      <c r="A8" s="6" t="str">
        <f>'Menu LUNDI'!A6</f>
        <v>Tomates allégée</v>
      </c>
      <c r="B8" s="6"/>
      <c r="C8" s="6" t="str">
        <f>'Menu LUNDI'!B6</f>
        <v>aile de raie sauce allégée</v>
      </c>
      <c r="D8" s="6"/>
      <c r="E8" s="6" t="str">
        <f>'Menu LUNDI'!C6</f>
        <v>coquillettes</v>
      </c>
      <c r="F8" s="6"/>
      <c r="G8" s="6" t="str">
        <f>'Menu LUNDI'!D6</f>
        <v>fromage allégé</v>
      </c>
      <c r="H8" s="6"/>
      <c r="I8" s="6" t="str">
        <f>'Menu LUNDI'!E6</f>
        <v>flan patissier allégé</v>
      </c>
      <c r="J8" s="53"/>
      <c r="L8" s="23"/>
      <c r="O8" s="50"/>
      <c r="V8" s="29"/>
      <c r="W8" s="29"/>
    </row>
    <row r="9" spans="1:23" ht="15" customHeight="1" x14ac:dyDescent="0.2">
      <c r="A9" s="6" t="str">
        <f>'Menu LUNDI'!A7</f>
        <v>Cœur de palmier</v>
      </c>
      <c r="B9" s="6"/>
      <c r="C9" s="6" t="str">
        <f>'Menu LUNDI'!B7</f>
        <v>escalope de dinde sauce crème</v>
      </c>
      <c r="D9" s="6"/>
      <c r="E9" s="6" t="str">
        <f>'Menu LUNDI'!C7</f>
        <v>Carottes vichy</v>
      </c>
      <c r="F9" s="6"/>
      <c r="G9" s="6" t="str">
        <f>'Menu LUNDI'!D7</f>
        <v>fromage s/ sel</v>
      </c>
      <c r="H9" s="6"/>
      <c r="I9" s="6" t="str">
        <f>'Menu LUNDI'!E7</f>
        <v>yaourt 0%</v>
      </c>
      <c r="J9" s="32"/>
      <c r="L9" s="23"/>
      <c r="O9" s="50"/>
      <c r="V9" s="29"/>
      <c r="W9" s="29"/>
    </row>
    <row r="10" spans="1:23" ht="15" customHeight="1" x14ac:dyDescent="0.2">
      <c r="A10" s="6" t="str">
        <f>'Menu LUNDI'!A8</f>
        <v>paté de campagne</v>
      </c>
      <c r="B10" s="6"/>
      <c r="C10" s="6" t="str">
        <f>'Menu LUNDI'!B8</f>
        <v>omelette</v>
      </c>
      <c r="D10" s="6"/>
      <c r="E10" s="6" t="str">
        <f>'Menu LUNDI'!C8</f>
        <v>Purée pdt</v>
      </c>
      <c r="F10" s="6"/>
      <c r="G10" s="6" t="str">
        <f>'Menu LUNDI'!D8</f>
        <v>yaourt 0%</v>
      </c>
      <c r="H10" s="6"/>
      <c r="I10" s="6" t="str">
        <f>'Menu LUNDI'!E8</f>
        <v>fruit de saison</v>
      </c>
      <c r="J10" s="32"/>
      <c r="L10" s="23"/>
      <c r="O10" s="50"/>
      <c r="V10" s="29"/>
      <c r="W10" s="29"/>
    </row>
    <row r="11" spans="1:23" ht="15" customHeight="1" x14ac:dyDescent="0.2">
      <c r="A11" s="6" t="str">
        <f>'Menu LUNDI'!A9</f>
        <v>-</v>
      </c>
      <c r="B11" s="6"/>
      <c r="C11" s="6" t="str">
        <f>'Menu LUNDI'!B9</f>
        <v>-</v>
      </c>
      <c r="D11" s="6"/>
      <c r="E11" s="6" t="str">
        <f>'Menu LUNDI'!C9</f>
        <v>-</v>
      </c>
      <c r="F11" s="6"/>
      <c r="G11" s="6" t="str">
        <f>'Menu LUNDI'!D9</f>
        <v>compote</v>
      </c>
      <c r="H11" s="6"/>
      <c r="I11" s="6" t="str">
        <f>'Menu LUNDI'!E9</f>
        <v>compote</v>
      </c>
      <c r="J11" s="32"/>
      <c r="L11" s="23"/>
      <c r="O11" s="50"/>
      <c r="V11" s="29"/>
      <c r="W11" s="29"/>
    </row>
    <row r="12" spans="1:23" ht="15" customHeight="1" x14ac:dyDescent="0.2">
      <c r="A12" s="6" t="str">
        <f>'Menu LUNDI'!A10</f>
        <v>-</v>
      </c>
      <c r="B12" s="6"/>
      <c r="C12" s="6" t="str">
        <f>'Menu LUNDI'!B10</f>
        <v>-</v>
      </c>
      <c r="D12" s="6"/>
      <c r="E12" s="6" t="str">
        <f>'Menu LUNDI'!C10</f>
        <v>-</v>
      </c>
      <c r="F12" s="6"/>
      <c r="G12" s="6" t="str">
        <f>'Menu LUNDI'!D10</f>
        <v>1 petit suisse</v>
      </c>
      <c r="H12" s="6"/>
      <c r="I12" s="6" t="str">
        <f>'Menu LUNDI'!E10</f>
        <v>-</v>
      </c>
      <c r="J12" s="32"/>
      <c r="L12" s="23"/>
      <c r="O12" s="50"/>
      <c r="V12" s="29"/>
      <c r="W12" s="29"/>
    </row>
    <row r="13" spans="1:23" ht="15" customHeight="1" x14ac:dyDescent="0.25">
      <c r="A13" s="52" t="s">
        <v>77</v>
      </c>
      <c r="B13" s="55">
        <f>SUM(B7:B12)</f>
        <v>2</v>
      </c>
      <c r="C13" s="52" t="s">
        <v>79</v>
      </c>
      <c r="D13" s="55">
        <f t="shared" ref="D13:J13" si="0">SUM(D7:D12)</f>
        <v>2</v>
      </c>
      <c r="E13" s="52" t="s">
        <v>80</v>
      </c>
      <c r="F13" s="55">
        <f t="shared" si="0"/>
        <v>2</v>
      </c>
      <c r="G13" s="52" t="s">
        <v>81</v>
      </c>
      <c r="H13" s="55">
        <f t="shared" si="0"/>
        <v>2</v>
      </c>
      <c r="I13" s="52" t="s">
        <v>78</v>
      </c>
      <c r="J13" s="55">
        <f t="shared" si="0"/>
        <v>2</v>
      </c>
      <c r="K13" s="50"/>
      <c r="R13" s="29"/>
      <c r="S13" s="29"/>
    </row>
    <row r="14" spans="1:23" ht="15" customHeight="1" x14ac:dyDescent="0.2">
      <c r="A14" s="28"/>
      <c r="C14" s="23"/>
      <c r="E14" s="29"/>
      <c r="F14" s="49"/>
      <c r="H14" s="23"/>
      <c r="K14" s="50"/>
      <c r="R14" s="29"/>
      <c r="S14" s="29"/>
    </row>
    <row r="15" spans="1:23" ht="15" customHeight="1" x14ac:dyDescent="0.25">
      <c r="A15" s="34" t="s">
        <v>50</v>
      </c>
      <c r="C15" s="23"/>
      <c r="D15" s="54">
        <f>D13</f>
        <v>2</v>
      </c>
      <c r="E15" s="29"/>
      <c r="F15" s="49"/>
      <c r="H15" s="23"/>
      <c r="K15" s="50"/>
      <c r="R15" s="29"/>
      <c r="S15" s="29"/>
    </row>
    <row r="16" spans="1:23" s="23" customFormat="1" ht="12" customHeight="1" x14ac:dyDescent="0.2"/>
    <row r="17" spans="1:19" s="23" customFormat="1" ht="16.5" customHeight="1" x14ac:dyDescent="0.3">
      <c r="A17" s="33"/>
      <c r="E17" s="34"/>
      <c r="F17" s="34"/>
      <c r="G17" s="34"/>
      <c r="I17" s="35"/>
    </row>
    <row r="18" spans="1:19" s="23" customFormat="1" ht="12" customHeight="1" x14ac:dyDescent="0.2">
      <c r="C18" s="234"/>
      <c r="D18" s="234"/>
      <c r="E18" s="234"/>
      <c r="F18" s="234"/>
      <c r="G18" s="234"/>
      <c r="H18" s="234"/>
      <c r="I18" s="234"/>
    </row>
    <row r="19" spans="1:19" s="23" customFormat="1" ht="12" customHeight="1" x14ac:dyDescent="0.2"/>
    <row r="20" spans="1:19" ht="12" customHeight="1" x14ac:dyDescent="0.2">
      <c r="A20" s="36" t="str">
        <f>'[1]Client 4'!A43</f>
        <v>Pour le  chauffeur : à l'arrivée sur le site et au départ du site</v>
      </c>
      <c r="G20" s="36" t="str">
        <f>'[1]Client 4'!A44</f>
        <v>Vérifier la T° du camion, la T° du plat temoin du camion - Relever la T° de la chambre froide du site. La T° doit être comprises entre 0 et 3°</v>
      </c>
    </row>
    <row r="21" spans="1:19" ht="12.75" customHeight="1" x14ac:dyDescent="0.25">
      <c r="B21" s="37" t="s">
        <v>51</v>
      </c>
      <c r="Q21" s="38"/>
    </row>
    <row r="22" spans="1:19" ht="9.75" customHeight="1" x14ac:dyDescent="0.2">
      <c r="A22" s="39"/>
      <c r="B22" s="40"/>
      <c r="C22" s="39" t="s">
        <v>52</v>
      </c>
      <c r="D22" s="40"/>
      <c r="E22" s="41"/>
      <c r="F22" s="40" t="s">
        <v>53</v>
      </c>
      <c r="G22" s="40"/>
      <c r="H22" s="39" t="s">
        <v>54</v>
      </c>
      <c r="I22" s="41"/>
      <c r="J22" s="39" t="s">
        <v>55</v>
      </c>
      <c r="K22" s="40"/>
      <c r="L22" s="40"/>
      <c r="M22" s="40"/>
      <c r="N22" s="40"/>
      <c r="O22" s="41"/>
      <c r="P22" s="39" t="s">
        <v>56</v>
      </c>
      <c r="Q22" s="40"/>
      <c r="R22" s="40"/>
      <c r="S22" s="41"/>
    </row>
    <row r="23" spans="1:19" ht="10.5" customHeight="1" x14ac:dyDescent="0.2">
      <c r="A23" s="42" t="s">
        <v>57</v>
      </c>
      <c r="B23" s="40"/>
      <c r="C23" s="42" t="s">
        <v>58</v>
      </c>
      <c r="D23" s="43" t="s">
        <v>59</v>
      </c>
      <c r="E23" s="39" t="s">
        <v>60</v>
      </c>
      <c r="F23" s="39" t="s">
        <v>61</v>
      </c>
      <c r="G23" s="40"/>
      <c r="H23" s="39"/>
      <c r="I23" s="41"/>
      <c r="J23" s="42" t="s">
        <v>62</v>
      </c>
      <c r="K23" s="39" t="s">
        <v>63</v>
      </c>
      <c r="L23" s="40"/>
      <c r="M23" s="41"/>
      <c r="N23" s="39" t="s">
        <v>64</v>
      </c>
      <c r="O23" s="41"/>
      <c r="P23" s="39" t="s">
        <v>65</v>
      </c>
      <c r="Q23" s="40"/>
      <c r="R23" s="41"/>
      <c r="S23" s="44" t="s">
        <v>66</v>
      </c>
    </row>
    <row r="24" spans="1:19" ht="8.25" customHeight="1" x14ac:dyDescent="0.2">
      <c r="A24" s="42"/>
      <c r="B24" s="40"/>
      <c r="C24" s="42"/>
      <c r="D24" s="41"/>
      <c r="E24" s="40"/>
      <c r="F24" s="39"/>
      <c r="G24" s="40"/>
      <c r="H24" s="39"/>
      <c r="I24" s="41"/>
      <c r="J24" s="42"/>
      <c r="K24" s="44" t="s">
        <v>67</v>
      </c>
      <c r="L24" s="44"/>
      <c r="M24" s="44" t="s">
        <v>66</v>
      </c>
      <c r="N24" s="44" t="s">
        <v>67</v>
      </c>
      <c r="O24" s="44" t="s">
        <v>66</v>
      </c>
      <c r="P24" s="39"/>
      <c r="Q24" s="40"/>
      <c r="R24" s="41"/>
      <c r="S24" s="44"/>
    </row>
    <row r="25" spans="1:19" ht="11.25" customHeight="1" x14ac:dyDescent="0.2">
      <c r="A25" s="42" t="e">
        <f>#REF!</f>
        <v>#REF!</v>
      </c>
      <c r="B25" s="40"/>
      <c r="C25" s="42"/>
      <c r="D25" s="41"/>
      <c r="E25" s="40"/>
      <c r="F25" s="39"/>
      <c r="G25" s="40"/>
      <c r="H25" s="39"/>
      <c r="I25" s="41"/>
      <c r="J25" s="42"/>
      <c r="K25" s="42"/>
      <c r="L25" s="42"/>
      <c r="M25" s="44"/>
      <c r="N25" s="42"/>
      <c r="O25" s="44"/>
      <c r="P25" s="39"/>
      <c r="Q25" s="40"/>
      <c r="R25" s="41"/>
      <c r="S25" s="42"/>
    </row>
    <row r="26" spans="1:19" ht="12" customHeight="1" x14ac:dyDescent="0.2">
      <c r="A26" s="42" t="e">
        <f>#REF!</f>
        <v>#REF!</v>
      </c>
      <c r="B26" s="40"/>
      <c r="C26" s="42"/>
      <c r="D26" s="41"/>
      <c r="E26" s="40"/>
      <c r="F26" s="39"/>
      <c r="G26" s="40"/>
      <c r="H26" s="39"/>
      <c r="I26" s="41"/>
      <c r="J26" s="42"/>
      <c r="K26" s="42"/>
      <c r="L26" s="42"/>
      <c r="M26" s="42"/>
      <c r="N26" s="42"/>
      <c r="O26" s="42"/>
      <c r="P26" s="39"/>
      <c r="Q26" s="40"/>
      <c r="R26" s="41"/>
      <c r="S26" s="42"/>
    </row>
    <row r="27" spans="1:19" ht="12" customHeight="1" x14ac:dyDescent="0.2">
      <c r="A27" s="42" t="e">
        <f>#REF!</f>
        <v>#REF!</v>
      </c>
      <c r="B27" s="40"/>
      <c r="C27" s="42"/>
      <c r="D27" s="41"/>
      <c r="E27" s="40"/>
      <c r="F27" s="39"/>
      <c r="G27" s="40"/>
      <c r="H27" s="39"/>
      <c r="I27" s="41"/>
      <c r="J27" s="42"/>
      <c r="K27" s="42"/>
      <c r="L27" s="42"/>
      <c r="M27" s="42"/>
      <c r="N27" s="42"/>
      <c r="O27" s="42"/>
      <c r="P27" s="39"/>
      <c r="Q27" s="40"/>
      <c r="R27" s="41"/>
      <c r="S27" s="42"/>
    </row>
    <row r="28" spans="1:19" ht="12" customHeight="1" x14ac:dyDescent="0.2">
      <c r="A28" s="42" t="e">
        <f>#REF!</f>
        <v>#REF!</v>
      </c>
      <c r="B28" s="40"/>
      <c r="C28" s="42"/>
      <c r="D28" s="41"/>
      <c r="E28" s="40"/>
      <c r="F28" s="39"/>
      <c r="G28" s="40"/>
      <c r="H28" s="39"/>
      <c r="I28" s="41"/>
      <c r="J28" s="42"/>
      <c r="K28" s="42"/>
      <c r="L28" s="42"/>
      <c r="M28" s="42"/>
      <c r="N28" s="42"/>
      <c r="O28" s="42"/>
      <c r="P28" s="39"/>
      <c r="Q28" s="40"/>
      <c r="R28" s="41"/>
      <c r="S28" s="42"/>
    </row>
    <row r="29" spans="1:19" ht="12" customHeight="1" x14ac:dyDescent="0.2">
      <c r="A29" s="42" t="e">
        <f>#REF!</f>
        <v>#REF!</v>
      </c>
      <c r="B29" s="40"/>
      <c r="C29" s="42"/>
      <c r="D29" s="41"/>
      <c r="E29" s="40"/>
      <c r="F29" s="39"/>
      <c r="G29" s="40"/>
      <c r="H29" s="39"/>
      <c r="I29" s="41"/>
      <c r="J29" s="42"/>
      <c r="K29" s="42"/>
      <c r="L29" s="42"/>
      <c r="M29" s="42"/>
      <c r="N29" s="42"/>
      <c r="O29" s="42"/>
      <c r="P29" s="39"/>
      <c r="Q29" s="40"/>
      <c r="R29" s="41"/>
      <c r="S29" s="42"/>
    </row>
    <row r="30" spans="1:19" ht="12" customHeight="1" x14ac:dyDescent="0.2">
      <c r="A30" s="42" t="e">
        <f>#REF!</f>
        <v>#REF!</v>
      </c>
      <c r="B30" s="40"/>
      <c r="C30" s="42"/>
      <c r="D30" s="41"/>
      <c r="E30" s="40"/>
      <c r="F30" s="39"/>
      <c r="G30" s="40"/>
      <c r="H30" s="39"/>
      <c r="I30" s="41"/>
      <c r="J30" s="42"/>
      <c r="K30" s="42"/>
      <c r="L30" s="42"/>
      <c r="M30" s="42"/>
      <c r="N30" s="42"/>
      <c r="O30" s="42"/>
      <c r="P30" s="39"/>
      <c r="Q30" s="40"/>
      <c r="R30" s="41"/>
      <c r="S30" s="42"/>
    </row>
    <row r="31" spans="1:19" ht="12" customHeight="1" x14ac:dyDescent="0.2">
      <c r="A31" s="45" t="s">
        <v>68</v>
      </c>
      <c r="B31" s="40"/>
      <c r="C31" s="40"/>
      <c r="D31" s="40"/>
      <c r="E31" s="41"/>
      <c r="F31" s="45" t="s">
        <v>68</v>
      </c>
      <c r="G31" s="40"/>
      <c r="H31" s="40"/>
      <c r="I31" s="41"/>
      <c r="J31" s="45" t="s">
        <v>69</v>
      </c>
      <c r="K31" s="40"/>
      <c r="L31" s="40"/>
      <c r="M31" s="40"/>
      <c r="N31" s="40"/>
      <c r="O31" s="41"/>
      <c r="P31" s="45" t="s">
        <v>68</v>
      </c>
      <c r="Q31" s="40"/>
      <c r="R31" s="40"/>
      <c r="S31" s="41"/>
    </row>
    <row r="32" spans="1:19" ht="12" customHeight="1" x14ac:dyDescent="0.2">
      <c r="A32" s="39" t="s">
        <v>70</v>
      </c>
      <c r="B32" s="40"/>
      <c r="C32" s="40"/>
      <c r="D32" s="40"/>
      <c r="E32" s="40"/>
      <c r="F32" s="40"/>
      <c r="G32" s="40"/>
      <c r="H32" s="40"/>
      <c r="I32" s="40"/>
      <c r="J32" s="41"/>
      <c r="K32" s="39" t="s">
        <v>71</v>
      </c>
      <c r="L32" s="40"/>
      <c r="M32" s="40"/>
      <c r="N32" s="40"/>
      <c r="O32" s="40"/>
      <c r="P32" s="40"/>
      <c r="Q32" s="40"/>
      <c r="R32" s="40"/>
      <c r="S32" s="41"/>
    </row>
    <row r="33" spans="1:19" ht="12" customHeight="1" x14ac:dyDescent="0.2">
      <c r="A33" s="39"/>
      <c r="B33" s="40"/>
      <c r="C33" s="46"/>
      <c r="D33" s="46"/>
      <c r="E33" s="46"/>
      <c r="F33" s="46"/>
      <c r="G33" s="46"/>
      <c r="H33" s="46"/>
      <c r="I33" s="46"/>
      <c r="J33" s="47"/>
      <c r="K33" s="48"/>
      <c r="L33" s="46"/>
      <c r="M33" s="46"/>
      <c r="N33" s="46"/>
      <c r="O33" s="46"/>
      <c r="P33" s="46"/>
      <c r="Q33" s="46"/>
      <c r="R33" s="46"/>
      <c r="S33" s="47"/>
    </row>
    <row r="34" spans="1:19" ht="9.9499999999999993" customHeight="1" x14ac:dyDescent="0.2">
      <c r="A34" s="36" t="s">
        <v>72</v>
      </c>
      <c r="B34" s="36"/>
      <c r="C34" s="36"/>
      <c r="D34" s="36"/>
      <c r="E34" s="36"/>
      <c r="F34" s="36"/>
      <c r="G34" s="36"/>
      <c r="H34" s="36" t="s">
        <v>73</v>
      </c>
      <c r="I34" s="36"/>
      <c r="J34" s="36"/>
      <c r="K34" s="36"/>
      <c r="L34" s="36"/>
      <c r="M34" s="36" t="s">
        <v>74</v>
      </c>
      <c r="N34" s="36"/>
      <c r="O34" s="36"/>
      <c r="P34" s="36"/>
      <c r="Q34" s="36"/>
      <c r="R34" s="36"/>
      <c r="S34" s="36"/>
    </row>
    <row r="35" spans="1:19" ht="9.9499999999999993" customHeight="1" x14ac:dyDescent="0.2">
      <c r="A35" s="36" t="s">
        <v>75</v>
      </c>
      <c r="B35" s="36"/>
      <c r="C35" s="36"/>
      <c r="D35" s="36"/>
      <c r="E35" s="36"/>
      <c r="F35" s="36"/>
      <c r="G35" s="36"/>
      <c r="H35" s="36" t="s">
        <v>76</v>
      </c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1:19" ht="9.9499999999999993" customHeight="1" x14ac:dyDescent="0.2">
      <c r="B36" s="26"/>
      <c r="C36" s="26"/>
      <c r="D36" s="26"/>
      <c r="E36" s="26"/>
      <c r="F36" s="26"/>
      <c r="G36" s="26"/>
      <c r="H36" s="26"/>
      <c r="J36" s="26"/>
      <c r="K36" s="26"/>
      <c r="L36" s="26"/>
      <c r="M36" s="26"/>
    </row>
    <row r="37" spans="1:19" ht="9.9499999999999993" customHeight="1" x14ac:dyDescent="0.2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</row>
  </sheetData>
  <mergeCells count="2">
    <mergeCell ref="A5:J5"/>
    <mergeCell ref="C18:I18"/>
  </mergeCells>
  <pageMargins left="0.31496062992125984" right="0" top="0" bottom="0" header="0" footer="0"/>
  <pageSetup paperSize="9" scale="9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  <pageSetUpPr fitToPage="1"/>
  </sheetPr>
  <dimension ref="A1:AC56"/>
  <sheetViews>
    <sheetView zoomScaleNormal="100" workbookViewId="0">
      <selection activeCell="A4" sqref="A4"/>
    </sheetView>
  </sheetViews>
  <sheetFormatPr baseColWidth="10" defaultRowHeight="12.75" x14ac:dyDescent="0.2"/>
  <cols>
    <col min="1" max="2" width="7.85546875" style="22" customWidth="1"/>
    <col min="3" max="3" width="7.5703125" style="22" customWidth="1"/>
    <col min="4" max="4" width="5.28515625" style="22" customWidth="1"/>
    <col min="5" max="5" width="7.85546875" style="22" customWidth="1"/>
    <col min="6" max="6" width="7.28515625" style="22" customWidth="1"/>
    <col min="7" max="7" width="7.5703125" style="22" customWidth="1"/>
    <col min="8" max="8" width="7.28515625" style="22" customWidth="1"/>
    <col min="9" max="9" width="7.85546875" style="22" customWidth="1"/>
    <col min="10" max="10" width="8.28515625" style="22" customWidth="1"/>
    <col min="11" max="11" width="7.140625" style="22" customWidth="1"/>
    <col min="12" max="12" width="8.28515625" style="22" customWidth="1"/>
    <col min="13" max="13" width="6.5703125" style="22" customWidth="1"/>
    <col min="14" max="14" width="6.140625" style="22" customWidth="1"/>
    <col min="15" max="15" width="5.7109375" style="22" customWidth="1"/>
    <col min="16" max="16" width="6.7109375" style="22" customWidth="1"/>
    <col min="17" max="17" width="8.140625" style="22" customWidth="1"/>
    <col min="18" max="18" width="7.5703125" style="22" customWidth="1"/>
    <col min="19" max="19" width="5.5703125" style="22" customWidth="1"/>
    <col min="20" max="20" width="6.140625" style="22" customWidth="1"/>
    <col min="21" max="21" width="4.85546875" style="22" customWidth="1"/>
    <col min="22" max="22" width="4.5703125" style="22" customWidth="1"/>
    <col min="23" max="16384" width="11.42578125" style="22"/>
  </cols>
  <sheetData>
    <row r="1" spans="1:29" ht="15.75" customHeight="1" x14ac:dyDescent="0.2">
      <c r="A1" s="61">
        <f>Q1</f>
        <v>40938</v>
      </c>
      <c r="B1" s="62"/>
      <c r="C1" s="23" t="s">
        <v>44</v>
      </c>
      <c r="F1" s="25">
        <f>'CLIENT 1'!D1</f>
        <v>40938</v>
      </c>
      <c r="H1" s="23" t="s">
        <v>45</v>
      </c>
      <c r="K1" s="25">
        <f>'CLIENT 1'!H1</f>
        <v>40935</v>
      </c>
      <c r="N1" s="23" t="s">
        <v>46</v>
      </c>
      <c r="Q1" s="25">
        <f>'[1]Client 4'!$Q$1</f>
        <v>40938</v>
      </c>
      <c r="S1" s="25"/>
    </row>
    <row r="2" spans="1:29" ht="15.75" customHeight="1" x14ac:dyDescent="0.2">
      <c r="A2" s="63" t="str">
        <f>'CLIENT 1'!A2</f>
        <v>Lundi midi</v>
      </c>
      <c r="B2" s="64"/>
      <c r="C2" s="64"/>
      <c r="G2" s="65"/>
      <c r="H2" s="238" t="s">
        <v>115</v>
      </c>
      <c r="I2" s="239"/>
      <c r="J2" s="239"/>
      <c r="K2" s="239"/>
      <c r="L2" s="240"/>
      <c r="R2" s="25"/>
      <c r="S2" s="25"/>
    </row>
    <row r="3" spans="1:29" ht="18.75" customHeight="1" x14ac:dyDescent="0.2">
      <c r="A3" s="22">
        <f>'CLIENT 1'!J1</f>
        <v>40938</v>
      </c>
      <c r="C3" s="23"/>
      <c r="L3" s="29"/>
      <c r="R3" s="29"/>
      <c r="S3" s="29"/>
    </row>
    <row r="4" spans="1:29" s="67" customFormat="1" ht="37.5" customHeight="1" x14ac:dyDescent="0.15">
      <c r="A4" s="66" t="str">
        <f>'[1]Client 4'!B4</f>
        <v>salade d'endives</v>
      </c>
      <c r="B4" s="66" t="str">
        <f>'[1]Client 4'!C4</f>
        <v>Entrée 2</v>
      </c>
      <c r="C4" s="66" t="str">
        <f>'[1]Client 4'!D4</f>
        <v>Entrée 3</v>
      </c>
      <c r="D4" s="66" t="str">
        <f>'[1]Client 4'!E4</f>
        <v>Entrée 4</v>
      </c>
      <c r="E4" s="66" t="str">
        <f>'[1]Client 4'!F4</f>
        <v>Entrée 5</v>
      </c>
      <c r="F4" s="66" t="str">
        <f>'[1]Client 4'!G4</f>
        <v>Entrée 6</v>
      </c>
      <c r="G4" s="66" t="str">
        <f>'[1]Client 4'!H4</f>
        <v>sauté de porc sauce douce</v>
      </c>
      <c r="H4" s="66" t="str">
        <f>'[1]Client 4'!I4</f>
        <v>Viande 2</v>
      </c>
      <c r="I4" s="66" t="str">
        <f>'[1]Client 4'!J4</f>
        <v>Viande 3</v>
      </c>
      <c r="J4" s="66" t="str">
        <f>'[1]Client 4'!K4</f>
        <v>œuf ou feuilleté</v>
      </c>
      <c r="K4" s="66" t="str">
        <f>'[1]Client 4'!L4</f>
        <v>Poisson 1</v>
      </c>
      <c r="L4" s="66" t="str">
        <f>'[1]Client 4'!M4</f>
        <v>Poisson 2</v>
      </c>
      <c r="M4" s="66" t="str">
        <f>'[1]Client 4'!N4</f>
        <v>Légume 1</v>
      </c>
      <c r="N4" s="66" t="str">
        <f>'[1]Client 4'!O4</f>
        <v>Légume 2</v>
      </c>
      <c r="O4" s="66" t="str">
        <f>'[1]Client 4'!P4</f>
        <v>Légume 3</v>
      </c>
      <c r="P4" s="66" t="str">
        <f>'[1]Client 4'!Q4</f>
        <v>Légume 4</v>
      </c>
      <c r="Q4" s="66" t="str">
        <f>'[1]Client 4'!R4</f>
        <v>Légume 5</v>
      </c>
      <c r="R4" s="66" t="str">
        <f>'[1]Client 4'!S4</f>
        <v>Légume 6</v>
      </c>
      <c r="S4" s="66" t="str">
        <f>'[1]Client 4'!T4</f>
        <v>Fromage</v>
      </c>
      <c r="T4" s="66" t="str">
        <f>'[1]Client 4'!U4</f>
        <v>Fromage s/sel</v>
      </c>
      <c r="U4" s="66" t="str">
        <f>'[1]Client 4'!V4</f>
        <v>Fromage allégé</v>
      </c>
      <c r="V4" s="66" t="str">
        <f>'[1]Client 4'!W4</f>
        <v>Compote</v>
      </c>
      <c r="W4" s="66" t="str">
        <f>'[1]Client 4'!X4</f>
        <v>yaourt sucré</v>
      </c>
      <c r="X4" s="66" t="str">
        <f>'[1]Client 4'!Y4</f>
        <v>dessert 1</v>
      </c>
      <c r="Y4" s="66" t="str">
        <f>'[1]Client 4'!Z4</f>
        <v>dessert 2</v>
      </c>
      <c r="Z4" s="66" t="str">
        <f>'[1]Client 4'!AA4</f>
        <v>dessert 3</v>
      </c>
      <c r="AA4" s="66" t="str">
        <f>'[1]Client 4'!AB4</f>
        <v>dessert 4</v>
      </c>
      <c r="AB4" s="66" t="str">
        <f>'[1]Client 4'!AC4</f>
        <v>dessert 5</v>
      </c>
      <c r="AC4" s="66" t="str">
        <f>'[1]Client 4'!AD4</f>
        <v>dessert 6</v>
      </c>
    </row>
    <row r="5" spans="1:29" ht="16.5" customHeight="1" x14ac:dyDescent="0.2">
      <c r="A5" s="68">
        <f>'[1]Client 3'!B37+'[1]Client 4'!B37</f>
        <v>10</v>
      </c>
      <c r="B5" s="68">
        <f>'[1]Client 3'!C37+'[1]Client 4'!C37</f>
        <v>0</v>
      </c>
      <c r="C5" s="68">
        <f>'[1]Client 3'!D37+'[1]Client 4'!D37</f>
        <v>0</v>
      </c>
      <c r="D5" s="68">
        <f>'[1]Client 3'!E37+'[1]Client 4'!E37</f>
        <v>0</v>
      </c>
      <c r="E5" s="68">
        <f>'[1]Client 3'!F37+'[1]Client 4'!F37</f>
        <v>0</v>
      </c>
      <c r="F5" s="68">
        <f>'[1]Client 3'!G37+'[1]Client 4'!G37</f>
        <v>0</v>
      </c>
      <c r="G5" s="68">
        <f>'[1]Client 3'!H37+'[1]Client 4'!H37</f>
        <v>10</v>
      </c>
      <c r="H5" s="68">
        <f>'[1]Client 3'!I37+'[1]Client 4'!I37</f>
        <v>0</v>
      </c>
      <c r="I5" s="68">
        <f>'[1]Client 3'!J37+'[1]Client 4'!J37</f>
        <v>0</v>
      </c>
      <c r="J5" s="68">
        <f>'[1]Client 3'!K37+'[1]Client 4'!K37</f>
        <v>0</v>
      </c>
      <c r="K5" s="68">
        <f>'[1]Client 3'!L37+'[1]Client 4'!L37</f>
        <v>0</v>
      </c>
      <c r="L5" s="68">
        <f>'[1]Client 3'!M37+'[1]Client 4'!M37</f>
        <v>0</v>
      </c>
      <c r="M5" s="68">
        <f>'[1]Client 3'!N37+'[1]Client 4'!N37</f>
        <v>10</v>
      </c>
      <c r="N5" s="68">
        <f>'[1]Client 3'!O37+'[1]Client 4'!O37</f>
        <v>0</v>
      </c>
      <c r="O5" s="68">
        <f>'[1]Client 3'!P37+'[1]Client 4'!P37</f>
        <v>0</v>
      </c>
      <c r="P5" s="68">
        <f>'[1]Client 3'!Q37+'[1]Client 4'!Q37</f>
        <v>0</v>
      </c>
      <c r="Q5" s="68">
        <f>'[1]Client 3'!R37+'[1]Client 4'!R37</f>
        <v>0</v>
      </c>
      <c r="R5" s="68">
        <f>'[1]Client 3'!S37+'[1]Client 4'!S37</f>
        <v>0</v>
      </c>
      <c r="S5" s="68">
        <f>'[1]Client 3'!T37+'[1]Client 4'!T37</f>
        <v>10</v>
      </c>
      <c r="T5" s="68">
        <f>'[1]Client 3'!U37+'[1]Client 4'!U37</f>
        <v>0</v>
      </c>
      <c r="U5" s="68">
        <f>'[1]Client 3'!V37+'[1]Client 4'!V37</f>
        <v>0</v>
      </c>
      <c r="V5" s="68">
        <f>'[1]Client 3'!W37+'[1]Client 4'!W37</f>
        <v>0</v>
      </c>
      <c r="W5" s="68">
        <f>'[1]Client 3'!X37+'[1]Client 4'!X37</f>
        <v>0</v>
      </c>
      <c r="X5" s="68">
        <f>'[1]Client 3'!Y37+'[1]Client 4'!Y37</f>
        <v>10</v>
      </c>
      <c r="Y5" s="68">
        <f>'[1]Client 3'!Z37+'[1]Client 4'!Z37</f>
        <v>0</v>
      </c>
      <c r="Z5" s="68">
        <f>'[1]Client 3'!AA37+'[1]Client 4'!AA37</f>
        <v>0</v>
      </c>
      <c r="AA5" s="68">
        <f>'[1]Client 3'!AB37+'[1]Client 4'!AB37</f>
        <v>0</v>
      </c>
      <c r="AB5" s="68">
        <f>'[1]Client 3'!AC37+'[1]Client 4'!AC37</f>
        <v>0</v>
      </c>
      <c r="AC5" s="68">
        <f>'[1]Client 3'!AD37+'[1]Client 4'!AD37</f>
        <v>0</v>
      </c>
    </row>
    <row r="6" spans="1:29" ht="14.1" customHeight="1" x14ac:dyDescent="0.2">
      <c r="A6" s="69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</row>
    <row r="7" spans="1:29" ht="15" customHeight="1" x14ac:dyDescent="0.2">
      <c r="A7" s="21" t="str">
        <f>A4</f>
        <v>salade d'endives</v>
      </c>
      <c r="B7" s="64"/>
      <c r="C7" s="64"/>
      <c r="E7" s="71">
        <f>A5</f>
        <v>10</v>
      </c>
      <c r="F7" s="64"/>
      <c r="G7" s="64"/>
      <c r="H7" s="21"/>
      <c r="I7" s="64"/>
      <c r="J7" s="72" t="str">
        <f>L4</f>
        <v>Poisson 2</v>
      </c>
      <c r="N7" s="71">
        <f>L5</f>
        <v>0</v>
      </c>
    </row>
    <row r="8" spans="1:29" ht="15" customHeight="1" x14ac:dyDescent="0.2">
      <c r="A8" s="72" t="str">
        <f>B4</f>
        <v>Entrée 2</v>
      </c>
      <c r="B8" s="64"/>
      <c r="C8" s="64"/>
      <c r="E8" s="71">
        <f>B5</f>
        <v>0</v>
      </c>
      <c r="F8" s="64"/>
      <c r="G8" s="64"/>
      <c r="H8" s="21"/>
      <c r="I8" s="64"/>
      <c r="J8" s="72" t="str">
        <f>M4</f>
        <v>Légume 1</v>
      </c>
      <c r="M8" s="21"/>
      <c r="N8" s="71">
        <f>M5</f>
        <v>10</v>
      </c>
    </row>
    <row r="9" spans="1:29" ht="15" customHeight="1" x14ac:dyDescent="0.2">
      <c r="A9" s="72" t="str">
        <f>C4</f>
        <v>Entrée 3</v>
      </c>
      <c r="B9" s="64"/>
      <c r="C9" s="64"/>
      <c r="E9" s="71">
        <f>C5</f>
        <v>0</v>
      </c>
      <c r="F9" s="73">
        <f>E7+E8+E9+E10+E11</f>
        <v>10</v>
      </c>
      <c r="G9" s="64"/>
      <c r="H9" s="21"/>
      <c r="I9" s="64"/>
      <c r="J9" s="72" t="str">
        <f>N4</f>
        <v>Légume 2</v>
      </c>
      <c r="N9" s="71">
        <f>N5</f>
        <v>0</v>
      </c>
      <c r="P9" s="73">
        <f>N7+N8+N9+N10+N12+N13+N11</f>
        <v>16</v>
      </c>
    </row>
    <row r="10" spans="1:29" ht="15" customHeight="1" x14ac:dyDescent="0.25">
      <c r="A10" s="74" t="str">
        <f>D4</f>
        <v>Entrée 4</v>
      </c>
      <c r="B10" s="64"/>
      <c r="C10" s="64"/>
      <c r="E10" s="75">
        <f>D5</f>
        <v>0</v>
      </c>
      <c r="F10" s="64"/>
      <c r="G10" s="64"/>
      <c r="H10" s="21"/>
      <c r="I10" s="64"/>
      <c r="J10" s="74" t="str">
        <f>O4</f>
        <v>Légume 3</v>
      </c>
      <c r="N10" s="75">
        <f>O5</f>
        <v>0</v>
      </c>
      <c r="Q10" s="76"/>
    </row>
    <row r="11" spans="1:29" s="49" customFormat="1" ht="15" customHeight="1" x14ac:dyDescent="0.25">
      <c r="A11" s="77">
        <v>0</v>
      </c>
      <c r="B11" s="78"/>
      <c r="C11" s="78"/>
      <c r="E11" s="79">
        <v>0</v>
      </c>
      <c r="F11" s="64"/>
      <c r="G11" s="78"/>
      <c r="H11" s="78"/>
      <c r="I11" s="78"/>
      <c r="J11" s="77" t="s">
        <v>112</v>
      </c>
      <c r="K11" s="80"/>
      <c r="L11" s="80"/>
      <c r="M11" s="80"/>
      <c r="N11" s="79">
        <v>1</v>
      </c>
      <c r="O11" s="22"/>
      <c r="P11" s="22"/>
      <c r="Q11" s="76"/>
      <c r="R11" s="22"/>
      <c r="S11" s="22"/>
      <c r="T11" s="22"/>
    </row>
    <row r="12" spans="1:29" s="49" customFormat="1" ht="15" customHeight="1" x14ac:dyDescent="0.2">
      <c r="G12" s="78"/>
      <c r="H12" s="81"/>
      <c r="I12" s="81"/>
      <c r="J12" s="77" t="s">
        <v>116</v>
      </c>
      <c r="K12" s="82"/>
      <c r="L12" s="82"/>
      <c r="M12" s="82"/>
      <c r="N12" s="79">
        <v>1</v>
      </c>
    </row>
    <row r="13" spans="1:29" s="49" customFormat="1" ht="15" customHeight="1" x14ac:dyDescent="0.2">
      <c r="A13" s="81" t="str">
        <f>E4</f>
        <v>Entrée 5</v>
      </c>
      <c r="B13" s="78"/>
      <c r="C13" s="78"/>
      <c r="E13" s="75">
        <f>E5</f>
        <v>0</v>
      </c>
      <c r="F13" s="81"/>
      <c r="G13" s="78"/>
      <c r="H13" s="81"/>
      <c r="I13" s="78"/>
      <c r="J13" s="77" t="s">
        <v>117</v>
      </c>
      <c r="N13" s="70">
        <v>4</v>
      </c>
    </row>
    <row r="14" spans="1:29" s="49" customFormat="1" ht="15" customHeight="1" x14ac:dyDescent="0.2">
      <c r="A14" s="74" t="str">
        <f>F4</f>
        <v>Entrée 6</v>
      </c>
      <c r="B14" s="78"/>
      <c r="C14" s="78"/>
      <c r="E14" s="75">
        <f>F5</f>
        <v>0</v>
      </c>
      <c r="F14" s="73">
        <f>E13+E14+E15+E16</f>
        <v>10</v>
      </c>
      <c r="G14" s="78"/>
      <c r="H14" s="81"/>
      <c r="I14" s="78"/>
    </row>
    <row r="15" spans="1:29" s="49" customFormat="1" ht="15" customHeight="1" x14ac:dyDescent="0.2">
      <c r="A15" s="74" t="str">
        <f>G4</f>
        <v>sauté de porc sauce douce</v>
      </c>
      <c r="B15" s="78"/>
      <c r="C15" s="78"/>
      <c r="E15" s="75">
        <f>G5</f>
        <v>10</v>
      </c>
      <c r="F15" s="81"/>
      <c r="G15" s="78"/>
      <c r="H15" s="81"/>
      <c r="I15" s="78"/>
      <c r="J15" s="74" t="str">
        <f>P4</f>
        <v>Légume 4</v>
      </c>
      <c r="M15" s="81"/>
      <c r="N15" s="75">
        <f>P5</f>
        <v>0</v>
      </c>
    </row>
    <row r="16" spans="1:29" s="49" customFormat="1" ht="15" customHeight="1" x14ac:dyDescent="0.2">
      <c r="A16" s="77">
        <v>0</v>
      </c>
      <c r="B16" s="78"/>
      <c r="C16" s="78"/>
      <c r="E16" s="79">
        <v>0</v>
      </c>
      <c r="F16" s="81"/>
      <c r="G16" s="78"/>
      <c r="H16" s="81"/>
      <c r="I16" s="78"/>
      <c r="J16" s="74" t="str">
        <f>Q4</f>
        <v>Légume 5</v>
      </c>
      <c r="M16" s="81"/>
      <c r="N16" s="75">
        <f>Q5</f>
        <v>0</v>
      </c>
      <c r="P16" s="73">
        <f>N15+N16+N17+N18+N19</f>
        <v>0</v>
      </c>
    </row>
    <row r="17" spans="1:18" s="49" customFormat="1" ht="15" customHeight="1" x14ac:dyDescent="0.2">
      <c r="A17" s="83"/>
      <c r="H17" s="81"/>
      <c r="J17" s="74" t="str">
        <f>R4</f>
        <v>Légume 6</v>
      </c>
      <c r="N17" s="75">
        <f>R5</f>
        <v>0</v>
      </c>
    </row>
    <row r="18" spans="1:18" s="49" customFormat="1" ht="15" customHeight="1" x14ac:dyDescent="0.2">
      <c r="A18" s="74" t="str">
        <f>H4</f>
        <v>Viande 2</v>
      </c>
      <c r="B18" s="84"/>
      <c r="C18" s="84"/>
      <c r="E18" s="75">
        <f>H5</f>
        <v>0</v>
      </c>
      <c r="F18" s="74"/>
      <c r="H18" s="81"/>
      <c r="J18" s="77"/>
      <c r="K18" s="82"/>
      <c r="L18" s="82"/>
      <c r="M18" s="82"/>
      <c r="N18" s="79"/>
    </row>
    <row r="19" spans="1:18" s="49" customFormat="1" ht="14.25" customHeight="1" x14ac:dyDescent="0.2">
      <c r="A19" s="74" t="str">
        <f>I4</f>
        <v>Viande 3</v>
      </c>
      <c r="B19" s="83"/>
      <c r="C19" s="83"/>
      <c r="E19" s="75">
        <f>I5</f>
        <v>0</v>
      </c>
      <c r="F19" s="73">
        <f>E18+E19+E20+E21</f>
        <v>0</v>
      </c>
      <c r="G19" s="81"/>
      <c r="H19" s="81"/>
      <c r="I19" s="81"/>
      <c r="K19" s="82"/>
      <c r="L19" s="82"/>
      <c r="M19" s="82"/>
      <c r="N19" s="79"/>
    </row>
    <row r="20" spans="1:18" s="49" customFormat="1" ht="15" customHeight="1" x14ac:dyDescent="0.2">
      <c r="A20" s="74" t="str">
        <f>J4</f>
        <v>œuf ou feuilleté</v>
      </c>
      <c r="B20" s="83"/>
      <c r="C20" s="83"/>
      <c r="E20" s="75">
        <f>J5</f>
        <v>0</v>
      </c>
      <c r="F20" s="74"/>
      <c r="G20" s="81"/>
      <c r="H20" s="81"/>
      <c r="J20" s="82"/>
      <c r="N20" s="79"/>
    </row>
    <row r="21" spans="1:18" s="49" customFormat="1" ht="15" customHeight="1" x14ac:dyDescent="0.2">
      <c r="A21" s="74" t="str">
        <f>K4</f>
        <v>Poisson 1</v>
      </c>
      <c r="B21" s="74"/>
      <c r="C21" s="83"/>
      <c r="E21" s="75">
        <f>K5</f>
        <v>0</v>
      </c>
      <c r="F21" s="83"/>
      <c r="J21" s="81" t="str">
        <f>S4</f>
        <v>Fromage</v>
      </c>
      <c r="N21" s="73">
        <f>S5</f>
        <v>10</v>
      </c>
    </row>
    <row r="22" spans="1:18" s="49" customFormat="1" ht="15" customHeight="1" x14ac:dyDescent="0.2">
      <c r="A22" s="77">
        <v>0</v>
      </c>
      <c r="B22" s="83"/>
      <c r="C22" s="83"/>
      <c r="E22" s="79">
        <v>0</v>
      </c>
      <c r="F22" s="83"/>
      <c r="G22" s="85"/>
      <c r="H22" s="85"/>
      <c r="I22" s="85"/>
      <c r="J22" s="86" t="str">
        <f>T4</f>
        <v>Fromage s/sel</v>
      </c>
      <c r="K22" s="87"/>
      <c r="N22" s="75">
        <f>T5</f>
        <v>0</v>
      </c>
    </row>
    <row r="23" spans="1:18" s="49" customFormat="1" ht="15" customHeight="1" x14ac:dyDescent="0.2">
      <c r="G23" s="88"/>
    </row>
    <row r="24" spans="1:18" s="49" customFormat="1" ht="15" customHeight="1" x14ac:dyDescent="0.2">
      <c r="G24" s="88"/>
      <c r="H24" s="85"/>
    </row>
    <row r="25" spans="1:18" s="49" customFormat="1" ht="17.100000000000001" customHeight="1" x14ac:dyDescent="0.25">
      <c r="G25" s="85"/>
      <c r="H25" s="89"/>
      <c r="I25" s="90" t="s">
        <v>118</v>
      </c>
      <c r="J25" s="90"/>
      <c r="K25" s="91"/>
      <c r="L25" s="92">
        <f>F14</f>
        <v>10</v>
      </c>
    </row>
    <row r="26" spans="1:18" s="49" customFormat="1" ht="17.100000000000001" customHeight="1" x14ac:dyDescent="0.25">
      <c r="A26" s="93"/>
      <c r="C26" s="85"/>
      <c r="D26" s="85"/>
      <c r="E26" s="94"/>
      <c r="F26" s="94"/>
      <c r="G26" s="85"/>
      <c r="H26" s="85"/>
      <c r="I26" s="95" t="s">
        <v>119</v>
      </c>
      <c r="J26" s="91"/>
      <c r="K26" s="91"/>
      <c r="L26" s="92">
        <f>'[1]Client 1'!B32</f>
        <v>10</v>
      </c>
    </row>
    <row r="27" spans="1:18" s="49" customFormat="1" ht="17.100000000000001" customHeight="1" thickBot="1" x14ac:dyDescent="0.3">
      <c r="A27" s="96" t="s">
        <v>120</v>
      </c>
      <c r="C27" s="85"/>
      <c r="D27" s="85"/>
      <c r="E27" s="88"/>
      <c r="F27" s="85"/>
      <c r="G27" s="85"/>
      <c r="H27" s="85"/>
      <c r="I27" s="95" t="s">
        <v>121</v>
      </c>
      <c r="J27" s="76"/>
      <c r="K27" s="76"/>
      <c r="L27" s="97">
        <f>'[1]Client 2'!B23</f>
        <v>0</v>
      </c>
    </row>
    <row r="28" spans="1:18" s="49" customFormat="1" ht="17.100000000000001" customHeight="1" x14ac:dyDescent="0.25">
      <c r="A28" s="98"/>
      <c r="C28" s="85"/>
      <c r="D28" s="85"/>
      <c r="E28" s="99"/>
      <c r="F28" s="85"/>
      <c r="G28" s="88"/>
      <c r="H28" s="85"/>
      <c r="I28" s="91" t="s">
        <v>122</v>
      </c>
      <c r="J28" s="76"/>
      <c r="K28" s="91"/>
      <c r="L28" s="100">
        <f>SUM(L25:L27)</f>
        <v>20</v>
      </c>
    </row>
    <row r="29" spans="1:18" s="49" customFormat="1" ht="15" customHeight="1" x14ac:dyDescent="0.2">
      <c r="A29" s="101"/>
      <c r="B29" s="94"/>
      <c r="C29" s="85"/>
      <c r="D29" s="85"/>
      <c r="E29" s="88"/>
      <c r="F29" s="85"/>
      <c r="G29" s="85"/>
      <c r="H29" s="22"/>
      <c r="I29" s="22"/>
      <c r="J29" s="22"/>
      <c r="K29" s="22"/>
      <c r="L29" s="22"/>
      <c r="M29" s="22"/>
      <c r="N29" s="85"/>
      <c r="O29" s="22"/>
      <c r="P29" s="22"/>
      <c r="Q29" s="22"/>
      <c r="R29" s="22"/>
    </row>
    <row r="30" spans="1:18" s="49" customFormat="1" ht="13.5" customHeight="1" x14ac:dyDescent="0.2">
      <c r="A30" s="101"/>
      <c r="B30" s="85"/>
      <c r="C30" s="85"/>
      <c r="D30" s="85"/>
      <c r="E30" s="94"/>
      <c r="F30" s="94"/>
      <c r="G30" s="85"/>
      <c r="H30" s="22"/>
      <c r="I30" s="22"/>
      <c r="J30" s="22"/>
      <c r="K30" s="22"/>
      <c r="L30" s="22"/>
      <c r="M30" s="22"/>
      <c r="N30" s="89"/>
      <c r="O30" s="22"/>
      <c r="P30" s="22"/>
      <c r="Q30" s="22"/>
      <c r="R30" s="22"/>
    </row>
    <row r="31" spans="1:18" s="49" customFormat="1" ht="15" customHeight="1" x14ac:dyDescent="0.2">
      <c r="A31" s="101"/>
      <c r="D31" s="85"/>
      <c r="E31" s="88"/>
      <c r="F31" s="85"/>
      <c r="G31" s="85"/>
      <c r="H31" s="22"/>
      <c r="I31" s="22"/>
      <c r="J31" s="22"/>
      <c r="K31" s="22"/>
      <c r="L31" s="22"/>
      <c r="M31" s="22"/>
      <c r="N31" s="85"/>
      <c r="O31" s="22"/>
      <c r="P31" s="22"/>
      <c r="Q31" s="22"/>
      <c r="R31" s="22"/>
    </row>
    <row r="32" spans="1:18" s="49" customFormat="1" ht="15" customHeight="1" x14ac:dyDescent="0.2">
      <c r="A32" s="101"/>
      <c r="B32" s="85"/>
      <c r="C32" s="85"/>
      <c r="D32" s="85"/>
      <c r="G32" s="88"/>
      <c r="H32" s="22"/>
      <c r="I32" s="22"/>
      <c r="J32" s="22"/>
      <c r="K32" s="22"/>
      <c r="L32" s="22"/>
      <c r="M32" s="22"/>
      <c r="O32" s="22"/>
      <c r="P32" s="22"/>
      <c r="Q32" s="22"/>
      <c r="R32" s="22"/>
    </row>
    <row r="33" spans="1:20" ht="15" customHeight="1" x14ac:dyDescent="0.2">
      <c r="A33" s="33"/>
      <c r="N33" s="85"/>
      <c r="S33" s="49"/>
      <c r="T33" s="49"/>
    </row>
    <row r="34" spans="1:20" ht="15" customHeight="1" x14ac:dyDescent="0.3">
      <c r="B34" s="102" t="s">
        <v>123</v>
      </c>
      <c r="C34" s="78" t="s">
        <v>124</v>
      </c>
      <c r="E34" s="103"/>
    </row>
    <row r="35" spans="1:20" ht="15" customHeight="1" x14ac:dyDescent="0.2"/>
    <row r="36" spans="1:20" ht="15" customHeight="1" x14ac:dyDescent="0.2"/>
    <row r="37" spans="1:20" ht="15" customHeight="1" x14ac:dyDescent="0.2"/>
    <row r="38" spans="1:20" ht="15" customHeight="1" x14ac:dyDescent="0.2"/>
    <row r="39" spans="1:20" ht="15" customHeight="1" x14ac:dyDescent="0.2"/>
    <row r="40" spans="1:20" ht="15" customHeight="1" x14ac:dyDescent="0.2"/>
    <row r="41" spans="1:20" ht="15" customHeight="1" x14ac:dyDescent="0.2"/>
    <row r="42" spans="1:20" ht="15" customHeight="1" x14ac:dyDescent="0.2"/>
    <row r="43" spans="1:20" ht="15" customHeight="1" x14ac:dyDescent="0.2"/>
    <row r="44" spans="1:20" ht="15" customHeight="1" x14ac:dyDescent="0.2"/>
    <row r="45" spans="1:20" ht="15" customHeight="1" x14ac:dyDescent="0.2"/>
    <row r="46" spans="1:20" ht="15" customHeight="1" x14ac:dyDescent="0.2"/>
    <row r="47" spans="1:20" ht="15" customHeight="1" x14ac:dyDescent="0.2"/>
    <row r="48" spans="1:20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">
    <mergeCell ref="H2:L2"/>
  </mergeCells>
  <pageMargins left="0.31496062992125984" right="0" top="0" bottom="0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89999084444715716"/>
    <pageSetUpPr fitToPage="1"/>
  </sheetPr>
  <dimension ref="A1:W41"/>
  <sheetViews>
    <sheetView zoomScale="115" zoomScaleNormal="115" workbookViewId="0">
      <selection activeCell="A24" sqref="A24"/>
    </sheetView>
  </sheetViews>
  <sheetFormatPr baseColWidth="10" defaultRowHeight="12.75" x14ac:dyDescent="0.2"/>
  <cols>
    <col min="1" max="1" width="23.42578125" style="22" customWidth="1"/>
    <col min="2" max="2" width="7.140625" style="22" customWidth="1"/>
    <col min="3" max="3" width="20.5703125" style="22" customWidth="1"/>
    <col min="4" max="4" width="6.42578125" style="22" customWidth="1"/>
    <col min="5" max="5" width="21.28515625" style="22" customWidth="1"/>
    <col min="6" max="6" width="7.5703125" style="22" customWidth="1"/>
    <col min="7" max="7" width="17.140625" style="22" customWidth="1"/>
    <col min="8" max="8" width="6.7109375" style="22" customWidth="1"/>
    <col min="9" max="9" width="21.5703125" style="22" customWidth="1"/>
    <col min="10" max="10" width="5.7109375" style="22" customWidth="1"/>
    <col min="11" max="11" width="6.7109375" style="22" customWidth="1"/>
    <col min="12" max="12" width="7" style="22" customWidth="1"/>
    <col min="13" max="13" width="6.85546875" style="22" customWidth="1"/>
    <col min="14" max="14" width="7" style="22" customWidth="1"/>
    <col min="15" max="15" width="6.42578125" style="22" customWidth="1"/>
    <col min="16" max="16" width="6.5703125" style="22" customWidth="1"/>
    <col min="17" max="17" width="7.42578125" style="22" customWidth="1"/>
    <col min="18" max="18" width="6.42578125" style="22" customWidth="1"/>
    <col min="19" max="19" width="7" style="22" customWidth="1"/>
    <col min="20" max="20" width="6.85546875" style="22" customWidth="1"/>
    <col min="21" max="22" width="6.7109375" style="22" customWidth="1"/>
    <col min="23" max="23" width="7.5703125" style="22" customWidth="1"/>
    <col min="24" max="24" width="8.28515625" style="22" customWidth="1"/>
    <col min="25" max="26" width="7" style="22" customWidth="1"/>
    <col min="27" max="27" width="6.28515625" style="22" customWidth="1"/>
    <col min="28" max="28" width="7" style="22" customWidth="1"/>
    <col min="29" max="29" width="6.7109375" style="22" customWidth="1"/>
    <col min="30" max="30" width="7" style="22" customWidth="1"/>
    <col min="31" max="16384" width="11.42578125" style="22"/>
  </cols>
  <sheetData>
    <row r="1" spans="1:23" ht="12.75" customHeight="1" x14ac:dyDescent="0.2">
      <c r="A1" s="21" t="s">
        <v>82</v>
      </c>
      <c r="C1" s="105" t="s">
        <v>44</v>
      </c>
      <c r="D1" s="106">
        <f>J1</f>
        <v>40938</v>
      </c>
      <c r="G1" s="105" t="s">
        <v>45</v>
      </c>
      <c r="H1" s="106">
        <f>D1-3</f>
        <v>40935</v>
      </c>
      <c r="I1" s="108" t="s">
        <v>46</v>
      </c>
      <c r="J1" s="109">
        <v>40938</v>
      </c>
      <c r="L1" s="25"/>
      <c r="Q1" s="27"/>
      <c r="S1" s="25"/>
    </row>
    <row r="2" spans="1:23" ht="15" customHeight="1" x14ac:dyDescent="0.2">
      <c r="A2" s="28" t="s">
        <v>47</v>
      </c>
      <c r="C2" s="23" t="s">
        <v>48</v>
      </c>
      <c r="D2" s="104"/>
      <c r="E2" s="29"/>
      <c r="H2" s="23" t="s">
        <v>49</v>
      </c>
      <c r="J2" s="107"/>
      <c r="R2" s="29"/>
      <c r="S2" s="29"/>
    </row>
    <row r="3" spans="1:23" ht="15" customHeight="1" x14ac:dyDescent="0.2">
      <c r="A3" s="28"/>
      <c r="C3" s="23"/>
      <c r="E3" s="29"/>
      <c r="F3" s="49"/>
      <c r="H3" s="23"/>
      <c r="K3" s="50"/>
      <c r="R3" s="29"/>
      <c r="S3" s="29"/>
    </row>
    <row r="4" spans="1:23" ht="15" customHeight="1" x14ac:dyDescent="0.2">
      <c r="A4" s="28"/>
      <c r="C4" s="23"/>
      <c r="E4" s="29"/>
      <c r="F4" s="49"/>
      <c r="H4" s="23"/>
      <c r="K4" s="50"/>
      <c r="R4" s="29"/>
      <c r="S4" s="29"/>
    </row>
    <row r="5" spans="1:23" ht="15" customHeight="1" x14ac:dyDescent="0.2">
      <c r="A5" s="235" t="s">
        <v>37</v>
      </c>
      <c r="B5" s="236"/>
      <c r="C5" s="236"/>
      <c r="D5" s="236"/>
      <c r="E5" s="236"/>
      <c r="F5" s="237"/>
      <c r="G5" s="237"/>
      <c r="H5" s="237"/>
      <c r="I5" s="237"/>
      <c r="J5" s="237"/>
      <c r="K5" s="50"/>
      <c r="R5" s="29"/>
      <c r="S5" s="29"/>
    </row>
    <row r="6" spans="1:23" ht="15" customHeight="1" x14ac:dyDescent="0.2">
      <c r="A6" s="9" t="s">
        <v>0</v>
      </c>
      <c r="B6" s="9"/>
      <c r="C6" s="9" t="s">
        <v>1</v>
      </c>
      <c r="D6" s="9"/>
      <c r="E6" s="9" t="s">
        <v>2</v>
      </c>
      <c r="F6" s="9"/>
      <c r="G6" s="9" t="s">
        <v>3</v>
      </c>
      <c r="H6" s="9"/>
      <c r="I6" s="10" t="s">
        <v>4</v>
      </c>
      <c r="J6" s="51"/>
      <c r="L6" s="23"/>
      <c r="O6" s="50"/>
      <c r="V6" s="29"/>
      <c r="W6" s="29"/>
    </row>
    <row r="7" spans="1:23" ht="15" customHeight="1" x14ac:dyDescent="0.2">
      <c r="A7" s="6" t="str">
        <f>'Menu LUNDI'!A5</f>
        <v>Tomates</v>
      </c>
      <c r="B7" s="6">
        <f>'CLIENT 1'!B7+'CLIENT 2'!B7+'CLIENT 3'!B7</f>
        <v>46</v>
      </c>
      <c r="C7" s="6" t="str">
        <f>'Menu LUNDI'!B5</f>
        <v>aile de raie sauce creme</v>
      </c>
      <c r="D7" s="6">
        <f>'CLIENT 1'!D7+'CLIENT 2'!D7+'CLIENT 3'!D7</f>
        <v>46</v>
      </c>
      <c r="E7" s="6" t="str">
        <f>'Menu LUNDI'!C5</f>
        <v>épinards</v>
      </c>
      <c r="F7" s="6">
        <f>'CLIENT 1'!F7+'CLIENT 2'!F7+'CLIENT 3'!F7</f>
        <v>7.5</v>
      </c>
      <c r="G7" s="6" t="str">
        <f>'Menu LUNDI'!D5</f>
        <v>chèvre</v>
      </c>
      <c r="H7" s="6">
        <f>'CLIENT 1'!H7+'CLIENT 2'!H7+'CLIENT 3'!H7</f>
        <v>7</v>
      </c>
      <c r="I7" s="6" t="str">
        <f>'Menu LUNDI'!E5</f>
        <v>flan patissier maisson</v>
      </c>
      <c r="J7" s="53">
        <f>'CLIENT 1'!J7+'CLIENT 2'!J7+'CLIENT 3'!J7</f>
        <v>7</v>
      </c>
      <c r="L7" s="23"/>
      <c r="O7" s="50"/>
      <c r="V7" s="29"/>
      <c r="W7" s="29"/>
    </row>
    <row r="8" spans="1:23" ht="15" customHeight="1" x14ac:dyDescent="0.2">
      <c r="A8" s="6" t="str">
        <f>'Menu LUNDI'!A6</f>
        <v>Tomates allégée</v>
      </c>
      <c r="B8" s="6">
        <f>'CLIENT 1'!B8+'CLIENT 2'!B8+'CLIENT 3'!B8</f>
        <v>5</v>
      </c>
      <c r="C8" s="6" t="str">
        <f>'Menu LUNDI'!B6</f>
        <v>aile de raie sauce allégée</v>
      </c>
      <c r="D8" s="6">
        <f>'CLIENT 1'!D8+'CLIENT 2'!D8+'CLIENT 3'!D8</f>
        <v>11</v>
      </c>
      <c r="E8" s="6" t="str">
        <f>'Menu LUNDI'!C6</f>
        <v>coquillettes</v>
      </c>
      <c r="F8" s="6">
        <f>'CLIENT 1'!F8+'CLIENT 2'!F8+'CLIENT 3'!F8</f>
        <v>1.5</v>
      </c>
      <c r="G8" s="6" t="str">
        <f>'Menu LUNDI'!D6</f>
        <v>fromage allégé</v>
      </c>
      <c r="H8" s="6">
        <f>'CLIENT 1'!H8+'CLIENT 2'!H8+'CLIENT 3'!H8</f>
        <v>2</v>
      </c>
      <c r="I8" s="6" t="str">
        <f>'Menu LUNDI'!E6</f>
        <v>flan patissier allégé</v>
      </c>
      <c r="J8" s="53">
        <f>'CLIENT 1'!J8+'CLIENT 2'!J8+'CLIENT 3'!J8</f>
        <v>2</v>
      </c>
      <c r="L8" s="23"/>
      <c r="O8" s="50"/>
      <c r="V8" s="29"/>
      <c r="W8" s="29"/>
    </row>
    <row r="9" spans="1:23" ht="15" customHeight="1" x14ac:dyDescent="0.2">
      <c r="A9" s="6" t="str">
        <f>'Menu LUNDI'!A7</f>
        <v>Cœur de palmier</v>
      </c>
      <c r="B9" s="6">
        <f>'CLIENT 1'!B9+'CLIENT 2'!B9+'CLIENT 3'!B9</f>
        <v>0</v>
      </c>
      <c r="C9" s="6" t="str">
        <f>'Menu LUNDI'!B7</f>
        <v>escalope de dinde sauce crème</v>
      </c>
      <c r="D9" s="6">
        <f>'CLIENT 1'!D9+'CLIENT 2'!D9+'CLIENT 3'!D9</f>
        <v>3</v>
      </c>
      <c r="E9" s="6" t="str">
        <f>'Menu LUNDI'!C7</f>
        <v>Carottes vichy</v>
      </c>
      <c r="F9" s="6">
        <f>'CLIENT 1'!F9+'CLIENT 2'!F9+'CLIENT 3'!F9</f>
        <v>0</v>
      </c>
      <c r="G9" s="6" t="str">
        <f>'Menu LUNDI'!D7</f>
        <v>fromage s/ sel</v>
      </c>
      <c r="H9" s="6">
        <f>'CLIENT 1'!H9+'CLIENT 2'!H9+'CLIENT 3'!H9</f>
        <v>0</v>
      </c>
      <c r="I9" s="6" t="str">
        <f>'Menu LUNDI'!E7</f>
        <v>yaourt 0%</v>
      </c>
      <c r="J9" s="53">
        <f>'CLIENT 1'!J9+'CLIENT 2'!J9+'CLIENT 3'!J9</f>
        <v>0</v>
      </c>
      <c r="L9" s="23"/>
      <c r="O9" s="50"/>
      <c r="V9" s="29"/>
      <c r="W9" s="29"/>
    </row>
    <row r="10" spans="1:23" ht="15" customHeight="1" x14ac:dyDescent="0.2">
      <c r="A10" s="6" t="str">
        <f>'Menu LUNDI'!A8</f>
        <v>paté de campagne</v>
      </c>
      <c r="B10" s="6">
        <f>'CLIENT 1'!B10+'CLIENT 2'!B10+'CLIENT 3'!B10</f>
        <v>0</v>
      </c>
      <c r="C10" s="6" t="str">
        <f>'Menu LUNDI'!B8</f>
        <v>omelette</v>
      </c>
      <c r="D10" s="6">
        <f>'CLIENT 1'!D10+'CLIENT 2'!D10+'CLIENT 3'!D10</f>
        <v>0</v>
      </c>
      <c r="E10" s="6" t="str">
        <f>'Menu LUNDI'!C8</f>
        <v>Purée pdt</v>
      </c>
      <c r="F10" s="6">
        <f>'CLIENT 1'!F10+'CLIENT 2'!F10+'CLIENT 3'!F10</f>
        <v>0</v>
      </c>
      <c r="G10" s="6" t="str">
        <f>'Menu LUNDI'!D8</f>
        <v>yaourt 0%</v>
      </c>
      <c r="H10" s="6">
        <f>'CLIENT 1'!H10+'CLIENT 2'!H10+'CLIENT 3'!H10</f>
        <v>0</v>
      </c>
      <c r="I10" s="6" t="str">
        <f>'Menu LUNDI'!E8</f>
        <v>fruit de saison</v>
      </c>
      <c r="J10" s="53">
        <f>'CLIENT 1'!J10+'CLIENT 2'!J10+'CLIENT 3'!J10</f>
        <v>0</v>
      </c>
      <c r="L10" s="23"/>
      <c r="O10" s="50"/>
      <c r="V10" s="29"/>
      <c r="W10" s="29"/>
    </row>
    <row r="11" spans="1:23" ht="15" customHeight="1" x14ac:dyDescent="0.2">
      <c r="A11" s="6" t="str">
        <f>'Menu LUNDI'!A9</f>
        <v>-</v>
      </c>
      <c r="B11" s="6">
        <f>'CLIENT 1'!B11+'CLIENT 2'!B11+'CLIENT 3'!B11</f>
        <v>0</v>
      </c>
      <c r="C11" s="6" t="str">
        <f>'Menu LUNDI'!B9</f>
        <v>-</v>
      </c>
      <c r="D11" s="6">
        <f>'CLIENT 1'!D11+'CLIENT 2'!D11+'CLIENT 3'!D11</f>
        <v>0</v>
      </c>
      <c r="E11" s="6" t="str">
        <f>'Menu LUNDI'!C9</f>
        <v>-</v>
      </c>
      <c r="F11" s="6">
        <f>'CLIENT 1'!F11+'CLIENT 2'!F11+'CLIENT 3'!F11</f>
        <v>0</v>
      </c>
      <c r="G11" s="6" t="str">
        <f>'Menu LUNDI'!D9</f>
        <v>compote</v>
      </c>
      <c r="H11" s="6">
        <f>'CLIENT 1'!H11+'CLIENT 2'!H11+'CLIENT 3'!H11</f>
        <v>0</v>
      </c>
      <c r="I11" s="6" t="str">
        <f>'Menu LUNDI'!E9</f>
        <v>compote</v>
      </c>
      <c r="J11" s="53">
        <f>'CLIENT 1'!J11+'CLIENT 2'!J11+'CLIENT 3'!J11</f>
        <v>0</v>
      </c>
      <c r="L11" s="23"/>
      <c r="O11" s="50"/>
      <c r="V11" s="29"/>
      <c r="W11" s="29"/>
    </row>
    <row r="12" spans="1:23" ht="15" customHeight="1" x14ac:dyDescent="0.2">
      <c r="A12" s="6" t="str">
        <f>'Menu LUNDI'!A10</f>
        <v>-</v>
      </c>
      <c r="B12" s="6">
        <f>'CLIENT 1'!B12+'CLIENT 2'!B12+'CLIENT 3'!B12</f>
        <v>0</v>
      </c>
      <c r="C12" s="6" t="str">
        <f>'Menu LUNDI'!B10</f>
        <v>-</v>
      </c>
      <c r="D12" s="6">
        <f>'CLIENT 1'!D12+'CLIENT 2'!D12+'CLIENT 3'!D12</f>
        <v>0</v>
      </c>
      <c r="E12" s="6" t="str">
        <f>'Menu LUNDI'!C10</f>
        <v>-</v>
      </c>
      <c r="F12" s="6">
        <f>'CLIENT 1'!F12+'CLIENT 2'!F12+'CLIENT 3'!F12</f>
        <v>0</v>
      </c>
      <c r="G12" s="6" t="str">
        <f>'Menu LUNDI'!D10</f>
        <v>1 petit suisse</v>
      </c>
      <c r="H12" s="6">
        <f>'CLIENT 1'!H12+'CLIENT 2'!H12+'CLIENT 3'!H12</f>
        <v>0</v>
      </c>
      <c r="I12" s="6" t="str">
        <f>'Menu LUNDI'!E10</f>
        <v>-</v>
      </c>
      <c r="J12" s="53">
        <f>'CLIENT 1'!J12+'CLIENT 2'!J12+'CLIENT 3'!J12</f>
        <v>0</v>
      </c>
      <c r="L12" s="23"/>
      <c r="O12" s="50"/>
      <c r="V12" s="29"/>
      <c r="W12" s="29"/>
    </row>
    <row r="13" spans="1:23" ht="15" customHeight="1" x14ac:dyDescent="0.25">
      <c r="A13" s="52" t="s">
        <v>77</v>
      </c>
      <c r="B13" s="55">
        <f>SUM(B7:B12)</f>
        <v>51</v>
      </c>
      <c r="C13" s="52" t="s">
        <v>79</v>
      </c>
      <c r="D13" s="55">
        <f t="shared" ref="D13:J13" si="0">SUM(D7:D12)</f>
        <v>60</v>
      </c>
      <c r="E13" s="52" t="s">
        <v>80</v>
      </c>
      <c r="F13" s="55">
        <f t="shared" si="0"/>
        <v>9</v>
      </c>
      <c r="G13" s="52" t="s">
        <v>81</v>
      </c>
      <c r="H13" s="55">
        <f t="shared" si="0"/>
        <v>9</v>
      </c>
      <c r="I13" s="52" t="s">
        <v>78</v>
      </c>
      <c r="J13" s="55">
        <f t="shared" si="0"/>
        <v>9</v>
      </c>
      <c r="K13" s="50"/>
      <c r="R13" s="29"/>
      <c r="S13" s="29"/>
    </row>
    <row r="14" spans="1:23" ht="15" customHeight="1" x14ac:dyDescent="0.2">
      <c r="A14" s="28"/>
      <c r="C14" s="23"/>
      <c r="E14" s="29"/>
      <c r="F14" s="49"/>
      <c r="H14" s="23"/>
      <c r="K14" s="50"/>
      <c r="R14" s="29"/>
      <c r="S14" s="29"/>
    </row>
    <row r="15" spans="1:23" ht="15" customHeight="1" x14ac:dyDescent="0.2">
      <c r="A15" s="28"/>
      <c r="C15" s="23"/>
      <c r="E15" s="29"/>
      <c r="F15" s="49"/>
      <c r="H15" s="23"/>
      <c r="K15" s="50"/>
      <c r="R15" s="29"/>
      <c r="S15" s="29"/>
    </row>
    <row r="16" spans="1:23" ht="15" customHeight="1" x14ac:dyDescent="0.2">
      <c r="A16" s="28"/>
      <c r="C16" s="23"/>
      <c r="E16" s="29"/>
      <c r="F16" s="49"/>
      <c r="H16" s="23"/>
      <c r="K16" s="50"/>
      <c r="R16" s="29"/>
      <c r="S16" s="29"/>
    </row>
    <row r="17" spans="1:19" ht="15" customHeight="1" x14ac:dyDescent="0.2">
      <c r="A17" s="28"/>
      <c r="C17" s="23"/>
      <c r="E17" s="29"/>
      <c r="F17" s="49"/>
      <c r="H17" s="23"/>
      <c r="K17" s="50"/>
      <c r="R17" s="29"/>
      <c r="S17" s="29"/>
    </row>
    <row r="18" spans="1:19" ht="15" customHeight="1" x14ac:dyDescent="0.2">
      <c r="A18" s="118" t="s">
        <v>125</v>
      </c>
      <c r="B18" s="118">
        <f>D13</f>
        <v>60</v>
      </c>
      <c r="C18" s="23"/>
      <c r="D18" s="54"/>
      <c r="E18" s="29"/>
      <c r="F18" s="49"/>
      <c r="H18" s="23"/>
      <c r="K18" s="50"/>
      <c r="R18" s="29"/>
      <c r="S18" s="29"/>
    </row>
    <row r="19" spans="1:19" s="23" customFormat="1" ht="17.25" customHeight="1" x14ac:dyDescent="0.2">
      <c r="A19" s="118" t="s">
        <v>118</v>
      </c>
      <c r="B19" s="118"/>
    </row>
    <row r="20" spans="1:19" s="23" customFormat="1" ht="15.75" customHeight="1" x14ac:dyDescent="0.3">
      <c r="A20" s="119" t="s">
        <v>126</v>
      </c>
      <c r="B20" s="118"/>
      <c r="E20" s="34"/>
      <c r="F20" s="34"/>
      <c r="G20" s="34"/>
      <c r="I20" s="35"/>
    </row>
    <row r="21" spans="1:19" s="23" customFormat="1" ht="15.75" customHeight="1" x14ac:dyDescent="0.3">
      <c r="A21" s="116"/>
      <c r="B21" s="115"/>
      <c r="E21" s="34"/>
      <c r="F21" s="34"/>
      <c r="G21" s="34"/>
      <c r="I21" s="35"/>
    </row>
    <row r="22" spans="1:19" s="23" customFormat="1" ht="20.25" customHeight="1" x14ac:dyDescent="0.2">
      <c r="A22" s="117" t="s">
        <v>127</v>
      </c>
      <c r="B22" s="117">
        <f>SUM(B18:B20)</f>
        <v>60</v>
      </c>
      <c r="C22" s="234"/>
      <c r="D22" s="234"/>
      <c r="E22" s="234"/>
      <c r="F22" s="234"/>
      <c r="G22" s="234"/>
      <c r="H22" s="234"/>
      <c r="I22" s="234"/>
    </row>
    <row r="23" spans="1:19" s="23" customFormat="1" ht="12" customHeight="1" x14ac:dyDescent="0.2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19" ht="12" customHeight="1" x14ac:dyDescent="0.2">
      <c r="A24" s="110"/>
      <c r="B24" s="49"/>
      <c r="C24" s="49"/>
      <c r="D24" s="49"/>
      <c r="E24" s="49"/>
      <c r="F24" s="49"/>
      <c r="G24" s="110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</row>
    <row r="25" spans="1:19" ht="12.75" customHeight="1" x14ac:dyDescent="0.25">
      <c r="A25" s="49"/>
      <c r="B25" s="111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112"/>
      <c r="R25" s="49"/>
      <c r="S25" s="49"/>
    </row>
    <row r="26" spans="1:19" ht="9.75" customHeight="1" x14ac:dyDescent="0.2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</row>
    <row r="27" spans="1:19" ht="10.5" customHeight="1" x14ac:dyDescent="0.2">
      <c r="A27" s="110"/>
      <c r="B27" s="110"/>
      <c r="C27" s="110"/>
      <c r="D27" s="113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3"/>
    </row>
    <row r="28" spans="1:19" ht="8.25" customHeight="1" x14ac:dyDescent="0.2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3"/>
      <c r="L28" s="113"/>
      <c r="M28" s="113"/>
      <c r="N28" s="113"/>
      <c r="O28" s="113"/>
      <c r="P28" s="110"/>
      <c r="Q28" s="110"/>
      <c r="R28" s="110"/>
      <c r="S28" s="113"/>
    </row>
    <row r="29" spans="1:19" ht="11.25" customHeight="1" x14ac:dyDescent="0.2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3"/>
      <c r="N29" s="110"/>
      <c r="O29" s="113"/>
      <c r="P29" s="110"/>
      <c r="Q29" s="110"/>
      <c r="R29" s="110"/>
      <c r="S29" s="110"/>
    </row>
    <row r="30" spans="1:19" ht="12" customHeight="1" x14ac:dyDescent="0.2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</row>
    <row r="31" spans="1:19" ht="12" customHeight="1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</row>
    <row r="32" spans="1:19" ht="12" customHeight="1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</row>
    <row r="33" spans="1:19" ht="12" customHeight="1" x14ac:dyDescent="0.2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</row>
    <row r="34" spans="1:19" ht="12" customHeight="1" x14ac:dyDescent="0.2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</row>
    <row r="35" spans="1:19" ht="12" customHeight="1" x14ac:dyDescent="0.2">
      <c r="A35" s="114"/>
      <c r="B35" s="110"/>
      <c r="C35" s="110"/>
      <c r="D35" s="110"/>
      <c r="E35" s="110"/>
      <c r="F35" s="114"/>
      <c r="G35" s="110"/>
      <c r="H35" s="110"/>
      <c r="I35" s="110"/>
      <c r="J35" s="114"/>
      <c r="K35" s="110"/>
      <c r="L35" s="110"/>
      <c r="M35" s="110"/>
      <c r="N35" s="110"/>
      <c r="O35" s="110"/>
      <c r="P35" s="114"/>
      <c r="Q35" s="110"/>
      <c r="R35" s="110"/>
      <c r="S35" s="110"/>
    </row>
    <row r="36" spans="1:19" ht="12" customHeight="1" x14ac:dyDescent="0.2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</row>
    <row r="37" spans="1:19" ht="12" customHeight="1" x14ac:dyDescent="0.2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</row>
    <row r="38" spans="1:19" ht="9.9499999999999993" customHeight="1" x14ac:dyDescent="0.2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</row>
    <row r="39" spans="1:19" ht="9.9499999999999993" customHeight="1" x14ac:dyDescent="0.2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</row>
    <row r="40" spans="1:19" ht="9.9499999999999993" customHeight="1" x14ac:dyDescent="0.2">
      <c r="A40" s="49"/>
      <c r="B40" s="69"/>
      <c r="C40" s="69"/>
      <c r="D40" s="69"/>
      <c r="E40" s="69"/>
      <c r="F40" s="69"/>
      <c r="G40" s="69"/>
      <c r="H40" s="69"/>
      <c r="I40" s="49"/>
      <c r="J40" s="69"/>
      <c r="K40" s="69"/>
      <c r="L40" s="69"/>
      <c r="M40" s="69"/>
      <c r="N40" s="49"/>
      <c r="O40" s="49"/>
      <c r="P40" s="49"/>
      <c r="Q40" s="49"/>
      <c r="R40" s="49"/>
      <c r="S40" s="49"/>
    </row>
    <row r="41" spans="1:19" ht="9.9499999999999993" customHeight="1" x14ac:dyDescent="0.2">
      <c r="A41" s="49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49"/>
      <c r="O41" s="49"/>
      <c r="P41" s="49"/>
      <c r="Q41" s="49"/>
      <c r="R41" s="49"/>
      <c r="S41" s="49"/>
    </row>
  </sheetData>
  <mergeCells count="2">
    <mergeCell ref="A5:J5"/>
    <mergeCell ref="C22:I22"/>
  </mergeCells>
  <pageMargins left="0.31496062992125984" right="0" top="0" bottom="0" header="0" footer="0"/>
  <pageSetup paperSize="9" scale="9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L99"/>
  <sheetViews>
    <sheetView defaultGridColor="0" colorId="10" zoomScale="110" zoomScaleNormal="110" workbookViewId="0">
      <selection activeCell="C1" sqref="C1:H65536"/>
    </sheetView>
  </sheetViews>
  <sheetFormatPr baseColWidth="10" defaultRowHeight="12.75" x14ac:dyDescent="0.2"/>
  <cols>
    <col min="1" max="1" width="20.7109375" style="216" customWidth="1"/>
    <col min="2" max="2" width="10.85546875" style="216" customWidth="1"/>
    <col min="3" max="3" width="11.42578125" style="216"/>
    <col min="4" max="4" width="12.5703125" style="216" customWidth="1"/>
    <col min="5" max="5" width="11.28515625" style="216" customWidth="1"/>
    <col min="6" max="6" width="12.7109375" style="216" customWidth="1"/>
    <col min="7" max="7" width="12.140625" style="216" customWidth="1"/>
    <col min="8" max="8" width="12.5703125" style="216" customWidth="1"/>
    <col min="9" max="9" width="10.85546875" style="216" customWidth="1"/>
    <col min="10" max="10" width="10.7109375" style="22" customWidth="1"/>
    <col min="11" max="11" width="7.28515625" style="22" customWidth="1"/>
    <col min="12" max="12" width="7" style="22" customWidth="1"/>
    <col min="13" max="16384" width="11.42578125" style="22"/>
  </cols>
  <sheetData>
    <row r="1" spans="1:10" s="122" customFormat="1" ht="13.5" thickBot="1" x14ac:dyDescent="0.25">
      <c r="A1" s="120"/>
      <c r="B1" s="121"/>
      <c r="C1" s="120"/>
      <c r="D1" s="120"/>
      <c r="E1" s="120"/>
      <c r="F1" s="121"/>
      <c r="G1" s="121"/>
      <c r="H1" s="121"/>
      <c r="I1" s="121"/>
    </row>
    <row r="2" spans="1:10" s="122" customFormat="1" ht="14.25" thickTop="1" thickBot="1" x14ac:dyDescent="0.25">
      <c r="A2" s="123" t="s">
        <v>128</v>
      </c>
      <c r="B2" s="121"/>
      <c r="C2" s="120"/>
      <c r="D2" s="120"/>
      <c r="E2" s="120"/>
      <c r="F2" s="121"/>
      <c r="G2" s="121"/>
      <c r="H2" s="121"/>
      <c r="I2" s="121"/>
    </row>
    <row r="3" spans="1:10" s="122" customFormat="1" ht="13.5" thickTop="1" x14ac:dyDescent="0.2">
      <c r="A3" s="124" t="s">
        <v>129</v>
      </c>
      <c r="B3" s="125" t="s">
        <v>130</v>
      </c>
      <c r="C3" s="125" t="s">
        <v>131</v>
      </c>
      <c r="D3" s="125" t="s">
        <v>132</v>
      </c>
      <c r="E3" s="125" t="s">
        <v>133</v>
      </c>
      <c r="F3" s="125" t="s">
        <v>134</v>
      </c>
      <c r="G3" s="125" t="s">
        <v>135</v>
      </c>
      <c r="H3" s="125" t="s">
        <v>136</v>
      </c>
      <c r="I3" s="126" t="s">
        <v>137</v>
      </c>
    </row>
    <row r="4" spans="1:10" s="122" customFormat="1" x14ac:dyDescent="0.2">
      <c r="A4" s="127"/>
      <c r="B4" s="128">
        <v>40945</v>
      </c>
      <c r="C4" s="128">
        <f t="shared" ref="C4:H4" si="0">SUM(B4+1)</f>
        <v>40946</v>
      </c>
      <c r="D4" s="128">
        <f t="shared" si="0"/>
        <v>40947</v>
      </c>
      <c r="E4" s="128">
        <f t="shared" si="0"/>
        <v>40948</v>
      </c>
      <c r="F4" s="128">
        <f t="shared" si="0"/>
        <v>40949</v>
      </c>
      <c r="G4" s="128">
        <f t="shared" si="0"/>
        <v>40950</v>
      </c>
      <c r="H4" s="128">
        <f t="shared" si="0"/>
        <v>40951</v>
      </c>
      <c r="I4" s="129"/>
    </row>
    <row r="5" spans="1:10" s="132" customFormat="1" ht="12.75" customHeight="1" x14ac:dyDescent="0.2">
      <c r="A5" s="130" t="s">
        <v>138</v>
      </c>
      <c r="B5" s="131">
        <f>'[2]lundi midi'!AP14</f>
        <v>76</v>
      </c>
      <c r="C5" s="131">
        <f>'[2]mardi midi'!AP14</f>
        <v>74</v>
      </c>
      <c r="D5" s="131">
        <f>'[2]mercredi midi'!AP14</f>
        <v>80</v>
      </c>
      <c r="E5" s="131">
        <f>'[2]jeudi midi'!AP14</f>
        <v>75</v>
      </c>
      <c r="F5" s="131">
        <f>'[2]vendredi midi'!AP14</f>
        <v>71</v>
      </c>
      <c r="G5" s="131">
        <f>'[2]samedi midi'!AN14</f>
        <v>55</v>
      </c>
      <c r="H5" s="131">
        <f>'[2]dimanche midi'!AN14</f>
        <v>52</v>
      </c>
      <c r="I5" s="131">
        <f>SUM(B5:H5)</f>
        <v>483</v>
      </c>
    </row>
    <row r="6" spans="1:10" s="132" customFormat="1" ht="12.75" customHeight="1" x14ac:dyDescent="0.2">
      <c r="A6" s="130" t="s">
        <v>84</v>
      </c>
      <c r="B6" s="131">
        <f>'[2]lundi midi'!AP15</f>
        <v>46</v>
      </c>
      <c r="C6" s="131">
        <f>'[2]mardi midi'!AP15</f>
        <v>46</v>
      </c>
      <c r="D6" s="131">
        <f>'[2]mercredi midi'!AP15</f>
        <v>45</v>
      </c>
      <c r="E6" s="131">
        <f>'[2]jeudi midi'!AP15</f>
        <v>45</v>
      </c>
      <c r="F6" s="131">
        <f>'[2]vendredi midi'!AP15</f>
        <v>47</v>
      </c>
      <c r="G6" s="131">
        <f>'[2]samedi midi'!AN15</f>
        <v>35</v>
      </c>
      <c r="H6" s="131">
        <f>'[2]dimanche midi'!AN15</f>
        <v>34</v>
      </c>
      <c r="I6" s="131">
        <f>SUM(B6:H6)</f>
        <v>298</v>
      </c>
    </row>
    <row r="7" spans="1:10" s="136" customFormat="1" ht="12.75" customHeight="1" x14ac:dyDescent="0.2">
      <c r="A7" s="133" t="s">
        <v>139</v>
      </c>
      <c r="B7" s="126">
        <f>'[2]lundi midi'!AQ21</f>
        <v>25</v>
      </c>
      <c r="C7" s="126">
        <f>'[2]mardi midi'!AQ21</f>
        <v>25</v>
      </c>
      <c r="D7" s="126">
        <f>'[2]mercredi midi'!AQ21</f>
        <v>24</v>
      </c>
      <c r="E7" s="126">
        <f>'[2]jeudi midi'!AQ21</f>
        <v>25</v>
      </c>
      <c r="F7" s="126">
        <f>'[2]vendredi midi'!AQ21</f>
        <v>26</v>
      </c>
      <c r="G7" s="134"/>
      <c r="H7" s="134"/>
      <c r="I7" s="126">
        <f>SUM(B7:H7)</f>
        <v>125</v>
      </c>
      <c r="J7" s="135"/>
    </row>
    <row r="8" spans="1:10" s="136" customFormat="1" ht="12.75" customHeight="1" x14ac:dyDescent="0.2">
      <c r="A8" s="137" t="s">
        <v>140</v>
      </c>
      <c r="B8" s="134"/>
      <c r="C8" s="134"/>
      <c r="D8" s="134"/>
      <c r="E8" s="134"/>
      <c r="F8" s="134"/>
      <c r="G8" s="134"/>
      <c r="H8" s="134"/>
      <c r="I8" s="126">
        <f t="shared" ref="I8:I40" si="1">SUM(B8:H8)</f>
        <v>0</v>
      </c>
      <c r="J8" s="135"/>
    </row>
    <row r="9" spans="1:10" s="136" customFormat="1" ht="12.75" customHeight="1" x14ac:dyDescent="0.2">
      <c r="A9" s="133" t="s">
        <v>141</v>
      </c>
      <c r="B9" s="126">
        <f>'[2]lundi midi'!AP24</f>
        <v>13</v>
      </c>
      <c r="C9" s="126">
        <f>'[2]mardi midi'!AP24</f>
        <v>11</v>
      </c>
      <c r="D9" s="126">
        <f>'[2]mercredi midi'!AP24</f>
        <v>13</v>
      </c>
      <c r="E9" s="126">
        <f>'[2]jeudi midi'!AP24</f>
        <v>12</v>
      </c>
      <c r="F9" s="126">
        <f>'[2]vendredi midi'!AP24</f>
        <v>11</v>
      </c>
      <c r="G9" s="134"/>
      <c r="H9" s="134"/>
      <c r="I9" s="126">
        <f t="shared" si="1"/>
        <v>60</v>
      </c>
      <c r="J9" s="135"/>
    </row>
    <row r="10" spans="1:10" s="139" customFormat="1" ht="12.75" customHeight="1" x14ac:dyDescent="0.2">
      <c r="A10" s="130" t="s">
        <v>142</v>
      </c>
      <c r="B10" s="126">
        <f>'[2]lundi midi'!AP25</f>
        <v>83</v>
      </c>
      <c r="C10" s="126">
        <f>'[2]mardi midi'!AP25</f>
        <v>76</v>
      </c>
      <c r="D10" s="126">
        <f>'[2]mercredi midi'!AP25</f>
        <v>61</v>
      </c>
      <c r="E10" s="126">
        <f>'[2]jeudi midi'!AP25</f>
        <v>65</v>
      </c>
      <c r="F10" s="126">
        <f>'[2]vendredi midi'!AP25</f>
        <v>78</v>
      </c>
      <c r="G10" s="134"/>
      <c r="H10" s="134"/>
      <c r="I10" s="126">
        <f t="shared" si="1"/>
        <v>363</v>
      </c>
      <c r="J10" s="138"/>
    </row>
    <row r="11" spans="1:10" s="132" customFormat="1" ht="12.75" customHeight="1" x14ac:dyDescent="0.2">
      <c r="A11" s="140" t="s">
        <v>143</v>
      </c>
      <c r="B11" s="141">
        <f>'[2]lundi midi'!AP26</f>
        <v>50</v>
      </c>
      <c r="C11" s="141">
        <f>'[2]mardi midi'!AP26</f>
        <v>49</v>
      </c>
      <c r="D11" s="141">
        <f>'[2]mercredi midi'!AP26</f>
        <v>50</v>
      </c>
      <c r="E11" s="141">
        <f>'[2]jeudi midi'!AP26</f>
        <v>49</v>
      </c>
      <c r="F11" s="141">
        <f>'[2]vendredi midi'!AP26</f>
        <v>48</v>
      </c>
      <c r="G11" s="142"/>
      <c r="H11" s="142"/>
      <c r="I11" s="141">
        <f t="shared" si="1"/>
        <v>246</v>
      </c>
      <c r="J11" s="143"/>
    </row>
    <row r="12" spans="1:10" s="132" customFormat="1" ht="12.75" customHeight="1" x14ac:dyDescent="0.2">
      <c r="A12" s="130" t="s">
        <v>144</v>
      </c>
      <c r="B12" s="126">
        <f>'[2]lundi midi'!AP27</f>
        <v>27</v>
      </c>
      <c r="C12" s="126">
        <f>'[2]mardi midi'!AP27</f>
        <v>30</v>
      </c>
      <c r="D12" s="126">
        <f>'[2]mercredi midi'!AP27</f>
        <v>29</v>
      </c>
      <c r="E12" s="126">
        <f>'[2]jeudi midi'!AP27</f>
        <v>33</v>
      </c>
      <c r="F12" s="126">
        <f>'[2]vendredi midi'!AP27</f>
        <v>26</v>
      </c>
      <c r="G12" s="134"/>
      <c r="H12" s="134"/>
      <c r="I12" s="126">
        <f t="shared" si="1"/>
        <v>145</v>
      </c>
    </row>
    <row r="13" spans="1:10" s="132" customFormat="1" ht="12.75" customHeight="1" x14ac:dyDescent="0.2">
      <c r="A13" s="130" t="s">
        <v>145</v>
      </c>
      <c r="B13" s="126">
        <f>'[2]lundi midi'!AP28</f>
        <v>78</v>
      </c>
      <c r="C13" s="126">
        <f>'[2]mardi midi'!AP28</f>
        <v>79</v>
      </c>
      <c r="D13" s="126">
        <f>'[2]mercredi midi'!AP28</f>
        <v>75</v>
      </c>
      <c r="E13" s="126">
        <f>'[2]jeudi midi'!AP28</f>
        <v>77</v>
      </c>
      <c r="F13" s="126">
        <f>'[2]vendredi midi'!AP28</f>
        <v>77</v>
      </c>
      <c r="G13" s="134"/>
      <c r="H13" s="134"/>
      <c r="I13" s="126">
        <f t="shared" si="1"/>
        <v>386</v>
      </c>
    </row>
    <row r="14" spans="1:10" s="132" customFormat="1" ht="12.75" customHeight="1" x14ac:dyDescent="0.2">
      <c r="A14" s="130" t="s">
        <v>146</v>
      </c>
      <c r="B14" s="126">
        <f>'[2]lundi midi'!AP29</f>
        <v>26</v>
      </c>
      <c r="C14" s="126">
        <f>'[2]mardi midi'!AP29</f>
        <v>27</v>
      </c>
      <c r="D14" s="126">
        <f>'[2]mercredi midi'!AP29</f>
        <v>29</v>
      </c>
      <c r="E14" s="126">
        <f>'[2]jeudi midi'!AP29</f>
        <v>30</v>
      </c>
      <c r="F14" s="126">
        <f>'[2]vendredi midi'!AP29</f>
        <v>30</v>
      </c>
      <c r="G14" s="134"/>
      <c r="H14" s="134"/>
      <c r="I14" s="126">
        <f t="shared" si="1"/>
        <v>142</v>
      </c>
    </row>
    <row r="15" spans="1:10" s="132" customFormat="1" ht="12.75" customHeight="1" x14ac:dyDescent="0.2">
      <c r="A15" s="130" t="s">
        <v>147</v>
      </c>
      <c r="B15" s="126">
        <f>'[2]lundi midi'!AP30</f>
        <v>35</v>
      </c>
      <c r="C15" s="126">
        <f>'[2]mardi midi'!AP30</f>
        <v>32</v>
      </c>
      <c r="D15" s="126">
        <f>'[2]mercredi midi'!AP30</f>
        <v>35</v>
      </c>
      <c r="E15" s="126">
        <f>'[2]jeudi midi'!AP30</f>
        <v>35</v>
      </c>
      <c r="F15" s="126">
        <f>'[2]vendredi midi'!AP30</f>
        <v>35</v>
      </c>
      <c r="G15" s="134"/>
      <c r="H15" s="134"/>
      <c r="I15" s="126">
        <f t="shared" si="1"/>
        <v>172</v>
      </c>
      <c r="J15" s="144"/>
    </row>
    <row r="16" spans="1:10" s="132" customFormat="1" ht="12.75" customHeight="1" x14ac:dyDescent="0.2">
      <c r="A16" s="130" t="s">
        <v>148</v>
      </c>
      <c r="B16" s="126">
        <f>'[2]lundi midi'!AP31</f>
        <v>80</v>
      </c>
      <c r="C16" s="126">
        <f>'[2]mardi midi'!AP31</f>
        <v>80</v>
      </c>
      <c r="D16" s="126">
        <f>'[2]mercredi midi'!AP31</f>
        <v>80</v>
      </c>
      <c r="E16" s="126">
        <f>'[2]jeudi midi'!AP31</f>
        <v>80</v>
      </c>
      <c r="F16" s="126">
        <f>'[2]vendredi midi'!AP31</f>
        <v>80</v>
      </c>
      <c r="G16" s="134"/>
      <c r="H16" s="134"/>
      <c r="I16" s="126">
        <f t="shared" si="1"/>
        <v>400</v>
      </c>
      <c r="J16" s="145"/>
    </row>
    <row r="17" spans="1:12" s="132" customFormat="1" ht="12.75" customHeight="1" x14ac:dyDescent="0.2">
      <c r="A17" s="133" t="s">
        <v>149</v>
      </c>
      <c r="B17" s="126">
        <f>'[2]lundi midi'!AP32</f>
        <v>7</v>
      </c>
      <c r="C17" s="126">
        <f>'[2]mardi midi'!AP32</f>
        <v>7</v>
      </c>
      <c r="D17" s="126">
        <f>'[2]mercredi midi'!AP32</f>
        <v>5</v>
      </c>
      <c r="E17" s="126">
        <f>'[2]jeudi midi'!AP32</f>
        <v>7</v>
      </c>
      <c r="F17" s="126">
        <f>'[2]vendredi midi'!AP32</f>
        <v>5</v>
      </c>
      <c r="G17" s="134"/>
      <c r="H17" s="134"/>
      <c r="I17" s="126">
        <f t="shared" si="1"/>
        <v>31</v>
      </c>
      <c r="J17" s="145"/>
    </row>
    <row r="18" spans="1:12" s="132" customFormat="1" ht="12.75" customHeight="1" x14ac:dyDescent="0.2">
      <c r="A18" s="133" t="s">
        <v>150</v>
      </c>
      <c r="B18" s="126">
        <f>'[2]lundi midi'!AP33</f>
        <v>76</v>
      </c>
      <c r="C18" s="126">
        <f>'[2]mardi midi'!AP33</f>
        <v>76</v>
      </c>
      <c r="D18" s="126">
        <f>'[2]mercredi midi'!AP33</f>
        <v>75</v>
      </c>
      <c r="E18" s="126">
        <f>'[2]jeudi midi'!AP33</f>
        <v>76</v>
      </c>
      <c r="F18" s="126">
        <f>'[2]vendredi midi'!AP33</f>
        <v>75</v>
      </c>
      <c r="G18" s="134"/>
      <c r="H18" s="134"/>
      <c r="I18" s="126">
        <f t="shared" si="1"/>
        <v>378</v>
      </c>
      <c r="J18" s="145"/>
    </row>
    <row r="19" spans="1:12" s="132" customFormat="1" ht="12.75" customHeight="1" x14ac:dyDescent="0.2">
      <c r="A19" s="146" t="s">
        <v>151</v>
      </c>
      <c r="B19" s="147">
        <f>'[2]lundi midi'!AP34</f>
        <v>7</v>
      </c>
      <c r="C19" s="147">
        <f>'[2]mardi midi'!AP34</f>
        <v>6</v>
      </c>
      <c r="D19" s="147">
        <f>'[2]mercredi midi'!AP34</f>
        <v>6</v>
      </c>
      <c r="E19" s="147">
        <f>'[2]jeudi midi'!AP34</f>
        <v>5</v>
      </c>
      <c r="F19" s="147">
        <f>'[2]vendredi midi'!AP34</f>
        <v>5</v>
      </c>
      <c r="G19" s="147">
        <f>'[2]samedi midi'!AN21</f>
        <v>7</v>
      </c>
      <c r="H19" s="147">
        <f>'[2]dimanche midi'!AN21</f>
        <v>6</v>
      </c>
      <c r="I19" s="126">
        <f>SUM(B19:H19)</f>
        <v>42</v>
      </c>
      <c r="J19" s="143"/>
    </row>
    <row r="20" spans="1:12" s="132" customFormat="1" ht="12.75" customHeight="1" x14ac:dyDescent="0.2">
      <c r="A20" s="148" t="s">
        <v>152</v>
      </c>
      <c r="B20" s="147">
        <f>'[2]lundi midi'!AP35</f>
        <v>0</v>
      </c>
      <c r="C20" s="147">
        <f>'[2]mardi midi'!AP35</f>
        <v>0</v>
      </c>
      <c r="D20" s="147">
        <f>'[2]mercredi midi'!AP35</f>
        <v>0</v>
      </c>
      <c r="E20" s="147">
        <f>'[2]jeudi midi'!AP35</f>
        <v>3</v>
      </c>
      <c r="F20" s="147">
        <f>'[2]vendredi midi'!AP35</f>
        <v>3</v>
      </c>
      <c r="G20" s="147">
        <f>'[2]samedi midi'!AN22</f>
        <v>10</v>
      </c>
      <c r="H20" s="147">
        <f>'[2]dimanche midi'!AN22</f>
        <v>10</v>
      </c>
      <c r="I20" s="126">
        <f>SUM(B20:H20)</f>
        <v>26</v>
      </c>
      <c r="J20" s="143"/>
    </row>
    <row r="21" spans="1:12" s="132" customFormat="1" ht="12.75" customHeight="1" x14ac:dyDescent="0.2">
      <c r="A21" s="149" t="s">
        <v>153</v>
      </c>
      <c r="B21" s="126">
        <f>'[2]lundi midi'!AP36</f>
        <v>30</v>
      </c>
      <c r="C21" s="126">
        <f>'[2]mardi midi'!AP36</f>
        <v>31</v>
      </c>
      <c r="D21" s="126">
        <f>'[2]mercredi midi'!AP36</f>
        <v>32</v>
      </c>
      <c r="E21" s="126">
        <f>'[2]jeudi midi'!AP36</f>
        <v>32</v>
      </c>
      <c r="F21" s="134"/>
      <c r="G21" s="134"/>
      <c r="H21" s="134"/>
      <c r="I21" s="126">
        <f>SUM(B21:H21)</f>
        <v>125</v>
      </c>
    </row>
    <row r="22" spans="1:12" s="132" customFormat="1" ht="12.75" customHeight="1" x14ac:dyDescent="0.2">
      <c r="A22" s="130" t="s">
        <v>154</v>
      </c>
      <c r="B22" s="126">
        <f>'[2]lundi midi'!AP37</f>
        <v>25</v>
      </c>
      <c r="C22" s="126">
        <f>'[2]mardi midi'!AP37</f>
        <v>25</v>
      </c>
      <c r="D22" s="126">
        <f>'[2]mercredi midi'!AP37</f>
        <v>25</v>
      </c>
      <c r="E22" s="126">
        <f>'[2]jeudi midi'!AP37</f>
        <v>25</v>
      </c>
      <c r="F22" s="126">
        <f>'[2]vendredi midi'!AP37</f>
        <v>25</v>
      </c>
      <c r="G22" s="126">
        <f>'[2]samedi midi'!AN23</f>
        <v>25</v>
      </c>
      <c r="H22" s="126">
        <f>'[2]dimanche midi'!AN23</f>
        <v>25</v>
      </c>
      <c r="I22" s="126">
        <f t="shared" si="1"/>
        <v>175</v>
      </c>
    </row>
    <row r="23" spans="1:12" s="132" customFormat="1" ht="12.75" customHeight="1" x14ac:dyDescent="0.2">
      <c r="A23" s="150" t="s">
        <v>155</v>
      </c>
      <c r="B23" s="151">
        <f>'[2]lundi midi'!Q37</f>
        <v>3</v>
      </c>
      <c r="C23" s="151">
        <f>'[2]mardi midi'!Q37</f>
        <v>3</v>
      </c>
      <c r="D23" s="151">
        <f>'[2]mercredi midi'!Q37</f>
        <v>3</v>
      </c>
      <c r="E23" s="151">
        <f>'[2]jeudi midi'!Q37</f>
        <v>3</v>
      </c>
      <c r="F23" s="151">
        <f>'[2]vendredi midi'!Q37</f>
        <v>3</v>
      </c>
      <c r="G23" s="151">
        <f>'[2]samedi midi'!Q23</f>
        <v>3</v>
      </c>
      <c r="H23" s="151">
        <f>'[2]dimanche midi'!Q23</f>
        <v>3</v>
      </c>
      <c r="I23" s="151">
        <f t="shared" si="1"/>
        <v>21</v>
      </c>
      <c r="J23" s="143" t="s">
        <v>156</v>
      </c>
      <c r="K23" s="143"/>
      <c r="L23" s="143"/>
    </row>
    <row r="24" spans="1:12" s="132" customFormat="1" ht="12.75" customHeight="1" x14ac:dyDescent="0.2">
      <c r="A24" s="130" t="s">
        <v>157</v>
      </c>
      <c r="B24" s="126">
        <f>'[2]lundi midi'!AP38</f>
        <v>30</v>
      </c>
      <c r="C24" s="126">
        <f>'[2]mardi midi'!AP38</f>
        <v>30</v>
      </c>
      <c r="D24" s="126">
        <f>'[2]mercredi midi'!AP38</f>
        <v>30</v>
      </c>
      <c r="E24" s="126">
        <f>'[2]jeudi midi'!AP38</f>
        <v>30</v>
      </c>
      <c r="F24" s="126">
        <f>'[2]vendredi midi'!AP38</f>
        <v>30</v>
      </c>
      <c r="G24" s="126">
        <f>'[2]samedi midi'!AN24</f>
        <v>30</v>
      </c>
      <c r="H24" s="126">
        <f>'[2]dimanche midi'!AN24</f>
        <v>30</v>
      </c>
      <c r="I24" s="126">
        <f t="shared" si="1"/>
        <v>210</v>
      </c>
      <c r="J24" s="143"/>
      <c r="K24" s="143"/>
      <c r="L24" s="143"/>
    </row>
    <row r="25" spans="1:12" s="132" customFormat="1" ht="12.75" customHeight="1" thickBot="1" x14ac:dyDescent="0.25">
      <c r="A25" s="152" t="s">
        <v>158</v>
      </c>
      <c r="B25" s="153">
        <f>'[2]lundi midi'!Q38+'[2]lundi midi'!R38</f>
        <v>20</v>
      </c>
      <c r="C25" s="153">
        <f>'[2]mardi midi'!Q38+'[2]mardi midi'!R38</f>
        <v>20</v>
      </c>
      <c r="D25" s="153">
        <f>'[2]mercredi midi'!Q38+'[2]mercredi midi'!R38</f>
        <v>20</v>
      </c>
      <c r="E25" s="153">
        <f>'[2]jeudi midi'!Q38+'[2]jeudi midi'!R38</f>
        <v>20</v>
      </c>
      <c r="F25" s="153">
        <f>'[2]vendredi midi'!Q38+'[2]vendredi midi'!R38</f>
        <v>20</v>
      </c>
      <c r="G25" s="153">
        <f>'[2]samedi midi'!Q24+'[2]samedi midi'!R24</f>
        <v>20</v>
      </c>
      <c r="H25" s="153">
        <f>'[2]dimanche midi'!Q24+'[2]dimanche midi'!R24</f>
        <v>20</v>
      </c>
      <c r="I25" s="153">
        <f t="shared" si="1"/>
        <v>140</v>
      </c>
      <c r="J25" s="135" t="s">
        <v>156</v>
      </c>
      <c r="K25" s="135"/>
      <c r="L25" s="143"/>
    </row>
    <row r="26" spans="1:12" s="132" customFormat="1" ht="12.75" customHeight="1" thickTop="1" x14ac:dyDescent="0.2">
      <c r="A26" s="154" t="s">
        <v>159</v>
      </c>
      <c r="B26" s="155">
        <f>'[2]lundi midi'!AP39</f>
        <v>19</v>
      </c>
      <c r="C26" s="155">
        <f>'[2]mardi midi'!AP39</f>
        <v>21</v>
      </c>
      <c r="D26" s="155">
        <f>'[2]mercredi midi'!AP39</f>
        <v>0</v>
      </c>
      <c r="E26" s="155">
        <f>'[2]jeudi midi'!AP39</f>
        <v>17</v>
      </c>
      <c r="F26" s="155">
        <f>'[2]vendredi midi'!AP39</f>
        <v>21</v>
      </c>
      <c r="G26" s="156"/>
      <c r="H26" s="156"/>
      <c r="I26" s="157">
        <f t="shared" si="1"/>
        <v>78</v>
      </c>
      <c r="J26" s="143"/>
    </row>
    <row r="27" spans="1:12" s="132" customFormat="1" ht="12.75" customHeight="1" x14ac:dyDescent="0.2">
      <c r="A27" s="158" t="s">
        <v>160</v>
      </c>
      <c r="B27" s="159">
        <f>'[2]lundi midi'!AP40</f>
        <v>30</v>
      </c>
      <c r="C27" s="159">
        <f>'[2]mardi midi'!AP40</f>
        <v>30</v>
      </c>
      <c r="D27" s="160"/>
      <c r="E27" s="159">
        <f>'[2]jeudi midi'!AP40</f>
        <v>30</v>
      </c>
      <c r="F27" s="159">
        <f>'[2]vendredi midi'!AP40</f>
        <v>30</v>
      </c>
      <c r="G27" s="160"/>
      <c r="H27" s="160"/>
      <c r="I27" s="161">
        <f t="shared" si="1"/>
        <v>120</v>
      </c>
      <c r="J27" s="143"/>
    </row>
    <row r="28" spans="1:12" s="132" customFormat="1" ht="12.75" customHeight="1" x14ac:dyDescent="0.2">
      <c r="A28" s="158" t="s">
        <v>161</v>
      </c>
      <c r="B28" s="159">
        <f>'[2]lundi midi'!AP41</f>
        <v>128</v>
      </c>
      <c r="C28" s="159">
        <f>'[2]mardi midi'!AP41</f>
        <v>114</v>
      </c>
      <c r="D28" s="160"/>
      <c r="E28" s="159">
        <f>'[2]jeudi midi'!AP41</f>
        <v>113</v>
      </c>
      <c r="F28" s="159">
        <f>'[2]vendredi midi'!AP41</f>
        <v>128</v>
      </c>
      <c r="G28" s="160"/>
      <c r="H28" s="160"/>
      <c r="I28" s="161">
        <f t="shared" si="1"/>
        <v>483</v>
      </c>
      <c r="J28" s="143"/>
    </row>
    <row r="29" spans="1:12" s="132" customFormat="1" ht="12.75" customHeight="1" thickBot="1" x14ac:dyDescent="0.25">
      <c r="A29" s="162" t="s">
        <v>162</v>
      </c>
      <c r="B29" s="163">
        <f>'[2]lundi midi'!AP42</f>
        <v>35</v>
      </c>
      <c r="C29" s="163">
        <f>'[2]mardi midi'!AP42</f>
        <v>38</v>
      </c>
      <c r="D29" s="164"/>
      <c r="E29" s="163">
        <f>'[2]jeudi midi'!AP42</f>
        <v>32</v>
      </c>
      <c r="F29" s="163">
        <f>'[2]vendredi midi'!AP42</f>
        <v>36</v>
      </c>
      <c r="G29" s="164"/>
      <c r="H29" s="164"/>
      <c r="I29" s="165">
        <f>SUM(B29:H29)</f>
        <v>141</v>
      </c>
      <c r="J29" s="144"/>
    </row>
    <row r="30" spans="1:12" s="132" customFormat="1" ht="12.75" customHeight="1" thickTop="1" x14ac:dyDescent="0.2">
      <c r="A30" s="166" t="s">
        <v>163</v>
      </c>
      <c r="B30" s="167">
        <f>'[2]lundi midi'!AP43+'[2]lundi midi'!AP44</f>
        <v>0</v>
      </c>
      <c r="C30" s="167">
        <f>'[2]mardi midi'!AP43+'[2]mardi midi'!AP44</f>
        <v>0</v>
      </c>
      <c r="D30" s="167">
        <f>'[2]mercredi midi'!AP43+'[2]mercredi midi'!AP44</f>
        <v>0</v>
      </c>
      <c r="E30" s="167">
        <f>'[2]jeudi midi'!AP43+'[2]jeudi midi'!AP44</f>
        <v>0</v>
      </c>
      <c r="F30" s="167">
        <f>'[2]vendredi midi'!AP43+'[2]vendredi midi'!AP44</f>
        <v>0</v>
      </c>
      <c r="G30" s="167">
        <f>'[2]samedi midi'!AN25+'[2]samedi midi'!AN26</f>
        <v>0</v>
      </c>
      <c r="H30" s="167">
        <f>'[2]dimanche midi'!AN25+'[2]dimanche midi'!AN26</f>
        <v>0</v>
      </c>
      <c r="I30" s="167">
        <f t="shared" si="1"/>
        <v>0</v>
      </c>
      <c r="J30" s="143"/>
    </row>
    <row r="31" spans="1:12" s="132" customFormat="1" ht="12.75" customHeight="1" x14ac:dyDescent="0.2">
      <c r="A31" s="133" t="s">
        <v>164</v>
      </c>
      <c r="B31" s="126">
        <f>'[2]lundi midi'!AP45</f>
        <v>125</v>
      </c>
      <c r="C31" s="126">
        <f>'[2]mardi midi'!AP45</f>
        <v>134</v>
      </c>
      <c r="D31" s="126">
        <f>'[2]mercredi midi'!AP45</f>
        <v>127</v>
      </c>
      <c r="E31" s="126">
        <f>'[2]jeudi midi'!AP45</f>
        <v>135</v>
      </c>
      <c r="F31" s="126">
        <f>'[2]vendredi midi'!AP45</f>
        <v>127</v>
      </c>
      <c r="G31" s="134"/>
      <c r="H31" s="134"/>
      <c r="I31" s="126">
        <f t="shared" si="1"/>
        <v>648</v>
      </c>
      <c r="J31" s="143"/>
    </row>
    <row r="32" spans="1:12" s="132" customFormat="1" ht="12.75" customHeight="1" x14ac:dyDescent="0.2">
      <c r="A32" s="133" t="s">
        <v>165</v>
      </c>
      <c r="B32" s="126">
        <f>'[2]lundi midi'!AP46</f>
        <v>10</v>
      </c>
      <c r="C32" s="126">
        <f>'[2]mardi midi'!AP46</f>
        <v>10</v>
      </c>
      <c r="D32" s="126">
        <f>'[2]mercredi midi'!AP46</f>
        <v>9</v>
      </c>
      <c r="E32" s="126">
        <f>'[2]jeudi midi'!AP46</f>
        <v>13</v>
      </c>
      <c r="F32" s="126">
        <f>'[2]vendredi midi'!AP46</f>
        <v>11</v>
      </c>
      <c r="G32" s="134"/>
      <c r="H32" s="134"/>
      <c r="I32" s="126">
        <f t="shared" si="1"/>
        <v>53</v>
      </c>
      <c r="J32" s="143"/>
    </row>
    <row r="33" spans="1:10" s="132" customFormat="1" ht="12.75" customHeight="1" x14ac:dyDescent="0.2">
      <c r="A33" s="133" t="s">
        <v>166</v>
      </c>
      <c r="B33" s="126">
        <f>'[2]lundi midi'!AP47</f>
        <v>1</v>
      </c>
      <c r="C33" s="126">
        <f>'[2]mardi midi'!AP47</f>
        <v>1</v>
      </c>
      <c r="D33" s="126">
        <f>'[2]mercredi midi'!AP47</f>
        <v>1</v>
      </c>
      <c r="E33" s="126">
        <f>'[2]jeudi midi'!AP47</f>
        <v>1</v>
      </c>
      <c r="F33" s="134"/>
      <c r="G33" s="134"/>
      <c r="H33" s="134"/>
      <c r="I33" s="126">
        <f t="shared" si="1"/>
        <v>4</v>
      </c>
      <c r="J33" s="143"/>
    </row>
    <row r="34" spans="1:10" s="132" customFormat="1" ht="12.75" customHeight="1" x14ac:dyDescent="0.2">
      <c r="A34" s="133" t="s">
        <v>167</v>
      </c>
      <c r="B34" s="134"/>
      <c r="C34" s="134"/>
      <c r="D34" s="126">
        <f>'[2]mercredi midi'!AP48</f>
        <v>16</v>
      </c>
      <c r="E34" s="134"/>
      <c r="F34" s="134"/>
      <c r="G34" s="134"/>
      <c r="H34" s="134"/>
      <c r="I34" s="126">
        <f t="shared" si="1"/>
        <v>16</v>
      </c>
      <c r="J34" s="143"/>
    </row>
    <row r="35" spans="1:10" s="132" customFormat="1" ht="12.75" customHeight="1" x14ac:dyDescent="0.2">
      <c r="A35" s="133" t="s">
        <v>168</v>
      </c>
      <c r="B35" s="126">
        <f>'[2]lundi midi'!AP49</f>
        <v>2</v>
      </c>
      <c r="C35" s="126">
        <f>'[2]mardi midi'!AP49</f>
        <v>2</v>
      </c>
      <c r="D35" s="126">
        <f>'[2]mercredi midi'!AP49</f>
        <v>2</v>
      </c>
      <c r="E35" s="126">
        <f>'[2]jeudi midi'!AP49</f>
        <v>2</v>
      </c>
      <c r="F35" s="126">
        <f>'[2]vendredi midi'!AP49</f>
        <v>1</v>
      </c>
      <c r="G35" s="126">
        <f>'[2]samedi midi'!AN27</f>
        <v>1</v>
      </c>
      <c r="H35" s="126">
        <f>'[2]dimanche midi'!AN27</f>
        <v>0</v>
      </c>
      <c r="I35" s="126">
        <f t="shared" si="1"/>
        <v>10</v>
      </c>
      <c r="J35" s="143"/>
    </row>
    <row r="36" spans="1:10" s="132" customFormat="1" ht="12.75" customHeight="1" x14ac:dyDescent="0.2">
      <c r="A36" s="133" t="s">
        <v>169</v>
      </c>
      <c r="B36" s="126">
        <f>'[2]lundi midi'!AP50</f>
        <v>0</v>
      </c>
      <c r="C36" s="126">
        <f>'[2]mardi midi'!AP50</f>
        <v>0</v>
      </c>
      <c r="D36" s="126">
        <f>'[2]mercredi midi'!AP50</f>
        <v>0</v>
      </c>
      <c r="E36" s="126">
        <f>'[2]jeudi midi'!AP50</f>
        <v>0</v>
      </c>
      <c r="F36" s="126">
        <f>'[2]vendredi midi'!AP50</f>
        <v>0</v>
      </c>
      <c r="G36" s="126">
        <f>'[2]samedi midi'!AN28</f>
        <v>0</v>
      </c>
      <c r="H36" s="126">
        <f>'[2]dimanche midi'!AN28</f>
        <v>0</v>
      </c>
      <c r="I36" s="126">
        <f t="shared" si="1"/>
        <v>0</v>
      </c>
      <c r="J36" s="143"/>
    </row>
    <row r="37" spans="1:10" s="132" customFormat="1" ht="12.75" customHeight="1" x14ac:dyDescent="0.2">
      <c r="A37" s="137" t="s">
        <v>170</v>
      </c>
      <c r="B37" s="134">
        <f>'[2]lundi midi'!AP51</f>
        <v>0</v>
      </c>
      <c r="C37" s="134">
        <f>'[2]mardi midi'!AP51</f>
        <v>0</v>
      </c>
      <c r="D37" s="134">
        <f>'[2]mercredi midi'!AP51</f>
        <v>0</v>
      </c>
      <c r="E37" s="134">
        <f>'[2]jeudi midi'!AP51</f>
        <v>0</v>
      </c>
      <c r="F37" s="134">
        <f>'[2]vendredi midi'!AP51</f>
        <v>0</v>
      </c>
      <c r="G37" s="134"/>
      <c r="H37" s="134"/>
      <c r="I37" s="126">
        <f t="shared" si="1"/>
        <v>0</v>
      </c>
      <c r="J37" s="143"/>
    </row>
    <row r="38" spans="1:10" s="132" customFormat="1" ht="12.75" customHeight="1" x14ac:dyDescent="0.2">
      <c r="A38" s="168" t="str">
        <f>'[2]lundi midi'!B52</f>
        <v>Clair Soleil</v>
      </c>
      <c r="B38" s="134">
        <f>'[2]lundi midi'!AP52</f>
        <v>0</v>
      </c>
      <c r="C38" s="134">
        <f>'[2]mardi midi'!AP52</f>
        <v>0</v>
      </c>
      <c r="D38" s="134">
        <f>'[2]mercredi midi'!AP52</f>
        <v>0</v>
      </c>
      <c r="E38" s="134">
        <f>'[2]jeudi midi'!AP52</f>
        <v>0</v>
      </c>
      <c r="F38" s="134">
        <f>'[2]vendredi midi'!AP52</f>
        <v>0</v>
      </c>
      <c r="G38" s="134"/>
      <c r="H38" s="134"/>
      <c r="I38" s="126">
        <f t="shared" si="1"/>
        <v>0</v>
      </c>
      <c r="J38" s="143"/>
    </row>
    <row r="39" spans="1:10" s="132" customFormat="1" ht="12.75" customHeight="1" x14ac:dyDescent="0.2">
      <c r="A39" s="169" t="s">
        <v>171</v>
      </c>
      <c r="B39" s="134"/>
      <c r="C39" s="134"/>
      <c r="D39" s="134"/>
      <c r="E39" s="134"/>
      <c r="F39" s="134"/>
      <c r="G39" s="134"/>
      <c r="H39" s="134"/>
      <c r="I39" s="126">
        <f t="shared" si="1"/>
        <v>0</v>
      </c>
      <c r="J39" s="143"/>
    </row>
    <row r="40" spans="1:10" s="132" customFormat="1" ht="12.75" customHeight="1" x14ac:dyDescent="0.2">
      <c r="A40" s="170" t="s">
        <v>172</v>
      </c>
      <c r="B40" s="134"/>
      <c r="C40" s="134"/>
      <c r="D40" s="134"/>
      <c r="E40" s="134"/>
      <c r="F40" s="134"/>
      <c r="G40" s="134"/>
      <c r="H40" s="134"/>
      <c r="I40" s="126">
        <f t="shared" si="1"/>
        <v>0</v>
      </c>
      <c r="J40" s="143"/>
    </row>
    <row r="41" spans="1:10" s="132" customFormat="1" ht="15" customHeight="1" x14ac:dyDescent="0.2">
      <c r="A41" s="171" t="s">
        <v>173</v>
      </c>
      <c r="B41" s="172">
        <f>SUM(B5:B39)</f>
        <v>1087</v>
      </c>
      <c r="C41" s="172">
        <f t="shared" ref="C41:H41" si="2">SUM(C5:C39)</f>
        <v>1077</v>
      </c>
      <c r="D41" s="172">
        <f t="shared" si="2"/>
        <v>872</v>
      </c>
      <c r="E41" s="172">
        <f t="shared" si="2"/>
        <v>1070</v>
      </c>
      <c r="F41" s="172">
        <f t="shared" si="2"/>
        <v>1049</v>
      </c>
      <c r="G41" s="172">
        <f t="shared" si="2"/>
        <v>186</v>
      </c>
      <c r="H41" s="172">
        <f t="shared" si="2"/>
        <v>180</v>
      </c>
      <c r="I41" s="172">
        <f>SUM(B41:H41)-(I23+I25)</f>
        <v>5360</v>
      </c>
    </row>
    <row r="42" spans="1:10" s="132" customFormat="1" ht="12.75" customHeight="1" thickBot="1" x14ac:dyDescent="0.25">
      <c r="A42" s="173" t="s">
        <v>174</v>
      </c>
      <c r="B42" s="174">
        <v>17</v>
      </c>
      <c r="C42" s="174">
        <v>0</v>
      </c>
      <c r="D42" s="174">
        <v>17</v>
      </c>
      <c r="E42" s="174">
        <v>16</v>
      </c>
      <c r="F42" s="174">
        <v>15</v>
      </c>
      <c r="G42" s="174"/>
      <c r="H42" s="174"/>
      <c r="I42" s="175">
        <f>F42+E42+D42+C42+B42</f>
        <v>65</v>
      </c>
    </row>
    <row r="43" spans="1:10" s="132" customFormat="1" ht="15" customHeight="1" thickBot="1" x14ac:dyDescent="0.25">
      <c r="A43" s="176" t="s">
        <v>175</v>
      </c>
      <c r="B43" s="177">
        <f>SUM(B41+B42)</f>
        <v>1104</v>
      </c>
      <c r="C43" s="177">
        <f t="shared" ref="C43:H43" si="3">SUM(C41+C42)</f>
        <v>1077</v>
      </c>
      <c r="D43" s="177">
        <f t="shared" si="3"/>
        <v>889</v>
      </c>
      <c r="E43" s="177">
        <f t="shared" si="3"/>
        <v>1086</v>
      </c>
      <c r="F43" s="177">
        <f t="shared" si="3"/>
        <v>1064</v>
      </c>
      <c r="G43" s="177">
        <f t="shared" si="3"/>
        <v>186</v>
      </c>
      <c r="H43" s="177">
        <f t="shared" si="3"/>
        <v>180</v>
      </c>
      <c r="I43" s="177">
        <f>I41+I42</f>
        <v>5425</v>
      </c>
    </row>
    <row r="44" spans="1:10" s="132" customFormat="1" x14ac:dyDescent="0.2">
      <c r="A44" s="178"/>
      <c r="B44" s="179"/>
      <c r="C44" s="179"/>
      <c r="D44" s="179"/>
      <c r="E44" s="179"/>
      <c r="F44" s="179"/>
      <c r="G44" s="179"/>
      <c r="H44" s="179"/>
      <c r="I44" s="179"/>
    </row>
    <row r="45" spans="1:10" s="132" customFormat="1" x14ac:dyDescent="0.2">
      <c r="A45" s="180" t="s">
        <v>176</v>
      </c>
      <c r="B45" s="130" t="s">
        <v>177</v>
      </c>
      <c r="C45" s="130" t="s">
        <v>178</v>
      </c>
      <c r="D45" s="130" t="s">
        <v>179</v>
      </c>
      <c r="E45" s="130" t="s">
        <v>180</v>
      </c>
      <c r="F45" s="130" t="s">
        <v>181</v>
      </c>
      <c r="G45" s="130" t="s">
        <v>182</v>
      </c>
      <c r="H45" s="130" t="s">
        <v>183</v>
      </c>
      <c r="I45" s="126" t="s">
        <v>137</v>
      </c>
    </row>
    <row r="46" spans="1:10" s="132" customFormat="1" x14ac:dyDescent="0.2">
      <c r="A46" s="121"/>
      <c r="B46" s="181">
        <f t="shared" ref="B46:H46" si="4">B4</f>
        <v>40945</v>
      </c>
      <c r="C46" s="181">
        <f t="shared" si="4"/>
        <v>40946</v>
      </c>
      <c r="D46" s="181">
        <f t="shared" si="4"/>
        <v>40947</v>
      </c>
      <c r="E46" s="181">
        <f t="shared" si="4"/>
        <v>40948</v>
      </c>
      <c r="F46" s="181">
        <f t="shared" si="4"/>
        <v>40949</v>
      </c>
      <c r="G46" s="181">
        <f t="shared" si="4"/>
        <v>40950</v>
      </c>
      <c r="H46" s="181">
        <f t="shared" si="4"/>
        <v>40951</v>
      </c>
      <c r="I46" s="131"/>
    </row>
    <row r="47" spans="1:10" s="132" customFormat="1" ht="12.75" customHeight="1" x14ac:dyDescent="0.2">
      <c r="A47" s="130" t="s">
        <v>184</v>
      </c>
      <c r="B47" s="131">
        <f>'[2]lundi soir'!AO13</f>
        <v>57</v>
      </c>
      <c r="C47" s="131">
        <f>'[2]mardi soir'!AO13</f>
        <v>56</v>
      </c>
      <c r="D47" s="131">
        <f>'[2]mercredi soir'!AO13</f>
        <v>56</v>
      </c>
      <c r="E47" s="131">
        <f>'[2]jeudi soir'!AO13</f>
        <v>57</v>
      </c>
      <c r="F47" s="131">
        <f>'[2]vendredi soir'!AO13</f>
        <v>54</v>
      </c>
      <c r="G47" s="131">
        <f>'[2]samedi soir'!AO13</f>
        <v>53</v>
      </c>
      <c r="H47" s="131">
        <f>'[2]dimanche soir'!AO13</f>
        <v>53</v>
      </c>
      <c r="I47" s="131">
        <f>SUM(B47:H47)</f>
        <v>386</v>
      </c>
    </row>
    <row r="48" spans="1:10" s="132" customFormat="1" ht="12.75" customHeight="1" x14ac:dyDescent="0.2">
      <c r="A48" s="130" t="s">
        <v>84</v>
      </c>
      <c r="B48" s="131">
        <f>'[2]lundi soir'!AO14</f>
        <v>37</v>
      </c>
      <c r="C48" s="131">
        <f>'[2]mardi soir'!AO14</f>
        <v>37</v>
      </c>
      <c r="D48" s="131">
        <f>'[2]mercredi soir'!AO14</f>
        <v>37</v>
      </c>
      <c r="E48" s="131">
        <f>'[2]jeudi soir'!AO14</f>
        <v>37</v>
      </c>
      <c r="F48" s="131">
        <f>'[2]vendredi soir'!AO14</f>
        <v>37</v>
      </c>
      <c r="G48" s="131">
        <f>'[2]samedi soir'!AO14</f>
        <v>32</v>
      </c>
      <c r="H48" s="131">
        <f>'[2]dimanche soir'!AO14</f>
        <v>34</v>
      </c>
      <c r="I48" s="131">
        <f>SUM(B48:H48)</f>
        <v>251</v>
      </c>
    </row>
    <row r="49" spans="1:12" s="132" customFormat="1" ht="12.75" customHeight="1" x14ac:dyDescent="0.2">
      <c r="A49" s="130" t="s">
        <v>185</v>
      </c>
      <c r="B49" s="126">
        <f>SUM('[2]lundi soir'!AP20)</f>
        <v>9</v>
      </c>
      <c r="C49" s="126">
        <f>SUM('[2]mardi soir'!AP20)</f>
        <v>9</v>
      </c>
      <c r="D49" s="126">
        <f>SUM('[2]mercredi soir'!AP20)</f>
        <v>0</v>
      </c>
      <c r="E49" s="126">
        <f>SUM('[2]jeudi soir'!AP20)</f>
        <v>9</v>
      </c>
      <c r="F49" s="134">
        <f>SUM('[2]lundi soir'!AT20)</f>
        <v>0</v>
      </c>
      <c r="G49" s="134">
        <f>SUM('[2]mardi soir'!AT20)</f>
        <v>0</v>
      </c>
      <c r="H49" s="134">
        <f>SUM('[2]mercredi soir'!AT20)</f>
        <v>0</v>
      </c>
      <c r="I49" s="126">
        <f>SUM(B49:H49)</f>
        <v>27</v>
      </c>
    </row>
    <row r="50" spans="1:12" s="132" customFormat="1" ht="12.75" customHeight="1" x14ac:dyDescent="0.2">
      <c r="A50" s="130" t="s">
        <v>186</v>
      </c>
      <c r="B50" s="126">
        <f>SUM('[2]lundi soir'!AP21)</f>
        <v>12</v>
      </c>
      <c r="C50" s="126">
        <f>SUM('[2]mardi soir'!AP21)</f>
        <v>0</v>
      </c>
      <c r="D50" s="126">
        <f>SUM('[2]mercredi soir'!AP21)</f>
        <v>11</v>
      </c>
      <c r="E50" s="126">
        <f>SUM('[2]jeudi soir'!AP21)</f>
        <v>12</v>
      </c>
      <c r="F50" s="134">
        <f>SUM('[2]lundi soir'!AT21)</f>
        <v>0</v>
      </c>
      <c r="G50" s="134">
        <f>SUM('[2]mardi soir'!AT21)</f>
        <v>0</v>
      </c>
      <c r="H50" s="134">
        <f>SUM('[2]mercredi soir'!AT21)</f>
        <v>0</v>
      </c>
      <c r="I50" s="126">
        <f t="shared" ref="I50:I60" si="5">SUM(B50:H50)</f>
        <v>35</v>
      </c>
    </row>
    <row r="51" spans="1:12" s="132" customFormat="1" ht="12.75" customHeight="1" x14ac:dyDescent="0.2">
      <c r="A51" s="130" t="s">
        <v>187</v>
      </c>
      <c r="B51" s="126">
        <f>SUM('[2]lundi soir'!AP22)</f>
        <v>8</v>
      </c>
      <c r="C51" s="126">
        <f>SUM('[2]mardi soir'!AP22)</f>
        <v>9</v>
      </c>
      <c r="D51" s="126">
        <f>SUM('[2]mercredi soir'!AP22)</f>
        <v>0</v>
      </c>
      <c r="E51" s="126">
        <f>SUM('[2]jeudi soir'!AP22)</f>
        <v>9</v>
      </c>
      <c r="F51" s="134">
        <f>SUM('[2]lundi soir'!AT22)</f>
        <v>0</v>
      </c>
      <c r="G51" s="134">
        <f>SUM('[2]mardi soir'!AT22)</f>
        <v>0</v>
      </c>
      <c r="H51" s="134">
        <f>SUM('[2]mercredi soir'!AT22)</f>
        <v>0</v>
      </c>
      <c r="I51" s="126">
        <f t="shared" si="5"/>
        <v>26</v>
      </c>
      <c r="J51" s="144"/>
    </row>
    <row r="52" spans="1:12" s="132" customFormat="1" ht="12.75" customHeight="1" x14ac:dyDescent="0.2">
      <c r="A52" s="130" t="s">
        <v>188</v>
      </c>
      <c r="B52" s="126">
        <f>SUM('[2]lundi soir'!AP23)</f>
        <v>15</v>
      </c>
      <c r="C52" s="126">
        <f>SUM('[2]mardi soir'!AP23)</f>
        <v>0</v>
      </c>
      <c r="D52" s="126">
        <f>SUM('[2]mercredi soir'!AP23)</f>
        <v>16</v>
      </c>
      <c r="E52" s="126">
        <f>SUM('[2]jeudi soir'!AP23)</f>
        <v>16</v>
      </c>
      <c r="F52" s="134">
        <f>SUM('[2]lundi soir'!AT23)</f>
        <v>0</v>
      </c>
      <c r="G52" s="134">
        <f>SUM('[2]mardi soir'!AT23)</f>
        <v>0</v>
      </c>
      <c r="H52" s="134">
        <f>SUM('[2]mercredi soir'!AT23)</f>
        <v>0</v>
      </c>
      <c r="I52" s="126">
        <f t="shared" si="5"/>
        <v>47</v>
      </c>
    </row>
    <row r="53" spans="1:12" s="132" customFormat="1" ht="12.75" customHeight="1" x14ac:dyDescent="0.2">
      <c r="A53" s="182" t="s">
        <v>189</v>
      </c>
      <c r="B53" s="183">
        <f>SUM('[2]lundi soir'!AP24)</f>
        <v>14</v>
      </c>
      <c r="C53" s="183">
        <f>SUM('[2]mardi soir'!AP24)</f>
        <v>0</v>
      </c>
      <c r="D53" s="183">
        <f>SUM('[2]mercredi soir'!AP24)</f>
        <v>14</v>
      </c>
      <c r="E53" s="183">
        <f>SUM('[2]jeudi soir'!AP24)</f>
        <v>0</v>
      </c>
      <c r="F53" s="184">
        <f>SUM('[2]lundi soir'!AT24)</f>
        <v>0</v>
      </c>
      <c r="G53" s="184">
        <f>SUM('[2]mardi soir'!AT24)</f>
        <v>0</v>
      </c>
      <c r="H53" s="184">
        <f>SUM('[2]mercredi soir'!AT24)</f>
        <v>0</v>
      </c>
      <c r="I53" s="183">
        <f t="shared" si="5"/>
        <v>28</v>
      </c>
      <c r="J53" s="185"/>
    </row>
    <row r="54" spans="1:12" s="132" customFormat="1" ht="12.75" customHeight="1" x14ac:dyDescent="0.2">
      <c r="A54" s="182" t="s">
        <v>190</v>
      </c>
      <c r="B54" s="183">
        <f>SUM('[2]lundi soir'!AP25)</f>
        <v>16</v>
      </c>
      <c r="C54" s="183">
        <f>SUM('[2]mardi soir'!AP25)</f>
        <v>0</v>
      </c>
      <c r="D54" s="183">
        <f>SUM('[2]mercredi soir'!AP25)</f>
        <v>16</v>
      </c>
      <c r="E54" s="183">
        <f>SUM('[2]jeudi soir'!AP25)</f>
        <v>15</v>
      </c>
      <c r="F54" s="183">
        <f>'[2]vendredi soir'!AP21</f>
        <v>11</v>
      </c>
      <c r="G54" s="184">
        <f>SUM('[2]mardi soir'!AT25)</f>
        <v>0</v>
      </c>
      <c r="H54" s="184">
        <f>SUM('[2]mercredi soir'!AT25)</f>
        <v>0</v>
      </c>
      <c r="I54" s="183">
        <f t="shared" si="5"/>
        <v>58</v>
      </c>
    </row>
    <row r="55" spans="1:12" s="132" customFormat="1" ht="12.75" customHeight="1" x14ac:dyDescent="0.2">
      <c r="A55" s="182" t="s">
        <v>191</v>
      </c>
      <c r="B55" s="183">
        <f>SUM('[2]lundi soir'!AP26)</f>
        <v>15</v>
      </c>
      <c r="C55" s="183">
        <f>SUM('[2]mardi soir'!AP26)</f>
        <v>0</v>
      </c>
      <c r="D55" s="183">
        <f>SUM('[2]mercredi soir'!AP26)</f>
        <v>15</v>
      </c>
      <c r="E55" s="183">
        <f>SUM('[2]jeudi soir'!AP26)</f>
        <v>15</v>
      </c>
      <c r="F55" s="183">
        <f>'[2]vendredi soir'!AP22</f>
        <v>7</v>
      </c>
      <c r="G55" s="184">
        <f>SUM('[2]mardi soir'!AT26)</f>
        <v>0</v>
      </c>
      <c r="H55" s="184">
        <f>SUM('[2]mercredi soir'!AT26)</f>
        <v>0</v>
      </c>
      <c r="I55" s="183">
        <f>SUM(B55:H55)</f>
        <v>52</v>
      </c>
    </row>
    <row r="56" spans="1:12" s="132" customFormat="1" ht="12.75" customHeight="1" x14ac:dyDescent="0.2">
      <c r="A56" s="182" t="s">
        <v>192</v>
      </c>
      <c r="B56" s="183">
        <f>SUM('[2]lundi soir'!AP27)</f>
        <v>13</v>
      </c>
      <c r="C56" s="183">
        <f>SUM('[2]mardi soir'!AP27)</f>
        <v>0</v>
      </c>
      <c r="D56" s="183">
        <f>SUM('[2]mercredi soir'!AP27)</f>
        <v>14</v>
      </c>
      <c r="E56" s="183">
        <f>SUM('[2]jeudi soir'!AP27)</f>
        <v>13</v>
      </c>
      <c r="F56" s="183">
        <f>'[2]vendredi soir'!AP23</f>
        <v>8</v>
      </c>
      <c r="G56" s="184">
        <f>SUM('[2]mardi soir'!AT27)</f>
        <v>0</v>
      </c>
      <c r="H56" s="184">
        <f>SUM('[2]mercredi soir'!AT27)</f>
        <v>0</v>
      </c>
      <c r="I56" s="183">
        <f>SUM(B56:H56)</f>
        <v>48</v>
      </c>
    </row>
    <row r="57" spans="1:12" s="132" customFormat="1" ht="12.75" customHeight="1" x14ac:dyDescent="0.2">
      <c r="A57" s="182" t="s">
        <v>193</v>
      </c>
      <c r="B57" s="183">
        <f>SUM('[2]lundi soir'!AP28)</f>
        <v>12</v>
      </c>
      <c r="C57" s="183">
        <f>SUM('[2]mardi soir'!AP28)</f>
        <v>0</v>
      </c>
      <c r="D57" s="183">
        <f>SUM('[2]mercredi soir'!AP28)</f>
        <v>13</v>
      </c>
      <c r="E57" s="183">
        <f>SUM('[2]jeudi soir'!AP28)</f>
        <v>11</v>
      </c>
      <c r="F57" s="183">
        <f>'[2]vendredi soir'!AP24</f>
        <v>5</v>
      </c>
      <c r="G57" s="184">
        <f>SUM('[2]mardi soir'!AT28)</f>
        <v>0</v>
      </c>
      <c r="H57" s="184">
        <f>SUM('[2]mercredi soir'!AT28)</f>
        <v>0</v>
      </c>
      <c r="I57" s="183">
        <f t="shared" si="5"/>
        <v>41</v>
      </c>
    </row>
    <row r="58" spans="1:12" s="132" customFormat="1" ht="12.75" customHeight="1" x14ac:dyDescent="0.2">
      <c r="A58" s="130" t="s">
        <v>194</v>
      </c>
      <c r="B58" s="126">
        <f>SUM('[2]lundi soir'!AP29)</f>
        <v>12</v>
      </c>
      <c r="C58" s="126">
        <f>SUM('[2]mardi soir'!AP29)</f>
        <v>12</v>
      </c>
      <c r="D58" s="126">
        <f>SUM('[2]mercredi soir'!AP29)</f>
        <v>13</v>
      </c>
      <c r="E58" s="126">
        <f>SUM('[2]jeudi soir'!AP29)</f>
        <v>14</v>
      </c>
      <c r="F58" s="134">
        <f>SUM('[2]lundi soir'!AT29)</f>
        <v>0</v>
      </c>
      <c r="G58" s="134">
        <f>SUM('[2]mardi soir'!AT29)</f>
        <v>0</v>
      </c>
      <c r="H58" s="134">
        <f>SUM('[2]mercredi soir'!AT29)</f>
        <v>0</v>
      </c>
      <c r="I58" s="126">
        <f t="shared" si="5"/>
        <v>51</v>
      </c>
      <c r="L58" s="132" t="s">
        <v>195</v>
      </c>
    </row>
    <row r="59" spans="1:12" s="132" customFormat="1" ht="12.75" customHeight="1" x14ac:dyDescent="0.2">
      <c r="A59" s="130" t="s">
        <v>196</v>
      </c>
      <c r="B59" s="126">
        <f>SUM('[2]lundi soir'!AP30)</f>
        <v>7</v>
      </c>
      <c r="C59" s="126">
        <f>SUM('[2]mardi soir'!AP30)</f>
        <v>11</v>
      </c>
      <c r="D59" s="126">
        <f>SUM('[2]mercredi soir'!AP30)</f>
        <v>8</v>
      </c>
      <c r="E59" s="126">
        <f>SUM('[2]jeudi soir'!AP30)</f>
        <v>12</v>
      </c>
      <c r="F59" s="134">
        <f>SUM('[2]lundi soir'!AT30)</f>
        <v>0</v>
      </c>
      <c r="G59" s="134">
        <f>SUM('[2]mardi soir'!AT30)</f>
        <v>0</v>
      </c>
      <c r="H59" s="134">
        <f>SUM('[2]mercredi soir'!AT30)</f>
        <v>0</v>
      </c>
      <c r="I59" s="126">
        <f t="shared" si="5"/>
        <v>38</v>
      </c>
    </row>
    <row r="60" spans="1:12" s="132" customFormat="1" ht="12.75" customHeight="1" x14ac:dyDescent="0.2">
      <c r="A60" s="186" t="s">
        <v>197</v>
      </c>
      <c r="B60" s="134">
        <f>SUM('[2]lundi soir'!AP31)</f>
        <v>0</v>
      </c>
      <c r="C60" s="134">
        <f>SUM('[2]mardi soir'!AP31)</f>
        <v>0</v>
      </c>
      <c r="D60" s="134">
        <f>SUM('[2]mercredi soir'!AP31)</f>
        <v>0</v>
      </c>
      <c r="E60" s="134">
        <f>SUM('[2]jeudi soir'!AP31)</f>
        <v>0</v>
      </c>
      <c r="F60" s="134">
        <f>SUM('[2]lundi soir'!AT31)</f>
        <v>0</v>
      </c>
      <c r="G60" s="134">
        <f>SUM('[2]mardi soir'!AT31)</f>
        <v>0</v>
      </c>
      <c r="H60" s="134">
        <f>SUM('[2]mercredi soir'!AT31)</f>
        <v>0</v>
      </c>
      <c r="I60" s="126">
        <f t="shared" si="5"/>
        <v>0</v>
      </c>
    </row>
    <row r="61" spans="1:12" s="132" customFormat="1" ht="12.75" customHeight="1" x14ac:dyDescent="0.2">
      <c r="A61" s="130" t="s">
        <v>149</v>
      </c>
      <c r="B61" s="126">
        <f>SUM('[2]lundi soir'!AP32)</f>
        <v>14</v>
      </c>
      <c r="C61" s="126">
        <f>SUM('[2]mardi soir'!AP32)</f>
        <v>14</v>
      </c>
      <c r="D61" s="126">
        <f>SUM('[2]mercredi soir'!AP32)</f>
        <v>15</v>
      </c>
      <c r="E61" s="126">
        <f>SUM('[2]jeudi soir'!AP32)</f>
        <v>14</v>
      </c>
      <c r="F61" s="134">
        <f>SUM('[2]lundi soir'!AT32)</f>
        <v>0</v>
      </c>
      <c r="G61" s="134">
        <f>SUM('[2]mardi soir'!AT32)</f>
        <v>0</v>
      </c>
      <c r="H61" s="134">
        <f>SUM('[2]mercredi soir'!AT32)</f>
        <v>0</v>
      </c>
      <c r="I61" s="126">
        <f>SUM(B61:H61)</f>
        <v>57</v>
      </c>
    </row>
    <row r="62" spans="1:12" s="132" customFormat="1" ht="12.75" customHeight="1" x14ac:dyDescent="0.2">
      <c r="A62" s="130" t="s">
        <v>198</v>
      </c>
      <c r="B62" s="126">
        <f>SUM('[2]lundi soir'!AP33)</f>
        <v>34</v>
      </c>
      <c r="C62" s="126">
        <f>SUM('[2]mardi soir'!AP33)</f>
        <v>34</v>
      </c>
      <c r="D62" s="126">
        <f>SUM('[2]mercredi soir'!AP33)</f>
        <v>34</v>
      </c>
      <c r="E62" s="126">
        <f>SUM('[2]jeudi soir'!AP33)</f>
        <v>34</v>
      </c>
      <c r="F62" s="134">
        <f>SUM('[2]lundi soir'!AT33)</f>
        <v>0</v>
      </c>
      <c r="G62" s="134">
        <f>SUM('[2]mardi soir'!AT33)</f>
        <v>0</v>
      </c>
      <c r="H62" s="134">
        <f>SUM('[2]mercredi soir'!AT33)</f>
        <v>0</v>
      </c>
      <c r="I62" s="126">
        <f>SUM(B62:H62)</f>
        <v>136</v>
      </c>
    </row>
    <row r="63" spans="1:12" s="132" customFormat="1" ht="12.75" customHeight="1" x14ac:dyDescent="0.2">
      <c r="A63" s="130" t="s">
        <v>145</v>
      </c>
      <c r="B63" s="126">
        <f>SUM('[2]lundi soir'!AP34)</f>
        <v>15</v>
      </c>
      <c r="C63" s="126">
        <f>SUM('[2]mardi soir'!AP34)</f>
        <v>15</v>
      </c>
      <c r="D63" s="126">
        <f>SUM('[2]mercredi soir'!AP34)</f>
        <v>15</v>
      </c>
      <c r="E63" s="126">
        <f>SUM('[2]jeudi soir'!AP34)</f>
        <v>15</v>
      </c>
      <c r="F63" s="134">
        <f>SUM('[2]lundi soir'!AT34)</f>
        <v>0</v>
      </c>
      <c r="G63" s="134">
        <f>SUM('[2]mardi soir'!AT34)</f>
        <v>0</v>
      </c>
      <c r="H63" s="134">
        <f>SUM('[2]mercredi soir'!AT34)</f>
        <v>0</v>
      </c>
      <c r="I63" s="126">
        <f t="shared" ref="I63:I73" si="6">SUM(B63:H63)</f>
        <v>60</v>
      </c>
      <c r="K63" s="132" t="s">
        <v>195</v>
      </c>
    </row>
    <row r="64" spans="1:12" s="132" customFormat="1" ht="12.75" customHeight="1" x14ac:dyDescent="0.2">
      <c r="A64" s="130" t="s">
        <v>199</v>
      </c>
      <c r="B64" s="126">
        <f>SUM('[2]lundi soir'!AP35)</f>
        <v>15</v>
      </c>
      <c r="C64" s="126">
        <f>SUM('[2]mardi soir'!AP35)</f>
        <v>15</v>
      </c>
      <c r="D64" s="126">
        <f>SUM('[2]mercredi soir'!AP35)</f>
        <v>14</v>
      </c>
      <c r="E64" s="126">
        <f>SUM('[2]jeudi soir'!AP35)</f>
        <v>15</v>
      </c>
      <c r="F64" s="134">
        <f>SUM('[2]lundi soir'!AT35)</f>
        <v>0</v>
      </c>
      <c r="G64" s="134">
        <f>SUM('[2]mardi soir'!AT35)</f>
        <v>0</v>
      </c>
      <c r="H64" s="134">
        <f>SUM('[2]mercredi soir'!AT35)</f>
        <v>0</v>
      </c>
      <c r="I64" s="126">
        <f t="shared" si="6"/>
        <v>59</v>
      </c>
    </row>
    <row r="65" spans="1:11" s="132" customFormat="1" ht="12.75" customHeight="1" x14ac:dyDescent="0.2">
      <c r="A65" s="130" t="s">
        <v>200</v>
      </c>
      <c r="B65" s="126">
        <f>SUM('[2]lundi soir'!AP36)</f>
        <v>15</v>
      </c>
      <c r="C65" s="126">
        <f>SUM('[2]mardi soir'!AP36)</f>
        <v>15</v>
      </c>
      <c r="D65" s="126">
        <f>SUM('[2]mercredi soir'!AP36)</f>
        <v>15</v>
      </c>
      <c r="E65" s="126">
        <f>SUM('[2]jeudi soir'!AP36)</f>
        <v>15</v>
      </c>
      <c r="F65" s="134">
        <f>SUM('[2]lundi soir'!AT36)</f>
        <v>0</v>
      </c>
      <c r="G65" s="134">
        <f>SUM('[2]mardi soir'!AT36)</f>
        <v>0</v>
      </c>
      <c r="H65" s="134">
        <f>SUM('[2]mercredi soir'!AT36)</f>
        <v>0</v>
      </c>
      <c r="I65" s="126">
        <f t="shared" si="6"/>
        <v>60</v>
      </c>
    </row>
    <row r="66" spans="1:11" s="132" customFormat="1" ht="12.75" customHeight="1" x14ac:dyDescent="0.2">
      <c r="A66" s="130" t="s">
        <v>201</v>
      </c>
      <c r="B66" s="126">
        <f>SUM('[2]lundi soir'!AP37)</f>
        <v>18</v>
      </c>
      <c r="C66" s="126">
        <f>SUM('[2]mardi soir'!AP37)</f>
        <v>18</v>
      </c>
      <c r="D66" s="126">
        <f>SUM('[2]mercredi soir'!AP37)</f>
        <v>18</v>
      </c>
      <c r="E66" s="126">
        <f>SUM('[2]jeudi soir'!AP37)</f>
        <v>18</v>
      </c>
      <c r="F66" s="134">
        <f>SUM('[2]lundi soir'!AT37)</f>
        <v>0</v>
      </c>
      <c r="G66" s="134">
        <f>SUM('[2]mardi soir'!AT37)</f>
        <v>0</v>
      </c>
      <c r="H66" s="134">
        <f>SUM('[2]mercredi soir'!AT37)</f>
        <v>0</v>
      </c>
      <c r="I66" s="126">
        <f t="shared" si="6"/>
        <v>72</v>
      </c>
    </row>
    <row r="67" spans="1:11" s="132" customFormat="1" ht="12.75" customHeight="1" x14ac:dyDescent="0.2">
      <c r="A67" s="130" t="s">
        <v>202</v>
      </c>
      <c r="B67" s="126">
        <f>SUM('[2]lundi soir'!AP38)</f>
        <v>15</v>
      </c>
      <c r="C67" s="126">
        <f>SUM('[2]mardi soir'!AP38)</f>
        <v>7</v>
      </c>
      <c r="D67" s="126">
        <f>SUM('[2]mercredi soir'!AP38)</f>
        <v>15</v>
      </c>
      <c r="E67" s="126">
        <f>SUM('[2]jeudi soir'!AP38)</f>
        <v>7</v>
      </c>
      <c r="F67" s="134">
        <f>SUM('[2]lundi soir'!AT38)</f>
        <v>0</v>
      </c>
      <c r="G67" s="134">
        <f>SUM('[2]mardi soir'!AT38)</f>
        <v>0</v>
      </c>
      <c r="H67" s="134">
        <f>SUM('[2]mercredi soir'!AT38)</f>
        <v>0</v>
      </c>
      <c r="I67" s="126">
        <f t="shared" si="6"/>
        <v>44</v>
      </c>
    </row>
    <row r="68" spans="1:11" s="132" customFormat="1" ht="12.75" customHeight="1" x14ac:dyDescent="0.2">
      <c r="A68" s="146" t="s">
        <v>151</v>
      </c>
      <c r="B68" s="126">
        <f>'[2]lundi soir'!AP39</f>
        <v>6</v>
      </c>
      <c r="C68" s="126">
        <f>'[2]mardi soir'!AP39</f>
        <v>0</v>
      </c>
      <c r="D68" s="126">
        <f>'[2]mercredi soir'!AP39</f>
        <v>6</v>
      </c>
      <c r="E68" s="126">
        <f>'[2]jeudi soir'!AP39</f>
        <v>5</v>
      </c>
      <c r="F68" s="126">
        <f>'[2]vendredi soir'!AP26</f>
        <v>6</v>
      </c>
      <c r="G68" s="126">
        <f>'[2]samedi soir'!AO20</f>
        <v>7</v>
      </c>
      <c r="H68" s="126">
        <f>'[2]dimanche soir'!AO20</f>
        <v>6</v>
      </c>
      <c r="I68" s="126">
        <f t="shared" si="6"/>
        <v>36</v>
      </c>
      <c r="J68" s="143"/>
      <c r="K68" s="132" t="s">
        <v>195</v>
      </c>
    </row>
    <row r="69" spans="1:11" s="132" customFormat="1" ht="12.75" customHeight="1" x14ac:dyDescent="0.2">
      <c r="A69" s="146" t="s">
        <v>203</v>
      </c>
      <c r="B69" s="126">
        <f>'[2]lundi soir'!AP40</f>
        <v>0</v>
      </c>
      <c r="C69" s="126">
        <f>'[2]mardi soir'!AP40</f>
        <v>0</v>
      </c>
      <c r="D69" s="126">
        <f>'[2]mercredi soir'!AP40</f>
        <v>0</v>
      </c>
      <c r="E69" s="126">
        <f>'[2]jeudi soir'!AP40</f>
        <v>2</v>
      </c>
      <c r="F69" s="126">
        <f>'[2]vendredi soir'!AP27</f>
        <v>9</v>
      </c>
      <c r="G69" s="126">
        <f>'[2]samedi soir'!AO21</f>
        <v>0</v>
      </c>
      <c r="H69" s="126">
        <f>'[2]dimanche soir'!AO21</f>
        <v>8</v>
      </c>
      <c r="I69" s="126">
        <f t="shared" si="6"/>
        <v>19</v>
      </c>
      <c r="J69" s="143"/>
    </row>
    <row r="70" spans="1:11" s="132" customFormat="1" ht="12.75" customHeight="1" x14ac:dyDescent="0.2">
      <c r="A70" s="130" t="s">
        <v>154</v>
      </c>
      <c r="B70" s="126">
        <f>'[2]lundi soir'!AP41</f>
        <v>25</v>
      </c>
      <c r="C70" s="126">
        <f>'[2]mardi soir'!AP41</f>
        <v>25</v>
      </c>
      <c r="D70" s="126">
        <f>'[2]mercredi soir'!AP41</f>
        <v>25</v>
      </c>
      <c r="E70" s="126">
        <f>'[2]jeudi soir'!AP41</f>
        <v>25</v>
      </c>
      <c r="F70" s="126">
        <f>'[2]vendredi soir'!AP28</f>
        <v>25</v>
      </c>
      <c r="G70" s="126">
        <f>'[2]samedi soir'!AO22</f>
        <v>25</v>
      </c>
      <c r="H70" s="126">
        <f>'[2]dimanche soir'!AO22</f>
        <v>25</v>
      </c>
      <c r="I70" s="126">
        <f t="shared" si="6"/>
        <v>175</v>
      </c>
    </row>
    <row r="71" spans="1:11" s="132" customFormat="1" ht="12.75" customHeight="1" x14ac:dyDescent="0.2">
      <c r="A71" s="187" t="s">
        <v>158</v>
      </c>
      <c r="B71" s="188">
        <f>'[2]lundi soir'!P41</f>
        <v>3</v>
      </c>
      <c r="C71" s="188">
        <f>'[2]mardi soir'!P41</f>
        <v>3</v>
      </c>
      <c r="D71" s="188">
        <f>'[2]mercredi soir'!P41</f>
        <v>3</v>
      </c>
      <c r="E71" s="188">
        <f>'[2]jeudi soir'!P41</f>
        <v>3</v>
      </c>
      <c r="F71" s="188">
        <f>'[2]vendredi soir'!P28</f>
        <v>3</v>
      </c>
      <c r="G71" s="188">
        <f>'[2]samedi soir'!P22</f>
        <v>3</v>
      </c>
      <c r="H71" s="188">
        <f>'[2]dimanche soir'!P22</f>
        <v>3</v>
      </c>
      <c r="I71" s="151">
        <f>B71+C71+D71+E71+F71+G71+H71</f>
        <v>21</v>
      </c>
      <c r="J71" s="143" t="s">
        <v>156</v>
      </c>
    </row>
    <row r="72" spans="1:11" s="132" customFormat="1" ht="12.75" customHeight="1" x14ac:dyDescent="0.2">
      <c r="A72" s="130" t="s">
        <v>157</v>
      </c>
      <c r="B72" s="126">
        <f>'[2]lundi soir'!AP42</f>
        <v>30</v>
      </c>
      <c r="C72" s="126">
        <f>'[2]mardi soir'!AP42</f>
        <v>30</v>
      </c>
      <c r="D72" s="126">
        <f>'[2]mercredi soir'!AP42</f>
        <v>30</v>
      </c>
      <c r="E72" s="126">
        <f>'[2]jeudi soir'!AP42</f>
        <v>30</v>
      </c>
      <c r="F72" s="126">
        <f>'[2]vendredi soir'!AP29</f>
        <v>30</v>
      </c>
      <c r="G72" s="126">
        <f>'[2]samedi soir'!AO23</f>
        <v>30</v>
      </c>
      <c r="H72" s="126">
        <f>'[2]dimanche soir'!AO23</f>
        <v>30</v>
      </c>
      <c r="I72" s="126">
        <f t="shared" si="6"/>
        <v>210</v>
      </c>
    </row>
    <row r="73" spans="1:11" s="132" customFormat="1" ht="12.75" customHeight="1" x14ac:dyDescent="0.2">
      <c r="A73" s="187" t="s">
        <v>158</v>
      </c>
      <c r="B73" s="188">
        <f>'[2]lundi soir'!P42+'[2]lundi soir'!Q42</f>
        <v>20</v>
      </c>
      <c r="C73" s="188">
        <f>'[2]mardi soir'!P42+'[2]mardi soir'!Q42</f>
        <v>20</v>
      </c>
      <c r="D73" s="188">
        <f>'[2]mercredi soir'!P42+'[2]mercredi soir'!Q42</f>
        <v>20</v>
      </c>
      <c r="E73" s="188">
        <f>'[2]jeudi soir'!P42+'[2]jeudi soir'!Q42</f>
        <v>20</v>
      </c>
      <c r="F73" s="188">
        <f>'[2]vendredi soir'!P29+'[2]vendredi soir'!Q29</f>
        <v>20</v>
      </c>
      <c r="G73" s="188">
        <f>'[2]samedi soir'!P23+'[2]samedi soir'!Q23</f>
        <v>20</v>
      </c>
      <c r="H73" s="188">
        <f>'[2]dimanche soir'!P23+'[2]dimanche soir'!Q23</f>
        <v>20</v>
      </c>
      <c r="I73" s="151">
        <f t="shared" si="6"/>
        <v>140</v>
      </c>
      <c r="J73" s="143" t="s">
        <v>156</v>
      </c>
    </row>
    <row r="74" spans="1:11" s="132" customFormat="1" ht="12.75" customHeight="1" x14ac:dyDescent="0.2">
      <c r="A74" s="189" t="s">
        <v>204</v>
      </c>
      <c r="B74" s="147">
        <f>'[2]lundi soir'!AP43</f>
        <v>0</v>
      </c>
      <c r="C74" s="147">
        <f>'[2]mardi soir'!AP43</f>
        <v>0</v>
      </c>
      <c r="D74" s="147">
        <f>'[2]mercredi soir'!AP43</f>
        <v>0</v>
      </c>
      <c r="E74" s="147">
        <f>'[2]jeudi soir'!AP43</f>
        <v>0</v>
      </c>
      <c r="F74" s="190"/>
      <c r="G74" s="190"/>
      <c r="H74" s="190"/>
      <c r="I74" s="126">
        <f>SUM(B74:H74)</f>
        <v>0</v>
      </c>
    </row>
    <row r="75" spans="1:11" s="132" customFormat="1" ht="12.75" customHeight="1" x14ac:dyDescent="0.2">
      <c r="A75" s="191" t="s">
        <v>168</v>
      </c>
      <c r="B75" s="126">
        <f>'[2]lundi soir'!AP44</f>
        <v>0</v>
      </c>
      <c r="C75" s="126">
        <f>'[2]mardi soir'!AP44</f>
        <v>0</v>
      </c>
      <c r="D75" s="126">
        <f>'[2]mercredi soir'!AP44</f>
        <v>0</v>
      </c>
      <c r="E75" s="126">
        <f>'[2]jeudi soir'!AP44</f>
        <v>0</v>
      </c>
      <c r="F75" s="126">
        <f>'[2]vendredi soir'!AP30</f>
        <v>0</v>
      </c>
      <c r="G75" s="126">
        <f>'[2]samedi soir'!AO24</f>
        <v>0</v>
      </c>
      <c r="H75" s="126">
        <f>'[2]dimanche soir'!AO24</f>
        <v>0</v>
      </c>
      <c r="I75" s="126">
        <f>SUM(B75:H75)</f>
        <v>0</v>
      </c>
    </row>
    <row r="76" spans="1:11" s="132" customFormat="1" ht="12.75" customHeight="1" x14ac:dyDescent="0.2">
      <c r="A76" s="191" t="s">
        <v>169</v>
      </c>
      <c r="B76" s="126">
        <f>'[2]lundi soir'!AP45</f>
        <v>0</v>
      </c>
      <c r="C76" s="126">
        <f>'[2]mardi soir'!AP45</f>
        <v>0</v>
      </c>
      <c r="D76" s="126">
        <f>'[2]mercredi soir'!AP45</f>
        <v>0</v>
      </c>
      <c r="E76" s="126">
        <f>'[2]jeudi soir'!AP45</f>
        <v>0</v>
      </c>
      <c r="F76" s="126">
        <f>'[2]vendredi soir'!AP31</f>
        <v>0</v>
      </c>
      <c r="G76" s="126">
        <f>'[2]samedi soir'!AO25</f>
        <v>0</v>
      </c>
      <c r="H76" s="126">
        <f>'[2]dimanche soir'!AO25</f>
        <v>0</v>
      </c>
      <c r="I76" s="126">
        <f>SUM(B76:H76)</f>
        <v>0</v>
      </c>
    </row>
    <row r="77" spans="1:11" s="132" customFormat="1" ht="12.75" customHeight="1" x14ac:dyDescent="0.2">
      <c r="A77" s="191" t="s">
        <v>170</v>
      </c>
      <c r="B77" s="126">
        <f>'[2]lundi soir'!AP46</f>
        <v>0</v>
      </c>
      <c r="C77" s="126">
        <f>'[2]mardi soir'!AP46</f>
        <v>0</v>
      </c>
      <c r="D77" s="126">
        <f>'[2]mercredi soir'!AP46</f>
        <v>0</v>
      </c>
      <c r="E77" s="126">
        <f>'[2]jeudi soir'!AP46</f>
        <v>0</v>
      </c>
      <c r="F77" s="126">
        <f>'[2]vendredi soir'!AP32</f>
        <v>0</v>
      </c>
      <c r="G77" s="134"/>
      <c r="H77" s="134"/>
      <c r="I77" s="126">
        <f>SUM(B77:H77)</f>
        <v>0</v>
      </c>
    </row>
    <row r="78" spans="1:11" s="132" customFormat="1" ht="12.75" customHeight="1" thickBot="1" x14ac:dyDescent="0.25">
      <c r="A78" s="192" t="s">
        <v>172</v>
      </c>
      <c r="B78" s="193"/>
      <c r="C78" s="193"/>
      <c r="D78" s="193"/>
      <c r="E78" s="193"/>
      <c r="F78" s="193"/>
      <c r="G78" s="193"/>
      <c r="H78" s="193"/>
      <c r="I78" s="194">
        <f>SUM(B78:H78)</f>
        <v>0</v>
      </c>
    </row>
    <row r="79" spans="1:11" s="132" customFormat="1" ht="15" customHeight="1" thickBot="1" x14ac:dyDescent="0.25">
      <c r="A79" s="195" t="s">
        <v>205</v>
      </c>
      <c r="B79" s="196">
        <f>SUM(B47:B78)</f>
        <v>437</v>
      </c>
      <c r="C79" s="196">
        <f t="shared" ref="C79:H79" si="7">SUM(C47:C78)</f>
        <v>330</v>
      </c>
      <c r="D79" s="196">
        <f t="shared" si="7"/>
        <v>423</v>
      </c>
      <c r="E79" s="196">
        <f t="shared" si="7"/>
        <v>423</v>
      </c>
      <c r="F79" s="196">
        <f t="shared" si="7"/>
        <v>215</v>
      </c>
      <c r="G79" s="196">
        <f t="shared" si="7"/>
        <v>170</v>
      </c>
      <c r="H79" s="196">
        <f t="shared" si="7"/>
        <v>179</v>
      </c>
      <c r="I79" s="196">
        <f>SUM(I47:I78)-(I71+I73)</f>
        <v>2016</v>
      </c>
    </row>
    <row r="80" spans="1:11" s="132" customFormat="1" ht="12.75" customHeight="1" thickBot="1" x14ac:dyDescent="0.25">
      <c r="A80" s="197"/>
      <c r="B80" s="198"/>
      <c r="C80" s="198"/>
      <c r="D80" s="198"/>
      <c r="E80" s="198"/>
      <c r="F80" s="198"/>
      <c r="G80" s="198"/>
      <c r="H80" s="198"/>
      <c r="I80" s="199"/>
    </row>
    <row r="81" spans="1:10" s="132" customFormat="1" ht="13.5" thickBot="1" x14ac:dyDescent="0.25">
      <c r="A81" s="200" t="s">
        <v>206</v>
      </c>
      <c r="B81" s="201">
        <f t="shared" ref="B81:H81" si="8">B43+B79</f>
        <v>1541</v>
      </c>
      <c r="C81" s="201">
        <f t="shared" si="8"/>
        <v>1407</v>
      </c>
      <c r="D81" s="201">
        <f t="shared" si="8"/>
        <v>1312</v>
      </c>
      <c r="E81" s="201">
        <f t="shared" si="8"/>
        <v>1509</v>
      </c>
      <c r="F81" s="201">
        <f t="shared" si="8"/>
        <v>1279</v>
      </c>
      <c r="G81" s="201">
        <f t="shared" si="8"/>
        <v>356</v>
      </c>
      <c r="H81" s="201">
        <f t="shared" si="8"/>
        <v>359</v>
      </c>
      <c r="I81" s="199"/>
    </row>
    <row r="82" spans="1:10" s="121" customFormat="1" ht="12" customHeight="1" x14ac:dyDescent="0.2">
      <c r="A82" s="202"/>
      <c r="B82" s="203"/>
      <c r="C82" s="203"/>
      <c r="D82" s="203"/>
      <c r="E82" s="203"/>
      <c r="F82" s="203"/>
      <c r="G82" s="203"/>
      <c r="H82" s="203"/>
      <c r="I82" s="199"/>
    </row>
    <row r="83" spans="1:10" s="122" customFormat="1" x14ac:dyDescent="0.2">
      <c r="A83" s="204" t="s">
        <v>207</v>
      </c>
      <c r="B83" s="204">
        <f>B84+B85+B86+B87+D84+D85+D86+D87+F84+F85+F86+F87+H84+H85</f>
        <v>0</v>
      </c>
      <c r="C83" s="205"/>
      <c r="D83" s="120"/>
      <c r="E83" s="120"/>
      <c r="F83" s="120"/>
      <c r="G83" s="205"/>
      <c r="H83" s="205"/>
      <c r="I83" s="121"/>
      <c r="J83" s="206"/>
    </row>
    <row r="84" spans="1:10" s="122" customFormat="1" x14ac:dyDescent="0.2">
      <c r="A84" s="207" t="s">
        <v>47</v>
      </c>
      <c r="B84" s="203">
        <f>'[2]lundi midi'!V16+'[2]lundi midi'!V55</f>
        <v>0</v>
      </c>
      <c r="C84" s="207" t="s">
        <v>132</v>
      </c>
      <c r="D84" s="203">
        <f>'[2]mercredi midi'!V16+'[2]mercredi midi'!V55</f>
        <v>0</v>
      </c>
      <c r="E84" s="207" t="s">
        <v>134</v>
      </c>
      <c r="F84" s="203">
        <f>'[2]vendredi midi'!V16+'[2]vendredi midi'!V55</f>
        <v>0</v>
      </c>
      <c r="G84" s="207" t="s">
        <v>136</v>
      </c>
      <c r="H84" s="203">
        <f>'[2]dimanche midi'!V16+'[2]dimanche midi'!V31</f>
        <v>0</v>
      </c>
      <c r="I84" s="120"/>
    </row>
    <row r="85" spans="1:10" s="122" customFormat="1" x14ac:dyDescent="0.2">
      <c r="A85" s="207" t="s">
        <v>208</v>
      </c>
      <c r="B85" s="203">
        <f>'[2]lundi soir'!V15+'[2]lundi soir'!V48</f>
        <v>0</v>
      </c>
      <c r="C85" s="207" t="s">
        <v>179</v>
      </c>
      <c r="D85" s="203">
        <f>'[2]mercredi soir'!V15+'[2]mercredi soir'!V48</f>
        <v>0</v>
      </c>
      <c r="E85" s="207" t="s">
        <v>181</v>
      </c>
      <c r="F85" s="203">
        <f>'[2]vendredi soir'!V15+'[2]vendredi soir'!V34</f>
        <v>0</v>
      </c>
      <c r="G85" s="207" t="s">
        <v>183</v>
      </c>
      <c r="H85" s="203">
        <f>'[2]dimanche soir'!V15+'[2]dimanche soir'!V28</f>
        <v>0</v>
      </c>
      <c r="I85" s="120"/>
    </row>
    <row r="86" spans="1:10" s="122" customFormat="1" ht="13.5" thickBot="1" x14ac:dyDescent="0.25">
      <c r="A86" s="207" t="s">
        <v>209</v>
      </c>
      <c r="B86" s="203">
        <f>'[2]mardi midi'!V16+'[2]mardi midi'!V55</f>
        <v>0</v>
      </c>
      <c r="C86" s="207" t="s">
        <v>133</v>
      </c>
      <c r="D86" s="203">
        <f>'[2]jeudi midi'!V16+'[2]jeudi midi'!V55</f>
        <v>0</v>
      </c>
      <c r="E86" s="207" t="s">
        <v>135</v>
      </c>
      <c r="F86" s="203">
        <f>'[2]samedi midi'!V16+'[2]samedi midi'!V31</f>
        <v>0</v>
      </c>
      <c r="G86" s="121"/>
      <c r="H86" s="121"/>
      <c r="I86" s="120"/>
    </row>
    <row r="87" spans="1:10" s="122" customFormat="1" ht="13.5" thickTop="1" x14ac:dyDescent="0.2">
      <c r="A87" s="207" t="s">
        <v>210</v>
      </c>
      <c r="B87" s="203">
        <f>'[2]mardi soir'!V15+'[2]mardi soir'!V48</f>
        <v>0</v>
      </c>
      <c r="C87" s="207" t="s">
        <v>180</v>
      </c>
      <c r="D87" s="203">
        <f>'[2]jeudi soir'!V15+'[2]jeudi soir'!V48</f>
        <v>0</v>
      </c>
      <c r="E87" s="207" t="s">
        <v>182</v>
      </c>
      <c r="F87" s="203">
        <f>'[2]samedi soir'!V15+'[2]samedi soir'!V28</f>
        <v>0</v>
      </c>
      <c r="G87" s="120"/>
      <c r="H87" s="208"/>
      <c r="I87" s="209" t="s">
        <v>211</v>
      </c>
    </row>
    <row r="88" spans="1:10" s="122" customFormat="1" ht="12.75" customHeight="1" x14ac:dyDescent="0.2">
      <c r="A88" s="210"/>
      <c r="B88" s="120"/>
      <c r="C88" s="120"/>
      <c r="D88" s="120"/>
      <c r="E88" s="120"/>
      <c r="F88" s="120"/>
      <c r="G88" s="120"/>
      <c r="H88" s="120"/>
      <c r="I88" s="211" t="s">
        <v>212</v>
      </c>
    </row>
    <row r="89" spans="1:10" s="122" customFormat="1" ht="13.5" thickBot="1" x14ac:dyDescent="0.25">
      <c r="A89" s="204" t="s">
        <v>213</v>
      </c>
      <c r="B89" s="204">
        <f>B90+B91+B92+B93+D90+D91+D92+D93+F90+F91+F92+F93+H90+H91</f>
        <v>34</v>
      </c>
      <c r="C89" s="120"/>
      <c r="D89" s="120"/>
      <c r="E89" s="120"/>
      <c r="F89" s="120"/>
      <c r="G89" s="120"/>
      <c r="H89" s="120"/>
      <c r="I89" s="212">
        <f>I43+I79</f>
        <v>7441</v>
      </c>
    </row>
    <row r="90" spans="1:10" s="122" customFormat="1" ht="13.5" thickTop="1" x14ac:dyDescent="0.2">
      <c r="A90" s="210" t="s">
        <v>130</v>
      </c>
      <c r="B90" s="213">
        <f>'[2]lundi midi'!W16+'[2]lundi midi'!W55</f>
        <v>3</v>
      </c>
      <c r="C90" s="207" t="s">
        <v>132</v>
      </c>
      <c r="D90" s="213">
        <f>'[2]mercredi midi'!W16+'[2]mercredi midi'!W55</f>
        <v>0</v>
      </c>
      <c r="E90" s="207" t="s">
        <v>134</v>
      </c>
      <c r="F90" s="213">
        <f>'[2]vendredi midi'!W16+'[2]vendredi midi'!W55</f>
        <v>2</v>
      </c>
      <c r="G90" s="207" t="s">
        <v>136</v>
      </c>
      <c r="H90" s="213">
        <f>'[2]dimanche midi'!W16+'[2]dimanche midi'!W31</f>
        <v>0</v>
      </c>
      <c r="I90" s="120"/>
    </row>
    <row r="91" spans="1:10" s="122" customFormat="1" x14ac:dyDescent="0.2">
      <c r="A91" s="210" t="s">
        <v>177</v>
      </c>
      <c r="B91" s="213">
        <f>'[2]lundi soir'!W15+'[2]lundi soir'!W48</f>
        <v>0</v>
      </c>
      <c r="C91" s="207" t="s">
        <v>179</v>
      </c>
      <c r="D91" s="213">
        <f>'[2]mercredi soir'!W15+'[2]mercredi soir'!W48</f>
        <v>12</v>
      </c>
      <c r="E91" s="207" t="s">
        <v>181</v>
      </c>
      <c r="F91" s="213">
        <f>'[2]vendredi soir'!W15+'[2]vendredi soir'!W34</f>
        <v>0</v>
      </c>
      <c r="G91" s="207" t="s">
        <v>183</v>
      </c>
      <c r="H91" s="213">
        <f>'[2]dimanche soir'!W15+'[2]dimanche soir'!W28</f>
        <v>0</v>
      </c>
      <c r="I91" s="120"/>
    </row>
    <row r="92" spans="1:10" s="122" customFormat="1" ht="12.75" customHeight="1" x14ac:dyDescent="0.2">
      <c r="A92" s="210" t="s">
        <v>131</v>
      </c>
      <c r="B92" s="213">
        <f>'[2]mardi midi'!W16+'[2]mardi midi'!W55</f>
        <v>0</v>
      </c>
      <c r="C92" s="207" t="s">
        <v>133</v>
      </c>
      <c r="D92" s="213">
        <f>'[2]jeudi midi'!W16+'[2]jeudi midi'!W55</f>
        <v>3</v>
      </c>
      <c r="E92" s="207" t="s">
        <v>135</v>
      </c>
      <c r="F92" s="213">
        <f>'[2]samedi midi'!W16+'[2]samedi midi'!W31</f>
        <v>0</v>
      </c>
      <c r="G92" s="120"/>
      <c r="H92" s="120"/>
      <c r="I92" s="120"/>
    </row>
    <row r="93" spans="1:10" s="122" customFormat="1" ht="12.75" customHeight="1" x14ac:dyDescent="0.2">
      <c r="A93" s="210" t="s">
        <v>178</v>
      </c>
      <c r="B93" s="213">
        <f>'[2]mardi soir'!W15+'[2]mardi soir'!W48</f>
        <v>7</v>
      </c>
      <c r="C93" s="207" t="s">
        <v>180</v>
      </c>
      <c r="D93" s="213">
        <f>'[2]jeudi soir'!W15+'[2]jeudi soir'!W48</f>
        <v>7</v>
      </c>
      <c r="E93" s="207" t="s">
        <v>182</v>
      </c>
      <c r="F93" s="213">
        <f>'[2]samedi soir'!W15+'[2]samedi soir'!W28</f>
        <v>0</v>
      </c>
      <c r="G93" s="120"/>
      <c r="H93" s="120"/>
      <c r="I93" s="120"/>
    </row>
    <row r="94" spans="1:10" s="122" customFormat="1" x14ac:dyDescent="0.2">
      <c r="A94" s="120"/>
      <c r="B94" s="120"/>
      <c r="C94" s="120"/>
      <c r="D94" s="120"/>
      <c r="E94" s="120"/>
      <c r="F94" s="120"/>
      <c r="G94" s="120"/>
      <c r="H94" s="120"/>
      <c r="I94" s="214"/>
    </row>
    <row r="95" spans="1:10" x14ac:dyDescent="0.2">
      <c r="A95" s="215"/>
    </row>
    <row r="96" spans="1:10" x14ac:dyDescent="0.2">
      <c r="A96" s="217"/>
      <c r="C96" s="218"/>
      <c r="E96" s="218"/>
    </row>
    <row r="97" spans="1:5" x14ac:dyDescent="0.2">
      <c r="A97" s="217"/>
      <c r="C97" s="218"/>
      <c r="E97" s="218"/>
    </row>
    <row r="98" spans="1:5" x14ac:dyDescent="0.2">
      <c r="A98" s="210"/>
      <c r="C98" s="218"/>
      <c r="E98" s="218"/>
    </row>
    <row r="99" spans="1:5" x14ac:dyDescent="0.2">
      <c r="A99" s="210"/>
      <c r="C99" s="218"/>
      <c r="E99" s="218"/>
    </row>
  </sheetData>
  <sheetProtection formatCells="0"/>
  <pageMargins left="0" right="0" top="0" bottom="0" header="0" footer="0"/>
  <pageSetup paperSize="9" scale="4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zoomScale="80" zoomScaleNormal="80" workbookViewId="0">
      <selection activeCell="E14" sqref="E14"/>
    </sheetView>
  </sheetViews>
  <sheetFormatPr baseColWidth="10" defaultRowHeight="12.75" x14ac:dyDescent="0.2"/>
  <cols>
    <col min="1" max="1" width="29.85546875" customWidth="1"/>
    <col min="2" max="7" width="18.7109375" customWidth="1"/>
    <col min="8" max="8" width="3.42578125" customWidth="1"/>
    <col min="9" max="14" width="18.7109375" customWidth="1"/>
    <col min="15" max="15" width="4.140625" customWidth="1"/>
  </cols>
  <sheetData>
    <row r="1" spans="1:14" ht="15.75" x14ac:dyDescent="0.25">
      <c r="A1" s="2"/>
      <c r="B1" s="3"/>
      <c r="C1" s="3"/>
      <c r="D1" s="3"/>
      <c r="E1" s="3"/>
      <c r="F1" s="3"/>
      <c r="G1" s="3"/>
    </row>
    <row r="2" spans="1:14" ht="27.75" x14ac:dyDescent="0.45">
      <c r="A2" s="8"/>
      <c r="B2" s="231" t="s">
        <v>216</v>
      </c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3"/>
    </row>
    <row r="3" spans="1:14" ht="15.75" x14ac:dyDescent="0.25">
      <c r="A3" s="1"/>
      <c r="B3" s="4"/>
      <c r="C3" s="5"/>
      <c r="D3" s="4"/>
      <c r="E3" s="4"/>
      <c r="F3" s="4"/>
      <c r="G3" s="4"/>
    </row>
    <row r="4" spans="1:14" ht="19.5" customHeight="1" x14ac:dyDescent="0.2">
      <c r="B4" s="228" t="s">
        <v>37</v>
      </c>
      <c r="C4" s="229"/>
      <c r="D4" s="229"/>
      <c r="E4" s="229"/>
      <c r="F4" s="229"/>
      <c r="G4" s="230"/>
      <c r="I4" s="228" t="s">
        <v>38</v>
      </c>
      <c r="J4" s="229"/>
      <c r="K4" s="229"/>
      <c r="L4" s="229"/>
      <c r="M4" s="229"/>
      <c r="N4" s="230"/>
    </row>
    <row r="5" spans="1:14" ht="30" customHeight="1" x14ac:dyDescent="0.2">
      <c r="B5" s="9" t="s">
        <v>0</v>
      </c>
      <c r="C5" s="9" t="s">
        <v>1</v>
      </c>
      <c r="D5" s="9" t="s">
        <v>2</v>
      </c>
      <c r="E5" s="9" t="s">
        <v>217</v>
      </c>
      <c r="F5" s="9" t="s">
        <v>3</v>
      </c>
      <c r="G5" s="10" t="s">
        <v>4</v>
      </c>
      <c r="I5" s="9" t="s">
        <v>0</v>
      </c>
      <c r="J5" s="9" t="s">
        <v>1</v>
      </c>
      <c r="K5" s="9" t="s">
        <v>2</v>
      </c>
      <c r="L5" s="9" t="s">
        <v>217</v>
      </c>
      <c r="M5" s="9" t="s">
        <v>3</v>
      </c>
      <c r="N5" s="10" t="s">
        <v>4</v>
      </c>
    </row>
    <row r="6" spans="1:14" ht="30" customHeight="1" x14ac:dyDescent="0.2">
      <c r="A6" s="7" t="s">
        <v>6</v>
      </c>
      <c r="B6" s="6" t="s">
        <v>41</v>
      </c>
      <c r="C6" s="6" t="s">
        <v>86</v>
      </c>
      <c r="D6" s="6" t="s">
        <v>39</v>
      </c>
      <c r="E6" s="6" t="s">
        <v>90</v>
      </c>
      <c r="F6" s="6" t="s">
        <v>101</v>
      </c>
      <c r="G6" s="6" t="s">
        <v>88</v>
      </c>
      <c r="I6" s="6"/>
      <c r="J6" s="6"/>
      <c r="K6" s="6"/>
      <c r="L6" s="6"/>
      <c r="M6" s="6"/>
      <c r="N6" s="6"/>
    </row>
    <row r="7" spans="1:14" ht="30" customHeight="1" x14ac:dyDescent="0.2">
      <c r="A7" s="7" t="s">
        <v>32</v>
      </c>
      <c r="B7" s="6" t="s">
        <v>42</v>
      </c>
      <c r="C7" s="6" t="s">
        <v>91</v>
      </c>
      <c r="D7" s="6" t="s">
        <v>39</v>
      </c>
      <c r="E7" s="6" t="s">
        <v>90</v>
      </c>
      <c r="F7" s="6" t="s">
        <v>85</v>
      </c>
      <c r="G7" s="6" t="s">
        <v>88</v>
      </c>
      <c r="I7" s="6"/>
      <c r="J7" s="6"/>
      <c r="K7" s="6"/>
      <c r="L7" s="6"/>
      <c r="M7" s="6"/>
      <c r="N7" s="6"/>
    </row>
    <row r="8" spans="1:14" ht="30" customHeight="1" x14ac:dyDescent="0.2">
      <c r="A8" s="7" t="s">
        <v>9</v>
      </c>
      <c r="B8" s="6" t="s">
        <v>42</v>
      </c>
      <c r="C8" s="6" t="s">
        <v>91</v>
      </c>
      <c r="D8" s="6" t="s">
        <v>39</v>
      </c>
      <c r="E8" s="6" t="s">
        <v>90</v>
      </c>
      <c r="F8" s="6" t="s">
        <v>85</v>
      </c>
      <c r="G8" s="6" t="s">
        <v>88</v>
      </c>
      <c r="I8" s="6"/>
      <c r="J8" s="6"/>
      <c r="K8" s="6"/>
      <c r="L8" s="6"/>
      <c r="M8" s="6"/>
      <c r="N8" s="6"/>
    </row>
    <row r="9" spans="1:14" ht="30" customHeight="1" x14ac:dyDescent="0.2">
      <c r="A9" s="7" t="s">
        <v>10</v>
      </c>
      <c r="B9" s="6" t="s">
        <v>42</v>
      </c>
      <c r="C9" s="6" t="s">
        <v>91</v>
      </c>
      <c r="D9" s="6" t="s">
        <v>39</v>
      </c>
      <c r="E9" s="6" t="s">
        <v>87</v>
      </c>
      <c r="F9" s="6" t="s">
        <v>85</v>
      </c>
      <c r="G9" s="6" t="s">
        <v>88</v>
      </c>
      <c r="I9" s="6"/>
      <c r="J9" s="6"/>
      <c r="K9" s="6"/>
      <c r="L9" s="6"/>
      <c r="M9" s="6"/>
      <c r="N9" s="6"/>
    </row>
    <row r="10" spans="1:14" ht="30" customHeight="1" x14ac:dyDescent="0.2">
      <c r="A10" s="7" t="s">
        <v>17</v>
      </c>
      <c r="B10" s="6" t="s">
        <v>42</v>
      </c>
      <c r="C10" s="6" t="s">
        <v>91</v>
      </c>
      <c r="D10" s="6" t="s">
        <v>39</v>
      </c>
      <c r="E10" s="6" t="s">
        <v>87</v>
      </c>
      <c r="F10" s="6" t="s">
        <v>218</v>
      </c>
      <c r="G10" s="6" t="s">
        <v>88</v>
      </c>
      <c r="I10" s="6"/>
      <c r="J10" s="6"/>
      <c r="K10" s="6"/>
      <c r="L10" s="6"/>
      <c r="M10" s="6"/>
      <c r="N10" s="6"/>
    </row>
    <row r="11" spans="1:14" ht="30" customHeight="1" x14ac:dyDescent="0.2">
      <c r="A11" s="7" t="s">
        <v>33</v>
      </c>
      <c r="B11" s="6" t="s">
        <v>42</v>
      </c>
      <c r="C11" s="6" t="s">
        <v>91</v>
      </c>
      <c r="D11" s="6" t="s">
        <v>39</v>
      </c>
      <c r="E11" s="6" t="s">
        <v>90</v>
      </c>
      <c r="F11" s="6" t="s">
        <v>85</v>
      </c>
      <c r="G11" s="6" t="s">
        <v>88</v>
      </c>
      <c r="I11" s="6"/>
      <c r="J11" s="6"/>
      <c r="K11" s="6"/>
      <c r="L11" s="6"/>
      <c r="M11" s="6"/>
      <c r="N11" s="6"/>
    </row>
    <row r="12" spans="1:14" ht="30" customHeight="1" x14ac:dyDescent="0.2">
      <c r="A12" s="7" t="s">
        <v>18</v>
      </c>
      <c r="B12" s="6" t="s">
        <v>42</v>
      </c>
      <c r="C12" s="6" t="s">
        <v>91</v>
      </c>
      <c r="D12" s="6" t="s">
        <v>39</v>
      </c>
      <c r="E12" s="6" t="s">
        <v>90</v>
      </c>
      <c r="F12" s="6" t="s">
        <v>97</v>
      </c>
      <c r="G12" s="6" t="s">
        <v>88</v>
      </c>
      <c r="I12" s="6"/>
      <c r="J12" s="6"/>
      <c r="K12" s="6"/>
      <c r="L12" s="6"/>
      <c r="M12" s="6"/>
      <c r="N12" s="6"/>
    </row>
    <row r="13" spans="1:14" ht="30" customHeight="1" x14ac:dyDescent="0.2">
      <c r="A13" s="7" t="s">
        <v>20</v>
      </c>
      <c r="B13" s="6" t="s">
        <v>42</v>
      </c>
      <c r="C13" s="6" t="s">
        <v>91</v>
      </c>
      <c r="D13" s="6" t="s">
        <v>39</v>
      </c>
      <c r="E13" s="6" t="s">
        <v>90</v>
      </c>
      <c r="F13" s="6" t="s">
        <v>85</v>
      </c>
      <c r="G13" s="6" t="s">
        <v>88</v>
      </c>
      <c r="I13" s="6"/>
      <c r="J13" s="6"/>
      <c r="K13" s="6"/>
      <c r="L13" s="6"/>
      <c r="M13" s="6"/>
      <c r="N13" s="6"/>
    </row>
    <row r="14" spans="1:14" ht="30" customHeight="1" x14ac:dyDescent="0.2">
      <c r="A14" s="7" t="s">
        <v>23</v>
      </c>
      <c r="B14" s="6" t="s">
        <v>42</v>
      </c>
      <c r="C14" s="6" t="s">
        <v>91</v>
      </c>
      <c r="D14" s="6" t="s">
        <v>39</v>
      </c>
      <c r="E14" s="6" t="s">
        <v>90</v>
      </c>
      <c r="F14" s="6" t="s">
        <v>99</v>
      </c>
      <c r="G14" s="6" t="s">
        <v>88</v>
      </c>
      <c r="I14" s="6"/>
      <c r="J14" s="6"/>
      <c r="K14" s="6"/>
      <c r="L14" s="6"/>
      <c r="M14" s="6"/>
      <c r="N14" s="6"/>
    </row>
    <row r="15" spans="1:14" ht="30" customHeight="1" x14ac:dyDescent="0.2">
      <c r="A15" s="7" t="s">
        <v>35</v>
      </c>
      <c r="B15" s="6" t="s">
        <v>42</v>
      </c>
      <c r="C15" s="6" t="s">
        <v>91</v>
      </c>
      <c r="D15" s="6" t="s">
        <v>39</v>
      </c>
      <c r="E15" s="6" t="s">
        <v>90</v>
      </c>
      <c r="F15" s="6" t="s">
        <v>218</v>
      </c>
      <c r="G15" s="6" t="s">
        <v>88</v>
      </c>
      <c r="I15" s="6"/>
      <c r="J15" s="6"/>
      <c r="K15" s="6"/>
      <c r="L15" s="6"/>
      <c r="M15" s="6"/>
      <c r="N15" s="6"/>
    </row>
    <row r="16" spans="1:14" ht="30" customHeight="1" x14ac:dyDescent="0.2">
      <c r="A16" s="7" t="s">
        <v>36</v>
      </c>
      <c r="B16" s="6" t="s">
        <v>42</v>
      </c>
      <c r="C16" s="6" t="s">
        <v>91</v>
      </c>
      <c r="D16" s="6" t="s">
        <v>39</v>
      </c>
      <c r="E16" s="6" t="s">
        <v>90</v>
      </c>
      <c r="F16" s="6" t="s">
        <v>218</v>
      </c>
      <c r="G16" s="6" t="s">
        <v>88</v>
      </c>
      <c r="I16" s="6"/>
      <c r="J16" s="6"/>
      <c r="K16" s="6"/>
      <c r="L16" s="6"/>
      <c r="M16" s="6"/>
      <c r="N16" s="6"/>
    </row>
    <row r="17" spans="1:14" ht="30" customHeight="1" x14ac:dyDescent="0.2">
      <c r="A17" s="13" t="s">
        <v>21</v>
      </c>
      <c r="B17" s="14"/>
      <c r="C17" s="14"/>
      <c r="D17" s="14"/>
      <c r="E17" s="14"/>
      <c r="F17" s="14"/>
      <c r="G17" s="14"/>
      <c r="I17" s="14"/>
      <c r="J17" s="14"/>
      <c r="K17" s="14"/>
      <c r="L17" s="14"/>
      <c r="M17" s="14"/>
      <c r="N17" s="14"/>
    </row>
    <row r="18" spans="1:14" ht="30" customHeight="1" x14ac:dyDescent="0.2">
      <c r="A18" s="13" t="s">
        <v>19</v>
      </c>
      <c r="B18" s="14"/>
      <c r="C18" s="14"/>
      <c r="D18" s="14"/>
      <c r="E18" s="14"/>
      <c r="F18" s="14"/>
      <c r="G18" s="14"/>
      <c r="I18" s="14"/>
      <c r="J18" s="14"/>
      <c r="K18" s="14"/>
      <c r="L18" s="14"/>
      <c r="M18" s="14"/>
      <c r="N18" s="14"/>
    </row>
    <row r="19" spans="1:14" ht="30" customHeight="1" x14ac:dyDescent="0.2">
      <c r="A19" s="11" t="s">
        <v>8</v>
      </c>
      <c r="B19" s="12"/>
      <c r="C19" s="12"/>
      <c r="D19" s="12"/>
      <c r="E19" s="12"/>
      <c r="F19" s="12"/>
      <c r="G19" s="12"/>
      <c r="I19" s="12"/>
      <c r="J19" s="12"/>
      <c r="K19" s="12"/>
      <c r="L19" s="12"/>
      <c r="M19" s="12"/>
      <c r="N19" s="12"/>
    </row>
    <row r="20" spans="1:14" ht="30" customHeight="1" x14ac:dyDescent="0.2">
      <c r="A20" s="11" t="s">
        <v>5</v>
      </c>
      <c r="B20" s="12"/>
      <c r="C20" s="12"/>
      <c r="D20" s="12"/>
      <c r="E20" s="12"/>
      <c r="F20" s="12"/>
      <c r="G20" s="12"/>
      <c r="I20" s="12"/>
      <c r="J20" s="12"/>
      <c r="K20" s="12"/>
      <c r="L20" s="12"/>
      <c r="M20" s="12"/>
      <c r="N20" s="12"/>
    </row>
    <row r="21" spans="1:14" ht="30" customHeight="1" x14ac:dyDescent="0.2">
      <c r="A21" s="11" t="s">
        <v>11</v>
      </c>
      <c r="B21" s="12"/>
      <c r="C21" s="12"/>
      <c r="D21" s="12"/>
      <c r="E21" s="12"/>
      <c r="F21" s="12"/>
      <c r="G21" s="12"/>
      <c r="I21" s="12"/>
      <c r="J21" s="12"/>
      <c r="K21" s="12"/>
      <c r="L21" s="12"/>
      <c r="M21" s="12"/>
      <c r="N21" s="12"/>
    </row>
    <row r="22" spans="1:14" ht="30" customHeight="1" x14ac:dyDescent="0.2">
      <c r="A22" s="11" t="s">
        <v>7</v>
      </c>
      <c r="B22" s="12"/>
      <c r="C22" s="12"/>
      <c r="D22" s="12"/>
      <c r="E22" s="12"/>
      <c r="F22" s="12"/>
      <c r="G22" s="12"/>
      <c r="I22" s="12"/>
      <c r="J22" s="12"/>
      <c r="K22" s="12"/>
      <c r="L22" s="12"/>
      <c r="M22" s="12"/>
      <c r="N22" s="12"/>
    </row>
    <row r="23" spans="1:14" ht="30" customHeight="1" x14ac:dyDescent="0.2">
      <c r="A23" s="11" t="s">
        <v>24</v>
      </c>
      <c r="B23" s="12"/>
      <c r="C23" s="12"/>
      <c r="D23" s="12"/>
      <c r="E23" s="12"/>
      <c r="F23" s="12"/>
      <c r="G23" s="12"/>
      <c r="I23" s="12"/>
      <c r="J23" s="12"/>
      <c r="K23" s="12"/>
      <c r="L23" s="12"/>
      <c r="M23" s="12"/>
      <c r="N23" s="12"/>
    </row>
    <row r="24" spans="1:14" ht="30" customHeight="1" x14ac:dyDescent="0.2">
      <c r="A24" s="11" t="s">
        <v>25</v>
      </c>
      <c r="B24" s="12"/>
      <c r="C24" s="12"/>
      <c r="D24" s="12"/>
      <c r="E24" s="12"/>
      <c r="F24" s="12"/>
      <c r="G24" s="12"/>
      <c r="I24" s="12"/>
      <c r="J24" s="12"/>
      <c r="K24" s="12"/>
      <c r="L24" s="12"/>
      <c r="M24" s="12"/>
      <c r="N24" s="12"/>
    </row>
    <row r="25" spans="1:14" ht="30" customHeight="1" x14ac:dyDescent="0.2">
      <c r="A25" s="11" t="s">
        <v>12</v>
      </c>
      <c r="B25" s="12"/>
      <c r="C25" s="12"/>
      <c r="D25" s="12"/>
      <c r="E25" s="12"/>
      <c r="F25" s="12"/>
      <c r="G25" s="12"/>
      <c r="I25" s="12"/>
      <c r="J25" s="12"/>
      <c r="K25" s="12"/>
      <c r="L25" s="12"/>
      <c r="M25" s="12"/>
      <c r="N25" s="12"/>
    </row>
    <row r="26" spans="1:14" ht="30" customHeight="1" x14ac:dyDescent="0.2">
      <c r="A26" s="11" t="s">
        <v>22</v>
      </c>
      <c r="B26" s="12"/>
      <c r="C26" s="12"/>
      <c r="D26" s="12"/>
      <c r="E26" s="12"/>
      <c r="F26" s="12"/>
      <c r="G26" s="12"/>
      <c r="I26" s="12"/>
      <c r="J26" s="12"/>
      <c r="K26" s="12"/>
      <c r="L26" s="12"/>
      <c r="M26" s="12"/>
      <c r="N26" s="12"/>
    </row>
    <row r="27" spans="1:14" ht="30" customHeight="1" x14ac:dyDescent="0.2">
      <c r="A27" s="11" t="s">
        <v>34</v>
      </c>
      <c r="B27" s="12"/>
      <c r="C27" s="12"/>
      <c r="D27" s="12"/>
      <c r="E27" s="12"/>
      <c r="F27" s="12"/>
      <c r="G27" s="12"/>
      <c r="I27" s="12"/>
      <c r="J27" s="12"/>
      <c r="K27" s="12"/>
      <c r="L27" s="12"/>
      <c r="M27" s="12"/>
      <c r="N27" s="12"/>
    </row>
    <row r="28" spans="1:14" ht="30" customHeight="1" x14ac:dyDescent="0.2">
      <c r="A28" s="15" t="s">
        <v>14</v>
      </c>
      <c r="B28" s="16"/>
      <c r="C28" s="16"/>
      <c r="D28" s="16"/>
      <c r="E28" s="16"/>
      <c r="F28" s="16"/>
      <c r="G28" s="16"/>
      <c r="I28" s="16"/>
      <c r="J28" s="16"/>
      <c r="K28" s="16"/>
      <c r="L28" s="16"/>
      <c r="M28" s="16"/>
      <c r="N28" s="16"/>
    </row>
    <row r="29" spans="1:14" ht="30" customHeight="1" x14ac:dyDescent="0.2">
      <c r="A29" s="15" t="s">
        <v>13</v>
      </c>
      <c r="B29" s="16"/>
      <c r="C29" s="16"/>
      <c r="D29" s="16"/>
      <c r="E29" s="16"/>
      <c r="F29" s="16"/>
      <c r="G29" s="16"/>
      <c r="I29" s="16"/>
      <c r="J29" s="16"/>
      <c r="K29" s="16"/>
      <c r="L29" s="16"/>
      <c r="M29" s="16"/>
      <c r="N29" s="16"/>
    </row>
    <row r="30" spans="1:14" ht="30" customHeight="1" x14ac:dyDescent="0.2">
      <c r="A30" s="17" t="s">
        <v>15</v>
      </c>
      <c r="B30" s="18"/>
      <c r="C30" s="18"/>
      <c r="D30" s="18"/>
      <c r="E30" s="18"/>
      <c r="F30" s="18"/>
      <c r="G30" s="18"/>
      <c r="I30" s="18"/>
      <c r="J30" s="18"/>
      <c r="K30" s="18"/>
      <c r="L30" s="18"/>
      <c r="M30" s="18"/>
      <c r="N30" s="18"/>
    </row>
    <row r="31" spans="1:14" ht="30" customHeight="1" x14ac:dyDescent="0.2">
      <c r="A31" s="17" t="s">
        <v>16</v>
      </c>
      <c r="B31" s="18"/>
      <c r="C31" s="18"/>
      <c r="D31" s="18"/>
      <c r="E31" s="18"/>
      <c r="F31" s="18"/>
      <c r="G31" s="18"/>
      <c r="I31" s="18"/>
      <c r="J31" s="18"/>
      <c r="K31" s="18"/>
      <c r="L31" s="18"/>
      <c r="M31" s="18"/>
      <c r="N31" s="18"/>
    </row>
    <row r="32" spans="1:14" ht="30" customHeight="1" x14ac:dyDescent="0.2">
      <c r="A32" s="17" t="s">
        <v>31</v>
      </c>
      <c r="B32" s="18"/>
      <c r="C32" s="18"/>
      <c r="D32" s="18"/>
      <c r="E32" s="18"/>
      <c r="F32" s="18"/>
      <c r="G32" s="18"/>
      <c r="I32" s="18"/>
      <c r="J32" s="18"/>
      <c r="K32" s="18"/>
      <c r="L32" s="18"/>
      <c r="M32" s="18"/>
      <c r="N32" s="18"/>
    </row>
    <row r="33" spans="1:14" ht="30" customHeight="1" x14ac:dyDescent="0.2">
      <c r="A33" s="19" t="s">
        <v>26</v>
      </c>
      <c r="B33" s="20"/>
      <c r="C33" s="20"/>
      <c r="D33" s="20"/>
      <c r="E33" s="20"/>
      <c r="F33" s="20"/>
      <c r="G33" s="20"/>
      <c r="I33" s="20"/>
      <c r="J33" s="20"/>
      <c r="K33" s="20"/>
      <c r="L33" s="20"/>
      <c r="M33" s="20"/>
      <c r="N33" s="20"/>
    </row>
    <row r="34" spans="1:14" ht="30" customHeight="1" x14ac:dyDescent="0.2">
      <c r="A34" s="19" t="s">
        <v>27</v>
      </c>
      <c r="B34" s="20"/>
      <c r="C34" s="20"/>
      <c r="D34" s="20"/>
      <c r="E34" s="20"/>
      <c r="F34" s="20"/>
      <c r="G34" s="20"/>
      <c r="I34" s="20"/>
      <c r="J34" s="20"/>
      <c r="K34" s="20"/>
      <c r="L34" s="20"/>
      <c r="M34" s="20"/>
      <c r="N34" s="20"/>
    </row>
    <row r="35" spans="1:14" ht="30" customHeight="1" x14ac:dyDescent="0.2">
      <c r="A35" s="19" t="s">
        <v>28</v>
      </c>
      <c r="B35" s="20"/>
      <c r="C35" s="20"/>
      <c r="D35" s="20"/>
      <c r="E35" s="20"/>
      <c r="F35" s="20"/>
      <c r="G35" s="20"/>
      <c r="I35" s="20"/>
      <c r="J35" s="20"/>
      <c r="K35" s="20"/>
      <c r="L35" s="20"/>
      <c r="M35" s="20"/>
      <c r="N35" s="20"/>
    </row>
    <row r="36" spans="1:14" ht="30" customHeight="1" x14ac:dyDescent="0.2">
      <c r="A36" s="19" t="s">
        <v>29</v>
      </c>
      <c r="B36" s="20"/>
      <c r="C36" s="20"/>
      <c r="D36" s="20"/>
      <c r="E36" s="20"/>
      <c r="F36" s="20"/>
      <c r="G36" s="20"/>
      <c r="I36" s="20"/>
      <c r="J36" s="20"/>
      <c r="K36" s="20"/>
      <c r="L36" s="20"/>
      <c r="M36" s="20"/>
      <c r="N36" s="20"/>
    </row>
    <row r="37" spans="1:14" ht="30" customHeight="1" x14ac:dyDescent="0.2">
      <c r="A37" s="19" t="s">
        <v>30</v>
      </c>
      <c r="B37" s="20"/>
      <c r="C37" s="20"/>
      <c r="D37" s="20"/>
      <c r="E37" s="20"/>
      <c r="F37" s="20"/>
      <c r="G37" s="20"/>
      <c r="I37" s="20"/>
      <c r="J37" s="20"/>
      <c r="K37" s="20"/>
      <c r="L37" s="20"/>
      <c r="M37" s="20"/>
      <c r="N37" s="20"/>
    </row>
  </sheetData>
  <mergeCells count="3">
    <mergeCell ref="B4:G4"/>
    <mergeCell ref="I4:N4"/>
    <mergeCell ref="B2:N2"/>
  </mergeCells>
  <dataValidations count="5">
    <dataValidation type="list" allowBlank="1" showInputMessage="1" showErrorMessage="1" sqref="B6:B16">
      <formula1>entreelundimidi</formula1>
    </dataValidation>
    <dataValidation type="list" allowBlank="1" showInputMessage="1" showErrorMessage="1" sqref="C6:C16">
      <formula1>platlundimidi</formula1>
    </dataValidation>
    <dataValidation type="list" allowBlank="1" showInputMessage="1" showErrorMessage="1" sqref="D6:E16">
      <formula1>garniture1lundimidi</formula1>
    </dataValidation>
    <dataValidation type="list" allowBlank="1" showInputMessage="1" showErrorMessage="1" sqref="F6:F16">
      <formula1>fromagelundimidi</formula1>
    </dataValidation>
    <dataValidation type="list" allowBlank="1" showInputMessage="1" showErrorMessage="1" sqref="G6:G16">
      <formula1>dessertlundimidi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="80" zoomScaleNormal="80" workbookViewId="0">
      <selection activeCell="B7" sqref="B7"/>
    </sheetView>
  </sheetViews>
  <sheetFormatPr baseColWidth="10" defaultRowHeight="12.75" x14ac:dyDescent="0.2"/>
  <cols>
    <col min="1" max="5" width="18.7109375" customWidth="1"/>
    <col min="6" max="6" width="3.42578125" customWidth="1"/>
    <col min="7" max="11" width="18.7109375" customWidth="1"/>
    <col min="12" max="12" width="4.140625" customWidth="1"/>
  </cols>
  <sheetData>
    <row r="1" spans="1:11" x14ac:dyDescent="0.2">
      <c r="A1" s="3"/>
      <c r="B1" s="3"/>
      <c r="C1" s="3"/>
      <c r="D1" s="3"/>
      <c r="E1" s="3"/>
    </row>
    <row r="2" spans="1:11" ht="15.75" x14ac:dyDescent="0.25">
      <c r="A2" s="4"/>
      <c r="B2" s="5"/>
      <c r="C2" s="4"/>
      <c r="D2" s="4"/>
      <c r="E2" s="4"/>
    </row>
    <row r="3" spans="1:11" ht="19.5" customHeight="1" x14ac:dyDescent="0.2">
      <c r="A3" s="228" t="s">
        <v>37</v>
      </c>
      <c r="B3" s="229"/>
      <c r="C3" s="229"/>
      <c r="D3" s="229"/>
      <c r="E3" s="230"/>
      <c r="G3" s="228" t="s">
        <v>38</v>
      </c>
      <c r="H3" s="229"/>
      <c r="I3" s="229"/>
      <c r="J3" s="229"/>
      <c r="K3" s="230"/>
    </row>
    <row r="4" spans="1:11" ht="20.100000000000001" customHeight="1" x14ac:dyDescent="0.2">
      <c r="A4" s="57" t="s">
        <v>0</v>
      </c>
      <c r="B4" s="57" t="s">
        <v>1</v>
      </c>
      <c r="C4" s="57" t="s">
        <v>219</v>
      </c>
      <c r="D4" s="57" t="s">
        <v>3</v>
      </c>
      <c r="E4" s="58" t="s">
        <v>4</v>
      </c>
      <c r="F4" s="59"/>
      <c r="G4" s="57" t="s">
        <v>0</v>
      </c>
      <c r="H4" s="57" t="s">
        <v>1</v>
      </c>
      <c r="I4" s="57" t="s">
        <v>2</v>
      </c>
      <c r="J4" s="57" t="s">
        <v>3</v>
      </c>
      <c r="K4" s="58" t="s">
        <v>4</v>
      </c>
    </row>
    <row r="5" spans="1:11" ht="27" customHeight="1" x14ac:dyDescent="0.2">
      <c r="A5" s="60" t="s">
        <v>41</v>
      </c>
      <c r="B5" s="60" t="s">
        <v>86</v>
      </c>
      <c r="C5" s="60" t="s">
        <v>87</v>
      </c>
      <c r="D5" s="60" t="s">
        <v>101</v>
      </c>
      <c r="E5" s="60" t="s">
        <v>88</v>
      </c>
      <c r="F5" s="59"/>
      <c r="G5" s="60" t="s">
        <v>103</v>
      </c>
      <c r="H5" s="60" t="s">
        <v>106</v>
      </c>
      <c r="I5" s="60" t="s">
        <v>109</v>
      </c>
      <c r="J5" s="60" t="s">
        <v>102</v>
      </c>
      <c r="K5" s="60" t="s">
        <v>114</v>
      </c>
    </row>
    <row r="6" spans="1:11" ht="31.5" customHeight="1" x14ac:dyDescent="0.2">
      <c r="A6" s="60" t="s">
        <v>42</v>
      </c>
      <c r="B6" s="60" t="s">
        <v>91</v>
      </c>
      <c r="C6" s="60" t="s">
        <v>92</v>
      </c>
      <c r="D6" s="60" t="s">
        <v>85</v>
      </c>
      <c r="E6" s="60" t="s">
        <v>100</v>
      </c>
      <c r="F6" s="59"/>
      <c r="G6" s="60" t="s">
        <v>104</v>
      </c>
      <c r="H6" s="60" t="s">
        <v>107</v>
      </c>
      <c r="I6" s="60" t="s">
        <v>110</v>
      </c>
      <c r="J6" s="60" t="s">
        <v>85</v>
      </c>
      <c r="K6" s="60" t="s">
        <v>113</v>
      </c>
    </row>
    <row r="7" spans="1:11" ht="30" customHeight="1" x14ac:dyDescent="0.2">
      <c r="A7" s="60" t="s">
        <v>43</v>
      </c>
      <c r="B7" s="60" t="s">
        <v>95</v>
      </c>
      <c r="C7" s="60" t="s">
        <v>93</v>
      </c>
      <c r="D7" s="60" t="s">
        <v>99</v>
      </c>
      <c r="E7" s="60" t="s">
        <v>40</v>
      </c>
      <c r="F7" s="59"/>
      <c r="G7" s="60" t="s">
        <v>105</v>
      </c>
      <c r="H7" s="60" t="s">
        <v>108</v>
      </c>
      <c r="I7" s="60" t="s">
        <v>111</v>
      </c>
      <c r="J7" s="60" t="s">
        <v>98</v>
      </c>
      <c r="K7" s="60" t="s">
        <v>97</v>
      </c>
    </row>
    <row r="8" spans="1:11" ht="20.100000000000001" customHeight="1" x14ac:dyDescent="0.2">
      <c r="A8" s="60" t="s">
        <v>89</v>
      </c>
      <c r="B8" s="60" t="s">
        <v>96</v>
      </c>
      <c r="C8" s="60" t="s">
        <v>94</v>
      </c>
      <c r="D8" s="60" t="s">
        <v>40</v>
      </c>
      <c r="E8" s="60" t="s">
        <v>83</v>
      </c>
      <c r="F8" s="59"/>
      <c r="G8" s="60" t="s">
        <v>90</v>
      </c>
      <c r="H8" s="60" t="s">
        <v>90</v>
      </c>
      <c r="I8" s="60" t="s">
        <v>90</v>
      </c>
      <c r="J8" s="60" t="s">
        <v>40</v>
      </c>
      <c r="K8" s="60" t="s">
        <v>90</v>
      </c>
    </row>
    <row r="9" spans="1:11" ht="20.100000000000001" customHeight="1" x14ac:dyDescent="0.2">
      <c r="A9" s="60" t="s">
        <v>90</v>
      </c>
      <c r="B9" s="60" t="s">
        <v>90</v>
      </c>
      <c r="C9" s="60" t="s">
        <v>90</v>
      </c>
      <c r="D9" s="60" t="s">
        <v>97</v>
      </c>
      <c r="E9" s="60" t="s">
        <v>97</v>
      </c>
      <c r="F9" s="59"/>
      <c r="G9" s="60" t="s">
        <v>90</v>
      </c>
      <c r="H9" s="60" t="s">
        <v>90</v>
      </c>
      <c r="I9" s="60" t="s">
        <v>90</v>
      </c>
      <c r="J9" s="60" t="s">
        <v>97</v>
      </c>
      <c r="K9" s="60" t="s">
        <v>90</v>
      </c>
    </row>
    <row r="10" spans="1:11" ht="20.100000000000001" customHeight="1" x14ac:dyDescent="0.2">
      <c r="A10" s="60" t="s">
        <v>90</v>
      </c>
      <c r="B10" s="60" t="s">
        <v>90</v>
      </c>
      <c r="C10" s="60" t="s">
        <v>90</v>
      </c>
      <c r="D10" s="60" t="s">
        <v>218</v>
      </c>
      <c r="E10" s="60" t="s">
        <v>90</v>
      </c>
      <c r="F10" s="59"/>
      <c r="G10" s="60" t="s">
        <v>90</v>
      </c>
      <c r="H10" s="60" t="s">
        <v>90</v>
      </c>
      <c r="I10" s="60" t="s">
        <v>90</v>
      </c>
      <c r="J10" s="60" t="s">
        <v>90</v>
      </c>
      <c r="K10" s="60" t="s">
        <v>90</v>
      </c>
    </row>
    <row r="11" spans="1:11" ht="20.100000000000001" customHeight="1" x14ac:dyDescent="0.2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</row>
    <row r="12" spans="1:11" ht="20.100000000000001" customHeight="1" x14ac:dyDescent="0.2"/>
  </sheetData>
  <mergeCells count="2">
    <mergeCell ref="A3:E3"/>
    <mergeCell ref="G3:K3"/>
  </mergeCells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lundi midi</vt:lpstr>
      <vt:lpstr>CLIENT 1</vt:lpstr>
      <vt:lpstr>CLIENT 2</vt:lpstr>
      <vt:lpstr>CLIENT 3</vt:lpstr>
      <vt:lpstr>TOTAL MAS 2</vt:lpstr>
      <vt:lpstr>Total MAS 1</vt:lpstr>
      <vt:lpstr>recap Jour</vt:lpstr>
      <vt:lpstr>DECLINAISON</vt:lpstr>
      <vt:lpstr>Menu LUNDI</vt:lpstr>
      <vt:lpstr>dessertlundimidi</vt:lpstr>
      <vt:lpstr>DECLINAISON!Entrée_1</vt:lpstr>
      <vt:lpstr>'Menu LUNDI'!Entrée_1</vt:lpstr>
      <vt:lpstr>'Menu LUNDI'!entree1</vt:lpstr>
      <vt:lpstr>entree1</vt:lpstr>
      <vt:lpstr>entreelundimidi</vt:lpstr>
      <vt:lpstr>fromagelundimidi</vt:lpstr>
      <vt:lpstr>garniture1lundimidi</vt:lpstr>
      <vt:lpstr>platlundimidi</vt:lpstr>
      <vt:lpstr>'lundi midi'!Zone_d_impression</vt:lpstr>
    </vt:vector>
  </TitlesOfParts>
  <Company>ADAPEI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ADAPEI</dc:creator>
  <cp:lastModifiedBy>UCPR1_2</cp:lastModifiedBy>
  <cp:lastPrinted>2012-01-19T13:49:58Z</cp:lastPrinted>
  <dcterms:created xsi:type="dcterms:W3CDTF">2007-03-27T07:31:02Z</dcterms:created>
  <dcterms:modified xsi:type="dcterms:W3CDTF">2012-02-29T09:25:14Z</dcterms:modified>
</cp:coreProperties>
</file>