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 codeName="{662AC1DA-710E-409A-AF98-282AFDE2298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URENT\Desktop\Nouveau dossier\"/>
    </mc:Choice>
  </mc:AlternateContent>
  <xr:revisionPtr revIDLastSave="0" documentId="13_ncr:1_{F7815482-1632-4C72-A709-5DA6ADF1575F}" xr6:coauthVersionLast="45" xr6:coauthVersionMax="45" xr10:uidLastSave="{00000000-0000-0000-0000-000000000000}"/>
  <workbookProtection workbookAlgorithmName="SHA-512" workbookHashValue="OpuUFEm0t1MzX6kD432YmBAQRBrJTJZWoON8KCg/54bDLhaJ6fsP682ueKfU1roF6iBJtb3aBdaIDeAR62H06Q==" workbookSaltValue="wHwicE9Lmbk03RUViaY9ug==" workbookSpinCount="100000" lockStructure="1"/>
  <bookViews>
    <workbookView xWindow="-120" yWindow="-120" windowWidth="20730" windowHeight="11760" xr2:uid="{00000000-000D-0000-FFFF-FFFF00000000}"/>
  </bookViews>
  <sheets>
    <sheet name="ETAT DES STOCKS" sheetId="3" r:id="rId1"/>
    <sheet name="BASE PRODUITS" sheetId="2" r:id="rId2"/>
    <sheet name="JOURNAL STOCKS" sheetId="1" r:id="rId3"/>
  </sheets>
  <definedNames>
    <definedName name="ALERTE" comment="alerte stock">'ETAT DES STOCKS'!$I$7:$I$36</definedName>
    <definedName name="_xlnm.Print_Area" localSheetId="1">'BASE PRODUITS'!$E$1:$I$53</definedName>
    <definedName name="_xlnm.Print_Area" localSheetId="0">'ETAT DES STOCKS'!$B$1:$H$36</definedName>
    <definedName name="_xlnm.Print_Area" localSheetId="2">'JOURNAL STOCKS'!$D$1:$I$198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1" i="3" l="1"/>
  <c r="H41" i="3"/>
  <c r="J41" i="3"/>
  <c r="I40" i="3"/>
  <c r="I39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2" i="3"/>
  <c r="H43" i="3"/>
  <c r="H44" i="3"/>
  <c r="H45" i="3"/>
  <c r="H46" i="3"/>
  <c r="I31" i="3"/>
  <c r="J40" i="3"/>
  <c r="J30" i="3"/>
  <c r="J31" i="3"/>
  <c r="I30" i="3"/>
  <c r="I33" i="3"/>
  <c r="B28" i="3"/>
  <c r="J37" i="3"/>
  <c r="J38" i="3"/>
  <c r="J39" i="3"/>
  <c r="I38" i="3"/>
  <c r="I37" i="3"/>
  <c r="B36" i="3"/>
  <c r="I36" i="3"/>
  <c r="I35" i="3"/>
  <c r="I34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1" i="3"/>
  <c r="I10" i="3"/>
  <c r="I13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2" i="3"/>
  <c r="J33" i="3"/>
  <c r="J34" i="3"/>
  <c r="J35" i="3"/>
  <c r="J36" i="3"/>
  <c r="I12" i="3"/>
  <c r="E3" i="3"/>
  <c r="H10" i="3"/>
  <c r="I32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33" i="3"/>
  <c r="E34" i="3"/>
  <c r="E35" i="3"/>
  <c r="E36" i="3"/>
  <c r="J10" i="3"/>
  <c r="B11" i="3"/>
  <c r="B13" i="3"/>
  <c r="B14" i="3"/>
  <c r="B15" i="3"/>
  <c r="B16" i="3"/>
  <c r="B17" i="3"/>
  <c r="B19" i="3"/>
  <c r="B20" i="3"/>
  <c r="B21" i="3"/>
  <c r="B22" i="3"/>
  <c r="B23" i="3"/>
  <c r="B24" i="3"/>
  <c r="B25" i="3"/>
  <c r="B26" i="3"/>
  <c r="B27" i="3"/>
  <c r="B29" i="3"/>
  <c r="B33" i="3"/>
  <c r="B34" i="3"/>
  <c r="B35" i="3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B12" i="3"/>
  <c r="B10" i="3"/>
  <c r="E10" i="3"/>
</calcChain>
</file>

<file path=xl/sharedStrings.xml><?xml version="1.0" encoding="utf-8"?>
<sst xmlns="http://schemas.openxmlformats.org/spreadsheetml/2006/main" count="160" uniqueCount="63">
  <si>
    <t>Entrées</t>
  </si>
  <si>
    <t>VAUCLERC</t>
  </si>
  <si>
    <t>CAFE DE PARIS</t>
  </si>
  <si>
    <t>SAUVIGNON</t>
  </si>
  <si>
    <t>ROYAL ST CHARLE</t>
  </si>
  <si>
    <t>CREMANT</t>
  </si>
  <si>
    <t>BERGERAC</t>
  </si>
  <si>
    <t>JUS D'ORANGE</t>
  </si>
  <si>
    <t>JUS D'ANANAS</t>
  </si>
  <si>
    <t>JUS POMME/MERLIN</t>
  </si>
  <si>
    <t>CASSIS</t>
  </si>
  <si>
    <t>CIDRE</t>
  </si>
  <si>
    <t>EAU 50CL</t>
  </si>
  <si>
    <t>EAU 150CL</t>
  </si>
  <si>
    <t>COCA 33CL</t>
  </si>
  <si>
    <t>NAPPES IVOIRE</t>
  </si>
  <si>
    <t>NAPPES BLANCHE</t>
  </si>
  <si>
    <t>SERVIETTES BLANCHE</t>
  </si>
  <si>
    <t>CHEMIN DE TABLE</t>
  </si>
  <si>
    <t>ASSIETTES/50</t>
  </si>
  <si>
    <t>GOBELETS RECYCLABLE/50</t>
  </si>
  <si>
    <t>THE</t>
  </si>
  <si>
    <t>CHOCOLAT</t>
  </si>
  <si>
    <t>BELIN</t>
  </si>
  <si>
    <t>GATEAU SUCRE</t>
  </si>
  <si>
    <t>BOUTEILLE</t>
  </si>
  <si>
    <t>ROULEAU</t>
  </si>
  <si>
    <t>PAQUET</t>
  </si>
  <si>
    <t>BOITE</t>
  </si>
  <si>
    <t>PRODUIT</t>
  </si>
  <si>
    <t>DESCRIPTION</t>
  </si>
  <si>
    <t xml:space="preserve">ALERTE </t>
  </si>
  <si>
    <r>
      <t xml:space="preserve">Date du mouvement </t>
    </r>
    <r>
      <rPr>
        <i/>
        <sz val="10"/>
        <color theme="1"/>
        <rFont val="Arial Black"/>
        <family val="2"/>
      </rPr>
      <t>(Ctrl + touche ;)</t>
    </r>
  </si>
  <si>
    <t>Sorties (y compris pertes et casse)</t>
  </si>
  <si>
    <t>/</t>
  </si>
  <si>
    <t>JUS D'ABRICOT</t>
  </si>
  <si>
    <t>SERVIETTES ROUGE/PETITE</t>
  </si>
  <si>
    <t>STOCK     MINI</t>
  </si>
  <si>
    <t>STOCK    MAXI</t>
  </si>
  <si>
    <t>STOCK   FINAL</t>
  </si>
  <si>
    <t>COMMANDE      A FAIRE</t>
  </si>
  <si>
    <t>CARTON</t>
  </si>
  <si>
    <t>CAFE STICK</t>
  </si>
  <si>
    <t>CAFE GOBELET</t>
  </si>
  <si>
    <t>BADOIT/PELLEGRINO  100CL</t>
  </si>
  <si>
    <t>BADOIT/PELLEGRINO 25CL</t>
  </si>
  <si>
    <t>COCA 100CL</t>
  </si>
  <si>
    <t>ETUI</t>
  </si>
  <si>
    <t>ROYAL ST CHARLES</t>
  </si>
  <si>
    <t>JUS DE POMME/MERLIN</t>
  </si>
  <si>
    <t xml:space="preserve"> MISE A JOUR CAVE LE </t>
  </si>
  <si>
    <t>STOCK CAVE</t>
  </si>
  <si>
    <t xml:space="preserve">GANT VINYLE </t>
  </si>
  <si>
    <t>BASSINE/GLACE</t>
  </si>
  <si>
    <t>SAC POUBELLE</t>
  </si>
  <si>
    <t>BADOIT 33CL</t>
  </si>
  <si>
    <t>CAFE PRE DOSES</t>
  </si>
  <si>
    <t>PLATEAU DUR</t>
  </si>
  <si>
    <t>GOBELET CAFE</t>
  </si>
  <si>
    <t>DOSETTE</t>
  </si>
  <si>
    <t>PIECE</t>
  </si>
  <si>
    <t>GANT VINYLE POUDRE</t>
  </si>
  <si>
    <t xml:space="preserve">SORTIE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</si>
</sst>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 Black"/>
      <family val="2"/>
    </font>
    <font>
      <sz val="12"/>
      <color theme="1"/>
      <name val="Arial Black"/>
      <family val="2"/>
    </font>
    <font>
      <b/>
      <sz val="12"/>
      <color rgb="FFFF0000"/>
      <name val="Calibri"/>
      <family val="2"/>
      <scheme val="minor"/>
    </font>
    <font>
      <sz val="10"/>
      <color theme="1"/>
      <name val="Arial Black"/>
      <family val="2"/>
    </font>
    <font>
      <b/>
      <sz val="10"/>
      <color theme="1"/>
      <name val="Arial Black"/>
      <family val="2"/>
    </font>
    <font>
      <i/>
      <sz val="10"/>
      <color theme="1"/>
      <name val="Arial Black"/>
      <family val="2"/>
    </font>
    <font>
      <sz val="16"/>
      <color theme="1"/>
      <name val="Arial Black"/>
      <family val="2"/>
    </font>
    <font>
      <sz val="16"/>
      <color rgb="FFFF0000"/>
      <name val="Arial Black"/>
      <family val="2"/>
    </font>
    <font>
      <sz val="14"/>
      <color rgb="FF000000"/>
      <name val="Arial Black"/>
      <family val="2"/>
    </font>
    <font>
      <b/>
      <sz val="14"/>
      <color theme="1"/>
      <name val="Arial Black"/>
      <family val="2"/>
    </font>
    <font>
      <sz val="14"/>
      <color theme="1"/>
      <name val="Arial Black"/>
      <family val="2"/>
    </font>
    <font>
      <b/>
      <sz val="16"/>
      <color theme="1"/>
      <name val="Arial Black"/>
      <family val="2"/>
    </font>
    <font>
      <b/>
      <sz val="18"/>
      <color rgb="FFFF0000"/>
      <name val="Arial Black"/>
      <family val="2"/>
    </font>
    <font>
      <b/>
      <sz val="22"/>
      <color theme="1"/>
      <name val="Arial Black"/>
      <family val="2"/>
    </font>
    <font>
      <i/>
      <sz val="14"/>
      <color theme="1"/>
      <name val="Arial Black"/>
      <family val="2"/>
    </font>
    <font>
      <b/>
      <sz val="14"/>
      <color rgb="FFFF0000"/>
      <name val="Arial Black"/>
      <family val="2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dotted">
        <color auto="1"/>
      </right>
      <top style="thick">
        <color auto="1"/>
      </top>
      <bottom/>
      <diagonal/>
    </border>
    <border>
      <left style="dotted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dotted">
        <color auto="1"/>
      </right>
      <top/>
      <bottom/>
      <diagonal/>
    </border>
    <border>
      <left style="dotted">
        <color auto="1"/>
      </left>
      <right style="thick">
        <color auto="1"/>
      </right>
      <top/>
      <bottom/>
      <diagonal/>
    </border>
    <border>
      <left style="thick">
        <color auto="1"/>
      </left>
      <right style="dotted">
        <color auto="1"/>
      </right>
      <top/>
      <bottom style="thick">
        <color auto="1"/>
      </bottom>
      <diagonal/>
    </border>
    <border>
      <left style="dotted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dotted">
        <color auto="1"/>
      </right>
      <top style="thick">
        <color auto="1"/>
      </top>
      <bottom style="thin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dotted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 applyAlignment="1" applyProtection="1">
      <alignment vertical="center"/>
    </xf>
    <xf numFmtId="0" fontId="0" fillId="0" borderId="0" xfId="0" applyProtection="1"/>
    <xf numFmtId="0" fontId="4" fillId="0" borderId="0" xfId="0" applyFont="1" applyAlignment="1" applyProtection="1">
      <alignment vertical="center"/>
    </xf>
    <xf numFmtId="0" fontId="3" fillId="0" borderId="0" xfId="0" applyFont="1" applyProtection="1"/>
    <xf numFmtId="0" fontId="0" fillId="0" borderId="4" xfId="0" applyFill="1" applyBorder="1" applyProtection="1"/>
    <xf numFmtId="14" fontId="3" fillId="0" borderId="0" xfId="0" applyNumberFormat="1" applyFont="1" applyProtection="1"/>
    <xf numFmtId="0" fontId="1" fillId="0" borderId="0" xfId="0" applyFont="1" applyProtection="1"/>
    <xf numFmtId="0" fontId="0" fillId="3" borderId="4" xfId="0" applyFill="1" applyBorder="1" applyProtection="1">
      <protection locked="0"/>
    </xf>
    <xf numFmtId="14" fontId="0" fillId="3" borderId="2" xfId="0" applyNumberFormat="1" applyFill="1" applyBorder="1" applyAlignment="1" applyProtection="1">
      <alignment horizontal="left"/>
      <protection locked="0"/>
    </xf>
    <xf numFmtId="0" fontId="5" fillId="0" borderId="0" xfId="0" applyFont="1" applyProtection="1"/>
    <xf numFmtId="0" fontId="6" fillId="0" borderId="4" xfId="0" applyFont="1" applyBorder="1" applyAlignment="1">
      <alignment horizontal="center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</xf>
    <xf numFmtId="0" fontId="7" fillId="4" borderId="5" xfId="0" applyFont="1" applyFill="1" applyBorder="1" applyAlignment="1">
      <alignment horizontal="center"/>
    </xf>
    <xf numFmtId="0" fontId="8" fillId="4" borderId="5" xfId="0" applyFont="1" applyFill="1" applyBorder="1" applyAlignment="1" applyProtection="1">
      <alignment horizontal="center"/>
      <protection locked="0"/>
    </xf>
    <xf numFmtId="0" fontId="7" fillId="5" borderId="5" xfId="0" applyFont="1" applyFill="1" applyBorder="1" applyAlignment="1">
      <alignment horizontal="center"/>
    </xf>
    <xf numFmtId="0" fontId="8" fillId="5" borderId="5" xfId="0" applyFont="1" applyFill="1" applyBorder="1" applyAlignment="1" applyProtection="1">
      <alignment horizontal="center"/>
      <protection locked="0"/>
    </xf>
    <xf numFmtId="0" fontId="9" fillId="0" borderId="0" xfId="0" applyFont="1" applyProtection="1"/>
    <xf numFmtId="0" fontId="10" fillId="2" borderId="1" xfId="0" applyFont="1" applyFill="1" applyBorder="1" applyAlignment="1" applyProtection="1">
      <alignment vertical="center" wrapText="1"/>
    </xf>
    <xf numFmtId="0" fontId="10" fillId="2" borderId="3" xfId="0" applyFont="1" applyFill="1" applyBorder="1" applyAlignment="1" applyProtection="1">
      <alignment horizontal="center" vertical="center" wrapText="1"/>
    </xf>
    <xf numFmtId="0" fontId="8" fillId="5" borderId="5" xfId="0" applyFont="1" applyFill="1" applyBorder="1" applyAlignment="1" applyProtection="1">
      <alignment horizontal="center" vertical="center"/>
      <protection locked="0"/>
    </xf>
    <xf numFmtId="0" fontId="8" fillId="5" borderId="5" xfId="0" applyFont="1" applyFill="1" applyBorder="1" applyAlignment="1" applyProtection="1">
      <alignment horizontal="center"/>
    </xf>
    <xf numFmtId="0" fontId="8" fillId="4" borderId="5" xfId="0" applyFont="1" applyFill="1" applyBorder="1" applyAlignment="1" applyProtection="1">
      <alignment horizontal="center"/>
    </xf>
    <xf numFmtId="0" fontId="8" fillId="0" borderId="0" xfId="0" applyFont="1" applyProtection="1"/>
    <xf numFmtId="0" fontId="8" fillId="4" borderId="5" xfId="0" applyFont="1" applyFill="1" applyBorder="1" applyAlignment="1">
      <alignment horizontal="center"/>
    </xf>
    <xf numFmtId="0" fontId="8" fillId="5" borderId="5" xfId="0" applyFont="1" applyFill="1" applyBorder="1" applyAlignment="1">
      <alignment horizontal="center" vertical="center"/>
    </xf>
    <xf numFmtId="0" fontId="4" fillId="0" borderId="0" xfId="0" applyFont="1" applyAlignment="1" applyProtection="1">
      <alignment horizontal="left" vertical="top"/>
    </xf>
    <xf numFmtId="0" fontId="11" fillId="5" borderId="10" xfId="0" applyFont="1" applyFill="1" applyBorder="1" applyAlignment="1" applyProtection="1">
      <alignment horizontal="center" vertical="center"/>
    </xf>
    <xf numFmtId="0" fontId="11" fillId="7" borderId="10" xfId="0" applyFont="1" applyFill="1" applyBorder="1" applyAlignment="1" applyProtection="1">
      <alignment horizontal="center" vertical="center"/>
    </xf>
    <xf numFmtId="0" fontId="16" fillId="7" borderId="11" xfId="0" applyFont="1" applyFill="1" applyBorder="1" applyAlignment="1" applyProtection="1">
      <alignment horizontal="center" vertical="center"/>
    </xf>
    <xf numFmtId="0" fontId="17" fillId="6" borderId="5" xfId="0" applyFont="1" applyFill="1" applyBorder="1" applyAlignment="1" applyProtection="1">
      <alignment horizontal="center" vertical="center"/>
    </xf>
    <xf numFmtId="0" fontId="16" fillId="6" borderId="5" xfId="0" applyFont="1" applyFill="1" applyBorder="1" applyAlignment="1" applyProtection="1">
      <alignment horizontal="center" vertical="center"/>
    </xf>
    <xf numFmtId="0" fontId="16" fillId="5" borderId="12" xfId="0" applyFont="1" applyFill="1" applyBorder="1" applyAlignment="1" applyProtection="1">
      <alignment horizontal="center" vertical="center"/>
    </xf>
    <xf numFmtId="0" fontId="16" fillId="7" borderId="12" xfId="0" applyFont="1" applyFill="1" applyBorder="1" applyAlignment="1" applyProtection="1">
      <alignment horizontal="center" vertical="center"/>
    </xf>
    <xf numFmtId="0" fontId="11" fillId="7" borderId="9" xfId="0" applyFont="1" applyFill="1" applyBorder="1" applyAlignment="1" applyProtection="1">
      <alignment horizontal="center" vertical="center"/>
    </xf>
    <xf numFmtId="0" fontId="19" fillId="5" borderId="22" xfId="0" applyFont="1" applyFill="1" applyBorder="1" applyAlignment="1" applyProtection="1">
      <alignment horizontal="center" vertical="center"/>
    </xf>
    <xf numFmtId="0" fontId="16" fillId="5" borderId="23" xfId="0" applyFont="1" applyFill="1" applyBorder="1" applyAlignment="1" applyProtection="1">
      <alignment horizontal="center" vertical="center"/>
    </xf>
    <xf numFmtId="0" fontId="16" fillId="7" borderId="24" xfId="0" applyFont="1" applyFill="1" applyBorder="1" applyAlignment="1" applyProtection="1">
      <alignment horizontal="center" vertical="center"/>
    </xf>
    <xf numFmtId="0" fontId="11" fillId="7" borderId="25" xfId="0" applyFont="1" applyFill="1" applyBorder="1" applyAlignment="1" applyProtection="1">
      <alignment horizontal="center" vertical="center"/>
    </xf>
    <xf numFmtId="0" fontId="19" fillId="5" borderId="26" xfId="0" applyFont="1" applyFill="1" applyBorder="1" applyAlignment="1" applyProtection="1">
      <alignment horizontal="center" vertical="center"/>
    </xf>
    <xf numFmtId="0" fontId="16" fillId="11" borderId="12" xfId="0" applyFont="1" applyFill="1" applyBorder="1" applyAlignment="1" applyProtection="1">
      <alignment horizontal="center" vertical="center"/>
    </xf>
    <xf numFmtId="0" fontId="11" fillId="11" borderId="10" xfId="0" applyFont="1" applyFill="1" applyBorder="1" applyAlignment="1" applyProtection="1">
      <alignment horizontal="center" vertical="center"/>
    </xf>
    <xf numFmtId="0" fontId="0" fillId="12" borderId="0" xfId="0" applyFill="1" applyProtection="1"/>
    <xf numFmtId="0" fontId="22" fillId="13" borderId="5" xfId="0" applyFont="1" applyFill="1" applyBorder="1" applyAlignment="1" applyProtection="1">
      <alignment horizontal="center" vertical="center" wrapText="1"/>
      <protection locked="0"/>
    </xf>
    <xf numFmtId="0" fontId="18" fillId="9" borderId="13" xfId="0" applyFont="1" applyFill="1" applyBorder="1" applyAlignment="1" applyProtection="1">
      <alignment horizontal="center" vertical="center" wrapText="1"/>
    </xf>
    <xf numFmtId="0" fontId="18" fillId="9" borderId="15" xfId="0" applyFont="1" applyFill="1" applyBorder="1" applyAlignment="1" applyProtection="1">
      <alignment horizontal="center" vertical="center" wrapText="1"/>
    </xf>
    <xf numFmtId="0" fontId="18" fillId="9" borderId="14" xfId="0" applyFont="1" applyFill="1" applyBorder="1" applyAlignment="1" applyProtection="1">
      <alignment horizontal="center" vertical="center" wrapText="1"/>
    </xf>
    <xf numFmtId="0" fontId="16" fillId="6" borderId="13" xfId="0" applyFont="1" applyFill="1" applyBorder="1" applyAlignment="1" applyProtection="1">
      <alignment horizontal="center" vertical="center" wrapText="1"/>
    </xf>
    <xf numFmtId="0" fontId="16" fillId="6" borderId="15" xfId="0" applyFont="1" applyFill="1" applyBorder="1" applyAlignment="1" applyProtection="1">
      <alignment horizontal="center" vertical="center" wrapText="1"/>
    </xf>
    <xf numFmtId="0" fontId="16" fillId="6" borderId="14" xfId="0" applyFont="1" applyFill="1" applyBorder="1" applyAlignment="1" applyProtection="1">
      <alignment horizontal="center" vertical="center" wrapText="1"/>
    </xf>
    <xf numFmtId="0" fontId="16" fillId="9" borderId="13" xfId="0" applyFont="1" applyFill="1" applyBorder="1" applyAlignment="1" applyProtection="1">
      <alignment horizontal="center" vertical="center" wrapText="1"/>
    </xf>
    <xf numFmtId="0" fontId="16" fillId="9" borderId="15" xfId="0" applyFont="1" applyFill="1" applyBorder="1" applyAlignment="1" applyProtection="1">
      <alignment horizontal="center" vertical="center" wrapText="1"/>
    </xf>
    <xf numFmtId="0" fontId="16" fillId="9" borderId="14" xfId="0" applyFont="1" applyFill="1" applyBorder="1" applyAlignment="1" applyProtection="1">
      <alignment horizontal="center" vertical="center" wrapText="1"/>
    </xf>
    <xf numFmtId="0" fontId="16" fillId="10" borderId="13" xfId="0" applyFont="1" applyFill="1" applyBorder="1" applyAlignment="1" applyProtection="1">
      <alignment horizontal="center" vertical="center" wrapText="1"/>
    </xf>
    <xf numFmtId="0" fontId="16" fillId="10" borderId="15" xfId="0" applyFont="1" applyFill="1" applyBorder="1" applyAlignment="1" applyProtection="1">
      <alignment horizontal="center" vertical="center" wrapText="1"/>
    </xf>
    <xf numFmtId="0" fontId="16" fillId="10" borderId="14" xfId="0" applyFont="1" applyFill="1" applyBorder="1" applyAlignment="1" applyProtection="1">
      <alignment horizontal="center" vertical="center" wrapText="1"/>
    </xf>
    <xf numFmtId="0" fontId="13" fillId="7" borderId="6" xfId="0" applyFont="1" applyFill="1" applyBorder="1" applyAlignment="1" applyProtection="1">
      <alignment horizontal="center"/>
    </xf>
    <xf numFmtId="0" fontId="0" fillId="7" borderId="27" xfId="0" applyFill="1" applyBorder="1" applyAlignment="1" applyProtection="1">
      <alignment horizontal="center"/>
    </xf>
    <xf numFmtId="22" fontId="14" fillId="8" borderId="7" xfId="0" applyNumberFormat="1" applyFont="1" applyFill="1" applyBorder="1" applyAlignment="1" applyProtection="1">
      <alignment horizontal="center" vertical="center"/>
    </xf>
    <xf numFmtId="22" fontId="14" fillId="8" borderId="28" xfId="0" applyNumberFormat="1" applyFont="1" applyFill="1" applyBorder="1" applyAlignment="1" applyProtection="1">
      <alignment horizontal="center" vertical="center"/>
    </xf>
    <xf numFmtId="22" fontId="14" fillId="8" borderId="8" xfId="0" applyNumberFormat="1" applyFont="1" applyFill="1" applyBorder="1" applyAlignment="1" applyProtection="1">
      <alignment horizontal="center" vertical="center"/>
    </xf>
    <xf numFmtId="22" fontId="14" fillId="8" borderId="29" xfId="0" applyNumberFormat="1" applyFont="1" applyFill="1" applyBorder="1" applyAlignment="1" applyProtection="1">
      <alignment horizontal="center" vertical="center"/>
    </xf>
    <xf numFmtId="0" fontId="21" fillId="4" borderId="17" xfId="0" applyFont="1" applyFill="1" applyBorder="1" applyAlignment="1" applyProtection="1">
      <alignment horizontal="center" vertical="center" wrapText="1"/>
    </xf>
    <xf numFmtId="0" fontId="17" fillId="4" borderId="19" xfId="0" applyFont="1" applyFill="1" applyBorder="1" applyAlignment="1" applyProtection="1">
      <alignment horizontal="center" vertical="center" wrapText="1"/>
    </xf>
    <xf numFmtId="0" fontId="17" fillId="4" borderId="21" xfId="0" applyFont="1" applyFill="1" applyBorder="1" applyAlignment="1" applyProtection="1">
      <alignment horizontal="center" vertical="center" wrapText="1"/>
    </xf>
    <xf numFmtId="0" fontId="22" fillId="13" borderId="13" xfId="0" applyFont="1" applyFill="1" applyBorder="1" applyAlignment="1" applyProtection="1">
      <alignment horizontal="center" vertical="center" wrapText="1"/>
      <protection locked="0"/>
    </xf>
    <xf numFmtId="0" fontId="22" fillId="13" borderId="15" xfId="0" applyFont="1" applyFill="1" applyBorder="1" applyAlignment="1" applyProtection="1">
      <alignment horizontal="center" vertical="center" wrapText="1"/>
      <protection locked="0"/>
    </xf>
    <xf numFmtId="0" fontId="22" fillId="13" borderId="14" xfId="0" applyFont="1" applyFill="1" applyBorder="1" applyAlignment="1" applyProtection="1">
      <alignment horizontal="center" vertical="center" wrapText="1"/>
      <protection locked="0"/>
    </xf>
    <xf numFmtId="0" fontId="7" fillId="10" borderId="15" xfId="0" applyFont="1" applyFill="1" applyBorder="1" applyAlignment="1" applyProtection="1">
      <alignment horizontal="center" vertical="center" wrapText="1"/>
    </xf>
    <xf numFmtId="0" fontId="7" fillId="10" borderId="14" xfId="0" applyFont="1" applyFill="1" applyBorder="1" applyAlignment="1" applyProtection="1">
      <alignment horizontal="center" vertical="center" wrapText="1"/>
    </xf>
    <xf numFmtId="0" fontId="20" fillId="4" borderId="16" xfId="0" applyFont="1" applyFill="1" applyBorder="1" applyAlignment="1" applyProtection="1">
      <alignment horizontal="center" vertical="center"/>
    </xf>
    <xf numFmtId="0" fontId="20" fillId="4" borderId="18" xfId="0" applyFont="1" applyFill="1" applyBorder="1" applyAlignment="1" applyProtection="1">
      <alignment horizontal="center" vertical="center"/>
    </xf>
    <xf numFmtId="0" fontId="20" fillId="4" borderId="20" xfId="0" applyFont="1" applyFill="1" applyBorder="1" applyAlignment="1" applyProtection="1">
      <alignment horizontal="center" vertical="center"/>
    </xf>
    <xf numFmtId="0" fontId="7" fillId="2" borderId="5" xfId="0" applyFont="1" applyFill="1" applyBorder="1" applyAlignment="1" applyProtection="1">
      <alignment horizontal="center" vertical="center"/>
    </xf>
    <xf numFmtId="0" fontId="7" fillId="2" borderId="5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4">
    <dxf>
      <font>
        <color rgb="FF9C0006"/>
      </font>
    </dxf>
    <dxf>
      <font>
        <color rgb="FF9C0006"/>
      </font>
    </dxf>
    <dxf>
      <font>
        <color rgb="FF9C0006"/>
      </font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323850</xdr:colOff>
          <xdr:row>1</xdr:row>
          <xdr:rowOff>57150</xdr:rowOff>
        </xdr:from>
        <xdr:to>
          <xdr:col>8</xdr:col>
          <xdr:colOff>676275</xdr:colOff>
          <xdr:row>3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 Black"/>
                </a:rPr>
                <a:t>ENVOYER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B1:L47"/>
  <sheetViews>
    <sheetView showGridLines="0" tabSelected="1" zoomScale="80" zoomScaleNormal="80" workbookViewId="0">
      <selection activeCell="G7" sqref="G7:G9"/>
    </sheetView>
  </sheetViews>
  <sheetFormatPr baseColWidth="10" defaultRowHeight="15.75" x14ac:dyDescent="0.25"/>
  <cols>
    <col min="1" max="1" width="13.5703125" style="2" customWidth="1"/>
    <col min="2" max="2" width="45.42578125" style="2" customWidth="1"/>
    <col min="3" max="4" width="19" style="2" customWidth="1"/>
    <col min="5" max="5" width="22.5703125" style="2" customWidth="1"/>
    <col min="6" max="6" width="18.140625" style="2" customWidth="1"/>
    <col min="7" max="7" width="20.28515625" style="2" customWidth="1"/>
    <col min="8" max="8" width="20.85546875" style="7" customWidth="1"/>
    <col min="9" max="9" width="22.5703125" style="2" customWidth="1"/>
    <col min="10" max="10" width="21" style="2" customWidth="1"/>
    <col min="11" max="16384" width="11.42578125" style="2"/>
  </cols>
  <sheetData>
    <row r="1" spans="2:12" ht="24" thickBot="1" x14ac:dyDescent="0.4">
      <c r="B1" s="4"/>
      <c r="C1" s="4"/>
      <c r="D1" s="4"/>
      <c r="F1" s="6"/>
    </row>
    <row r="2" spans="2:12" ht="28.5" customHeight="1" thickTop="1" thickBot="1" x14ac:dyDescent="0.55000000000000004">
      <c r="B2" s="4"/>
      <c r="C2" s="4"/>
      <c r="D2" s="4"/>
      <c r="E2" s="57" t="s">
        <v>50</v>
      </c>
      <c r="F2" s="58"/>
    </row>
    <row r="3" spans="2:12" ht="19.5" customHeight="1" thickTop="1" x14ac:dyDescent="0.25">
      <c r="B3" s="27"/>
      <c r="C3" s="3"/>
      <c r="D3" s="3"/>
      <c r="E3" s="59">
        <f ca="1">NOW()</f>
        <v>44043.993412962962</v>
      </c>
      <c r="F3" s="60"/>
    </row>
    <row r="4" spans="2:12" ht="19.5" customHeight="1" thickBot="1" x14ac:dyDescent="0.3">
      <c r="B4" s="3"/>
      <c r="C4" s="3"/>
      <c r="D4" s="3"/>
      <c r="E4" s="61"/>
      <c r="F4" s="62"/>
    </row>
    <row r="5" spans="2:12" ht="19.5" customHeight="1" thickTop="1" x14ac:dyDescent="0.25">
      <c r="B5" s="3"/>
      <c r="C5" s="3"/>
      <c r="D5" s="3"/>
    </row>
    <row r="6" spans="2:12" ht="16.5" thickBot="1" x14ac:dyDescent="0.3">
      <c r="H6" s="18"/>
    </row>
    <row r="7" spans="2:12" ht="26.25" customHeight="1" thickTop="1" x14ac:dyDescent="0.25">
      <c r="B7" s="45" t="s">
        <v>29</v>
      </c>
      <c r="C7" s="48" t="s">
        <v>37</v>
      </c>
      <c r="D7" s="48" t="s">
        <v>38</v>
      </c>
      <c r="E7" s="51" t="s">
        <v>30</v>
      </c>
      <c r="F7" s="54" t="s">
        <v>51</v>
      </c>
      <c r="G7" s="66" t="s">
        <v>62</v>
      </c>
      <c r="H7" s="54" t="s">
        <v>39</v>
      </c>
      <c r="I7" s="71" t="s">
        <v>31</v>
      </c>
      <c r="J7" s="63" t="s">
        <v>40</v>
      </c>
    </row>
    <row r="8" spans="2:12" ht="15" x14ac:dyDescent="0.25">
      <c r="B8" s="46"/>
      <c r="C8" s="49"/>
      <c r="D8" s="49"/>
      <c r="E8" s="52"/>
      <c r="F8" s="55"/>
      <c r="G8" s="67"/>
      <c r="H8" s="69"/>
      <c r="I8" s="72"/>
      <c r="J8" s="64"/>
      <c r="L8" s="43"/>
    </row>
    <row r="9" spans="2:12" ht="44.25" customHeight="1" thickBot="1" x14ac:dyDescent="0.3">
      <c r="B9" s="47"/>
      <c r="C9" s="50"/>
      <c r="D9" s="50"/>
      <c r="E9" s="53"/>
      <c r="F9" s="56"/>
      <c r="G9" s="68"/>
      <c r="H9" s="70"/>
      <c r="I9" s="73"/>
      <c r="J9" s="65"/>
    </row>
    <row r="10" spans="2:12" ht="28.5" customHeight="1" thickTop="1" thickBot="1" x14ac:dyDescent="0.3">
      <c r="B10" s="30" t="str">
        <f>'BASE PRODUITS'!E6</f>
        <v>VAUCLERC</v>
      </c>
      <c r="C10" s="32">
        <v>60</v>
      </c>
      <c r="D10" s="32">
        <v>210</v>
      </c>
      <c r="E10" s="35" t="str">
        <f>IF(ISBLANK('BASE PRODUITS'!F6),"",'BASE PRODUITS'!F6)</f>
        <v>BOUTEILLE</v>
      </c>
      <c r="F10" s="32">
        <v>142</v>
      </c>
      <c r="G10" s="44">
        <v>5</v>
      </c>
      <c r="H10" s="32">
        <f>F10-G10</f>
        <v>137</v>
      </c>
      <c r="I10" s="36" t="str">
        <f>IF(F10-G10&lt;60,"URGENT","OK")</f>
        <v>OK</v>
      </c>
      <c r="J10" s="37">
        <f>D10-H10</f>
        <v>73</v>
      </c>
    </row>
    <row r="11" spans="2:12" ht="30.75" customHeight="1" thickTop="1" thickBot="1" x14ac:dyDescent="0.3">
      <c r="B11" s="33" t="str">
        <f>'BASE PRODUITS'!E10</f>
        <v>CREMANT</v>
      </c>
      <c r="C11" s="32">
        <v>48</v>
      </c>
      <c r="D11" s="32">
        <v>192</v>
      </c>
      <c r="E11" s="28" t="str">
        <f>IF(ISBLANK('BASE PRODUITS'!F10),"",'BASE PRODUITS'!F10)</f>
        <v>BOUTEILLE</v>
      </c>
      <c r="F11" s="31">
        <v>220</v>
      </c>
      <c r="G11" s="44">
        <v>0</v>
      </c>
      <c r="H11" s="32">
        <f t="shared" ref="H11:H46" si="0">F11-G11</f>
        <v>220</v>
      </c>
      <c r="I11" s="36" t="str">
        <f>IF(F11-G11&lt;48,"URGENT","OK")</f>
        <v>OK</v>
      </c>
      <c r="J11" s="37">
        <f t="shared" ref="J11:J41" si="1">D11-H11</f>
        <v>-28</v>
      </c>
    </row>
    <row r="12" spans="2:12" ht="30.75" customHeight="1" thickTop="1" thickBot="1" x14ac:dyDescent="0.3">
      <c r="B12" s="34" t="str">
        <f>'BASE PRODUITS'!E12</f>
        <v>JUS D'ORANGE</v>
      </c>
      <c r="C12" s="32">
        <v>36</v>
      </c>
      <c r="D12" s="32">
        <v>144</v>
      </c>
      <c r="E12" s="29" t="str">
        <f>IF(ISBLANK('BASE PRODUITS'!F12),"",'BASE PRODUITS'!F12)</f>
        <v>BOUTEILLE</v>
      </c>
      <c r="F12" s="31">
        <v>120</v>
      </c>
      <c r="G12" s="44">
        <v>0</v>
      </c>
      <c r="H12" s="32">
        <f t="shared" si="0"/>
        <v>120</v>
      </c>
      <c r="I12" s="36" t="str">
        <f>IF(F12-G12&lt;36,"URGENT","OK")</f>
        <v>OK</v>
      </c>
      <c r="J12" s="37">
        <f t="shared" si="1"/>
        <v>24</v>
      </c>
    </row>
    <row r="13" spans="2:12" ht="29.25" customHeight="1" thickTop="1" thickBot="1" x14ac:dyDescent="0.3">
      <c r="B13" s="33" t="str">
        <f>'BASE PRODUITS'!E13</f>
        <v>JUS D'ANANAS</v>
      </c>
      <c r="C13" s="32">
        <v>36</v>
      </c>
      <c r="D13" s="32">
        <v>144</v>
      </c>
      <c r="E13" s="28" t="str">
        <f>IF(ISBLANK('BASE PRODUITS'!F13),"",'BASE PRODUITS'!F13)</f>
        <v>BOUTEILLE</v>
      </c>
      <c r="F13" s="31">
        <v>0</v>
      </c>
      <c r="G13" s="44">
        <v>0</v>
      </c>
      <c r="H13" s="32">
        <f t="shared" si="0"/>
        <v>0</v>
      </c>
      <c r="I13" s="36" t="str">
        <f>IF(F13-G13&lt;36,"URGENT","OK")</f>
        <v>URGENT</v>
      </c>
      <c r="J13" s="37">
        <f t="shared" si="1"/>
        <v>144</v>
      </c>
    </row>
    <row r="14" spans="2:12" ht="30.75" customHeight="1" thickTop="1" thickBot="1" x14ac:dyDescent="0.3">
      <c r="B14" s="34" t="str">
        <f>'BASE PRODUITS'!E15</f>
        <v>JUS D'ABRICOT</v>
      </c>
      <c r="C14" s="32">
        <v>36</v>
      </c>
      <c r="D14" s="32">
        <v>144</v>
      </c>
      <c r="E14" s="29" t="str">
        <f>IF(ISBLANK('BASE PRODUITS'!F15),"",'BASE PRODUITS'!F15)</f>
        <v>BOUTEILLE</v>
      </c>
      <c r="F14" s="31">
        <v>0</v>
      </c>
      <c r="G14" s="44">
        <v>0</v>
      </c>
      <c r="H14" s="32">
        <f t="shared" si="0"/>
        <v>0</v>
      </c>
      <c r="I14" s="36" t="str">
        <f>IF(F14-G14&lt;36,"URGENT","OK")</f>
        <v>URGENT</v>
      </c>
      <c r="J14" s="37">
        <f t="shared" si="1"/>
        <v>144</v>
      </c>
    </row>
    <row r="15" spans="2:12" ht="32.25" customHeight="1" thickTop="1" thickBot="1" x14ac:dyDescent="0.3">
      <c r="B15" s="33" t="str">
        <f>'BASE PRODUITS'!E16</f>
        <v>CIDRE</v>
      </c>
      <c r="C15" s="32">
        <v>18</v>
      </c>
      <c r="D15" s="32">
        <v>108</v>
      </c>
      <c r="E15" s="28" t="str">
        <f>IF(ISBLANK('BASE PRODUITS'!F16),"",'BASE PRODUITS'!F16)</f>
        <v>BOUTEILLE</v>
      </c>
      <c r="F15" s="31">
        <v>66</v>
      </c>
      <c r="G15" s="44">
        <v>0</v>
      </c>
      <c r="H15" s="32">
        <f t="shared" si="0"/>
        <v>66</v>
      </c>
      <c r="I15" s="36" t="str">
        <f>IF(F15-G15&lt;18,"URGENT","OK")</f>
        <v>OK</v>
      </c>
      <c r="J15" s="37">
        <f t="shared" si="1"/>
        <v>42</v>
      </c>
    </row>
    <row r="16" spans="2:12" ht="30" customHeight="1" thickTop="1" thickBot="1" x14ac:dyDescent="0.3">
      <c r="B16" s="34" t="str">
        <f>'BASE PRODUITS'!E17</f>
        <v>EAU 50CL</v>
      </c>
      <c r="C16" s="32">
        <v>96</v>
      </c>
      <c r="D16" s="32">
        <v>240</v>
      </c>
      <c r="E16" s="29" t="str">
        <f>IF(ISBLANK('BASE PRODUITS'!F17),"",'BASE PRODUITS'!F17)</f>
        <v>BOUTEILLE</v>
      </c>
      <c r="F16" s="31">
        <v>144</v>
      </c>
      <c r="G16" s="44">
        <v>0</v>
      </c>
      <c r="H16" s="32">
        <f t="shared" si="0"/>
        <v>144</v>
      </c>
      <c r="I16" s="36" t="str">
        <f>IF(F16-G16&lt;96,"URGENT","OK")</f>
        <v>OK</v>
      </c>
      <c r="J16" s="37">
        <f t="shared" si="1"/>
        <v>96</v>
      </c>
    </row>
    <row r="17" spans="2:10" ht="30" customHeight="1" thickTop="1" thickBot="1" x14ac:dyDescent="0.3">
      <c r="B17" s="33" t="str">
        <f>'BASE PRODUITS'!E18</f>
        <v>EAU 150CL</v>
      </c>
      <c r="C17" s="32">
        <v>60</v>
      </c>
      <c r="D17" s="32">
        <v>120</v>
      </c>
      <c r="E17" s="28" t="str">
        <f>IF(ISBLANK('BASE PRODUITS'!F18),"",'BASE PRODUITS'!F18)</f>
        <v>BOUTEILLE</v>
      </c>
      <c r="F17" s="31">
        <v>102</v>
      </c>
      <c r="G17" s="44">
        <v>0</v>
      </c>
      <c r="H17" s="32">
        <f t="shared" si="0"/>
        <v>102</v>
      </c>
      <c r="I17" s="36" t="str">
        <f>IF(F17-G17&lt;60,"URGENT","OK")</f>
        <v>OK</v>
      </c>
      <c r="J17" s="37">
        <f t="shared" si="1"/>
        <v>18</v>
      </c>
    </row>
    <row r="18" spans="2:10" ht="30.75" customHeight="1" thickTop="1" thickBot="1" x14ac:dyDescent="0.3">
      <c r="B18" s="34" t="s">
        <v>55</v>
      </c>
      <c r="C18" s="32">
        <v>120</v>
      </c>
      <c r="D18" s="32">
        <v>240</v>
      </c>
      <c r="E18" s="29" t="str">
        <f>IF(ISBLANK('BASE PRODUITS'!F19),"",'BASE PRODUITS'!F19)</f>
        <v>BOUTEILLE</v>
      </c>
      <c r="F18" s="31">
        <v>48</v>
      </c>
      <c r="G18" s="44">
        <v>0</v>
      </c>
      <c r="H18" s="32">
        <f t="shared" si="0"/>
        <v>48</v>
      </c>
      <c r="I18" s="36" t="str">
        <f>IF(F18-G18&lt;120,"URGENT","OK")</f>
        <v>URGENT</v>
      </c>
      <c r="J18" s="37">
        <f t="shared" si="1"/>
        <v>192</v>
      </c>
    </row>
    <row r="19" spans="2:10" ht="30.75" customHeight="1" thickTop="1" thickBot="1" x14ac:dyDescent="0.3">
      <c r="B19" s="33" t="str">
        <f>'BASE PRODUITS'!E20</f>
        <v>BADOIT/PELLEGRINO  100CL</v>
      </c>
      <c r="C19" s="32">
        <v>18</v>
      </c>
      <c r="D19" s="32">
        <v>36</v>
      </c>
      <c r="E19" s="28" t="str">
        <f>IF(ISBLANK('BASE PRODUITS'!F20),"",'BASE PRODUITS'!F20)</f>
        <v>BOUTEILLE</v>
      </c>
      <c r="F19" s="31">
        <v>6</v>
      </c>
      <c r="G19" s="44">
        <v>0</v>
      </c>
      <c r="H19" s="32">
        <f t="shared" si="0"/>
        <v>6</v>
      </c>
      <c r="I19" s="36" t="str">
        <f>IF(F19-G19&lt;18,"URGENT","OK")</f>
        <v>URGENT</v>
      </c>
      <c r="J19" s="37">
        <f t="shared" si="1"/>
        <v>30</v>
      </c>
    </row>
    <row r="20" spans="2:10" ht="30" customHeight="1" thickTop="1" thickBot="1" x14ac:dyDescent="0.3">
      <c r="B20" s="34" t="str">
        <f>'BASE PRODUITS'!E21</f>
        <v>COCA 33CL</v>
      </c>
      <c r="C20" s="32">
        <v>24</v>
      </c>
      <c r="D20" s="32">
        <v>24</v>
      </c>
      <c r="E20" s="29" t="str">
        <f>IF(ISBLANK('BASE PRODUITS'!F21),"",'BASE PRODUITS'!F21)</f>
        <v>BOUTEILLE</v>
      </c>
      <c r="F20" s="31">
        <v>0</v>
      </c>
      <c r="G20" s="44">
        <v>0</v>
      </c>
      <c r="H20" s="32">
        <f t="shared" si="0"/>
        <v>0</v>
      </c>
      <c r="I20" s="36" t="str">
        <f>IF(F20-G20&lt;24,"URGENT","OK")</f>
        <v>URGENT</v>
      </c>
      <c r="J20" s="37">
        <f t="shared" si="1"/>
        <v>24</v>
      </c>
    </row>
    <row r="21" spans="2:10" ht="30" customHeight="1" thickTop="1" thickBot="1" x14ac:dyDescent="0.3">
      <c r="B21" s="33" t="str">
        <f>'BASE PRODUITS'!E22</f>
        <v>COCA 100CL</v>
      </c>
      <c r="C21" s="32">
        <v>6</v>
      </c>
      <c r="D21" s="32">
        <v>12</v>
      </c>
      <c r="E21" s="28" t="str">
        <f>IF(ISBLANK('BASE PRODUITS'!F22),"",'BASE PRODUITS'!F22)</f>
        <v>BOUTEILLE</v>
      </c>
      <c r="F21" s="31">
        <v>3</v>
      </c>
      <c r="G21" s="44">
        <v>0</v>
      </c>
      <c r="H21" s="32">
        <f t="shared" si="0"/>
        <v>3</v>
      </c>
      <c r="I21" s="36" t="str">
        <f>IF(F21-G21&lt;6,"URGENT","OK")</f>
        <v>URGENT</v>
      </c>
      <c r="J21" s="37">
        <f t="shared" si="1"/>
        <v>9</v>
      </c>
    </row>
    <row r="22" spans="2:10" ht="30.75" customHeight="1" thickTop="1" thickBot="1" x14ac:dyDescent="0.3">
      <c r="B22" s="34" t="str">
        <f>'BASE PRODUITS'!E23</f>
        <v>CASSIS</v>
      </c>
      <c r="C22" s="32">
        <v>6</v>
      </c>
      <c r="D22" s="32">
        <v>36</v>
      </c>
      <c r="E22" s="29" t="str">
        <f>IF(ISBLANK('BASE PRODUITS'!F23),"",'BASE PRODUITS'!F23)</f>
        <v>BOUTEILLE</v>
      </c>
      <c r="F22" s="31">
        <v>44</v>
      </c>
      <c r="G22" s="44">
        <v>0</v>
      </c>
      <c r="H22" s="32">
        <f t="shared" si="0"/>
        <v>44</v>
      </c>
      <c r="I22" s="36" t="str">
        <f>IF(F22-G22&lt;6,"URGENT","OK")</f>
        <v>OK</v>
      </c>
      <c r="J22" s="37">
        <f t="shared" si="1"/>
        <v>-8</v>
      </c>
    </row>
    <row r="23" spans="2:10" ht="30.75" customHeight="1" thickTop="1" thickBot="1" x14ac:dyDescent="0.3">
      <c r="B23" s="33" t="str">
        <f>'BASE PRODUITS'!E24</f>
        <v>NAPPES IVOIRE</v>
      </c>
      <c r="C23" s="32">
        <v>4</v>
      </c>
      <c r="D23" s="32">
        <v>6</v>
      </c>
      <c r="E23" s="28" t="str">
        <f>IF(ISBLANK('BASE PRODUITS'!F24),"",'BASE PRODUITS'!F24)</f>
        <v>ROULEAU</v>
      </c>
      <c r="F23" s="31">
        <v>8</v>
      </c>
      <c r="G23" s="44">
        <v>0</v>
      </c>
      <c r="H23" s="32">
        <f t="shared" si="0"/>
        <v>8</v>
      </c>
      <c r="I23" s="36" t="str">
        <f>IF(F23-G23&lt;4,"URGENT","OK")</f>
        <v>OK</v>
      </c>
      <c r="J23" s="37">
        <f t="shared" si="1"/>
        <v>-2</v>
      </c>
    </row>
    <row r="24" spans="2:10" ht="30" customHeight="1" thickTop="1" thickBot="1" x14ac:dyDescent="0.3">
      <c r="B24" s="34" t="str">
        <f>'BASE PRODUITS'!E25</f>
        <v>NAPPES BLANCHE</v>
      </c>
      <c r="C24" s="32">
        <v>15</v>
      </c>
      <c r="D24" s="32">
        <v>20</v>
      </c>
      <c r="E24" s="29" t="str">
        <f>IF(ISBLANK('BASE PRODUITS'!F25),"",'BASE PRODUITS'!F25)</f>
        <v>ROULEAU</v>
      </c>
      <c r="F24" s="31">
        <v>8</v>
      </c>
      <c r="G24" s="44">
        <v>0</v>
      </c>
      <c r="H24" s="32">
        <f t="shared" si="0"/>
        <v>8</v>
      </c>
      <c r="I24" s="36" t="str">
        <f>IF(F24-G24&lt;15,"URGENT","OK")</f>
        <v>URGENT</v>
      </c>
      <c r="J24" s="37">
        <f t="shared" si="1"/>
        <v>12</v>
      </c>
    </row>
    <row r="25" spans="2:10" ht="30" customHeight="1" thickTop="1" thickBot="1" x14ac:dyDescent="0.3">
      <c r="B25" s="33" t="str">
        <f>'BASE PRODUITS'!E26</f>
        <v>SERVIETTES BLANCHE</v>
      </c>
      <c r="C25" s="32">
        <v>30</v>
      </c>
      <c r="D25" s="32">
        <v>90</v>
      </c>
      <c r="E25" s="28" t="str">
        <f>IF(ISBLANK('BASE PRODUITS'!F26),"",'BASE PRODUITS'!F26)</f>
        <v>PAQUET</v>
      </c>
      <c r="F25" s="31">
        <v>110</v>
      </c>
      <c r="G25" s="44">
        <v>0</v>
      </c>
      <c r="H25" s="32">
        <f t="shared" si="0"/>
        <v>110</v>
      </c>
      <c r="I25" s="36" t="str">
        <f>IF(F25-G25&lt;30,"URGENT","OK")</f>
        <v>OK</v>
      </c>
      <c r="J25" s="37">
        <f t="shared" si="1"/>
        <v>-20</v>
      </c>
    </row>
    <row r="26" spans="2:10" ht="30" customHeight="1" thickTop="1" thickBot="1" x14ac:dyDescent="0.3">
      <c r="B26" s="34" t="str">
        <f>'BASE PRODUITS'!E27</f>
        <v>SERVIETTES ROUGE/PETITE</v>
      </c>
      <c r="C26" s="32">
        <v>20</v>
      </c>
      <c r="D26" s="32"/>
      <c r="E26" s="29" t="str">
        <f>IF(ISBLANK('BASE PRODUITS'!F27),"",'BASE PRODUITS'!F27)</f>
        <v>PAQUET</v>
      </c>
      <c r="F26" s="31">
        <v>22</v>
      </c>
      <c r="G26" s="44">
        <v>0</v>
      </c>
      <c r="H26" s="32">
        <f t="shared" si="0"/>
        <v>22</v>
      </c>
      <c r="I26" s="36" t="str">
        <f>IF(F26-G26&lt;20,"URGENT","OK")</f>
        <v>OK</v>
      </c>
      <c r="J26" s="37">
        <f t="shared" si="1"/>
        <v>-22</v>
      </c>
    </row>
    <row r="27" spans="2:10" ht="30" customHeight="1" thickTop="1" thickBot="1" x14ac:dyDescent="0.3">
      <c r="B27" s="33" t="str">
        <f>'BASE PRODUITS'!E28</f>
        <v>CHEMIN DE TABLE</v>
      </c>
      <c r="C27" s="32">
        <v>4</v>
      </c>
      <c r="D27" s="32">
        <v>12</v>
      </c>
      <c r="E27" s="28" t="str">
        <f>IF(ISBLANK('BASE PRODUITS'!F28),"",'BASE PRODUITS'!F28)</f>
        <v>ROULEAU</v>
      </c>
      <c r="F27" s="31">
        <v>19</v>
      </c>
      <c r="G27" s="44">
        <v>0</v>
      </c>
      <c r="H27" s="32">
        <f t="shared" si="0"/>
        <v>19</v>
      </c>
      <c r="I27" s="36" t="str">
        <f>IF(F27-G27&lt;4,"URGENT","OK")</f>
        <v>OK</v>
      </c>
      <c r="J27" s="37">
        <f t="shared" si="1"/>
        <v>-7</v>
      </c>
    </row>
    <row r="28" spans="2:10" ht="36" customHeight="1" thickTop="1" thickBot="1" x14ac:dyDescent="0.3">
      <c r="B28" s="34" t="str">
        <f>'BASE PRODUITS'!E29</f>
        <v>ASSIETTES/50</v>
      </c>
      <c r="C28" s="32">
        <v>10</v>
      </c>
      <c r="D28" s="32">
        <v>20</v>
      </c>
      <c r="E28" s="29" t="str">
        <f>IF(ISBLANK('BASE PRODUITS'!F29),"",'BASE PRODUITS'!F29)</f>
        <v>PAQUET</v>
      </c>
      <c r="F28" s="31">
        <v>13</v>
      </c>
      <c r="G28" s="44">
        <v>0</v>
      </c>
      <c r="H28" s="32">
        <f t="shared" si="0"/>
        <v>13</v>
      </c>
      <c r="I28" s="36" t="str">
        <f>IF(F28-G28&lt;10,"URGENT","OK")</f>
        <v>OK</v>
      </c>
      <c r="J28" s="37">
        <f t="shared" si="1"/>
        <v>7</v>
      </c>
    </row>
    <row r="29" spans="2:10" ht="30" customHeight="1" thickTop="1" thickBot="1" x14ac:dyDescent="0.3">
      <c r="B29" s="33" t="str">
        <f>'BASE PRODUITS'!E30</f>
        <v>GOBELETS RECYCLABLE/50</v>
      </c>
      <c r="C29" s="32">
        <v>25</v>
      </c>
      <c r="D29" s="32">
        <v>50</v>
      </c>
      <c r="E29" s="28" t="s">
        <v>47</v>
      </c>
      <c r="F29" s="31">
        <v>98</v>
      </c>
      <c r="G29" s="44">
        <v>0</v>
      </c>
      <c r="H29" s="32">
        <f t="shared" si="0"/>
        <v>98</v>
      </c>
      <c r="I29" s="36" t="str">
        <f>IF(F29-G29&lt;25,"URGENT","OK")</f>
        <v>OK</v>
      </c>
      <c r="J29" s="37">
        <f t="shared" si="1"/>
        <v>-48</v>
      </c>
    </row>
    <row r="30" spans="2:10" ht="30" customHeight="1" thickTop="1" thickBot="1" x14ac:dyDescent="0.3">
      <c r="B30" s="41" t="s">
        <v>42</v>
      </c>
      <c r="C30" s="32">
        <v>1</v>
      </c>
      <c r="D30" s="32">
        <v>1</v>
      </c>
      <c r="E30" s="42" t="s">
        <v>59</v>
      </c>
      <c r="F30" s="31">
        <v>0.5</v>
      </c>
      <c r="G30" s="44">
        <v>0</v>
      </c>
      <c r="H30" s="32">
        <f t="shared" si="0"/>
        <v>0.5</v>
      </c>
      <c r="I30" s="36" t="str">
        <f>IF(F30-G30&lt;1,"URGENT","OK")</f>
        <v>URGENT</v>
      </c>
      <c r="J30" s="37">
        <f t="shared" si="1"/>
        <v>0.5</v>
      </c>
    </row>
    <row r="31" spans="2:10" ht="29.25" customHeight="1" thickTop="1" thickBot="1" x14ac:dyDescent="0.3">
      <c r="B31" s="33" t="s">
        <v>56</v>
      </c>
      <c r="C31" s="32">
        <v>15</v>
      </c>
      <c r="D31" s="32">
        <v>30</v>
      </c>
      <c r="E31" s="28" t="s">
        <v>47</v>
      </c>
      <c r="F31" s="31">
        <v>24</v>
      </c>
      <c r="G31" s="44">
        <v>0</v>
      </c>
      <c r="H31" s="32">
        <f t="shared" si="0"/>
        <v>24</v>
      </c>
      <c r="I31" s="36" t="str">
        <f>IF(F31-G31&lt;15,"URGENT","OK")</f>
        <v>OK</v>
      </c>
      <c r="J31" s="37">
        <f t="shared" si="1"/>
        <v>6</v>
      </c>
    </row>
    <row r="32" spans="2:10" ht="29.25" customHeight="1" thickTop="1" thickBot="1" x14ac:dyDescent="0.3">
      <c r="B32" s="41" t="s">
        <v>58</v>
      </c>
      <c r="C32" s="32">
        <v>1</v>
      </c>
      <c r="D32" s="32">
        <v>2</v>
      </c>
      <c r="E32" s="42" t="s">
        <v>41</v>
      </c>
      <c r="F32" s="31">
        <v>74</v>
      </c>
      <c r="G32" s="44">
        <v>0</v>
      </c>
      <c r="H32" s="32">
        <f t="shared" si="0"/>
        <v>74</v>
      </c>
      <c r="I32" s="36" t="str">
        <f t="shared" ref="I32" si="2">IF(F32-G32&lt;61,"URGENT","OK")</f>
        <v>OK</v>
      </c>
      <c r="J32" s="37">
        <f t="shared" si="1"/>
        <v>-72</v>
      </c>
    </row>
    <row r="33" spans="2:10" ht="29.25" customHeight="1" thickTop="1" thickBot="1" x14ac:dyDescent="0.3">
      <c r="B33" s="33" t="str">
        <f>'BASE PRODUITS'!E33</f>
        <v>THE</v>
      </c>
      <c r="C33" s="32">
        <v>1</v>
      </c>
      <c r="D33" s="32">
        <v>2</v>
      </c>
      <c r="E33" s="28" t="str">
        <f>IF(ISBLANK('BASE PRODUITS'!F33),"",'BASE PRODUITS'!F33)</f>
        <v>BOITE</v>
      </c>
      <c r="F33" s="31">
        <v>5</v>
      </c>
      <c r="G33" s="44">
        <v>0</v>
      </c>
      <c r="H33" s="32">
        <f t="shared" si="0"/>
        <v>5</v>
      </c>
      <c r="I33" s="36" t="str">
        <f>IF(F33-G33&lt;1,"URGENT","OK")</f>
        <v>OK</v>
      </c>
      <c r="J33" s="37">
        <f t="shared" si="1"/>
        <v>-3</v>
      </c>
    </row>
    <row r="34" spans="2:10" ht="30" customHeight="1" thickTop="1" thickBot="1" x14ac:dyDescent="0.3">
      <c r="B34" s="41" t="str">
        <f>'BASE PRODUITS'!E34</f>
        <v>CHOCOLAT</v>
      </c>
      <c r="C34" s="32">
        <v>1</v>
      </c>
      <c r="D34" s="32">
        <v>6</v>
      </c>
      <c r="E34" s="42" t="str">
        <f>IF(ISBLANK('BASE PRODUITS'!F34),"",'BASE PRODUITS'!F34)</f>
        <v>ETUI</v>
      </c>
      <c r="F34" s="31">
        <v>62</v>
      </c>
      <c r="G34" s="44">
        <v>0</v>
      </c>
      <c r="H34" s="32">
        <f t="shared" si="0"/>
        <v>62</v>
      </c>
      <c r="I34" s="36" t="str">
        <f>IF(F34-G34&lt;1,"URGENT","OK")</f>
        <v>OK</v>
      </c>
      <c r="J34" s="37">
        <f t="shared" si="1"/>
        <v>-56</v>
      </c>
    </row>
    <row r="35" spans="2:10" ht="30.75" customHeight="1" thickTop="1" thickBot="1" x14ac:dyDescent="0.3">
      <c r="B35" s="33" t="str">
        <f>'BASE PRODUITS'!E35</f>
        <v>BELIN</v>
      </c>
      <c r="C35" s="32">
        <v>10</v>
      </c>
      <c r="D35" s="32">
        <v>15</v>
      </c>
      <c r="E35" s="28" t="str">
        <f>IF(ISBLANK('BASE PRODUITS'!F35),"",'BASE PRODUITS'!F35)</f>
        <v>BOITE</v>
      </c>
      <c r="F35" s="31">
        <v>7</v>
      </c>
      <c r="G35" s="44">
        <v>0</v>
      </c>
      <c r="H35" s="32">
        <f t="shared" si="0"/>
        <v>7</v>
      </c>
      <c r="I35" s="36" t="str">
        <f>IF(F35-G35&lt;10,"URGENT","OK")</f>
        <v>URGENT</v>
      </c>
      <c r="J35" s="37">
        <f t="shared" si="1"/>
        <v>8</v>
      </c>
    </row>
    <row r="36" spans="2:10" ht="30" customHeight="1" thickTop="1" thickBot="1" x14ac:dyDescent="0.3">
      <c r="B36" s="41" t="str">
        <f>'BASE PRODUITS'!E36</f>
        <v>GATEAU SUCRE</v>
      </c>
      <c r="C36" s="32">
        <v>20</v>
      </c>
      <c r="D36" s="32">
        <v>30</v>
      </c>
      <c r="E36" s="42" t="str">
        <f>IF(ISBLANK('BASE PRODUITS'!F36),"",'BASE PRODUITS'!F36)</f>
        <v>BOITE</v>
      </c>
      <c r="F36" s="31">
        <v>24</v>
      </c>
      <c r="G36" s="44">
        <v>0</v>
      </c>
      <c r="H36" s="32">
        <f t="shared" si="0"/>
        <v>24</v>
      </c>
      <c r="I36" s="36" t="str">
        <f>IF(F36-G36&lt;20,"URGENT","OK")</f>
        <v>OK</v>
      </c>
      <c r="J36" s="37">
        <f t="shared" si="1"/>
        <v>6</v>
      </c>
    </row>
    <row r="37" spans="2:10" ht="30" customHeight="1" thickTop="1" thickBot="1" x14ac:dyDescent="0.3">
      <c r="B37" s="33" t="s">
        <v>52</v>
      </c>
      <c r="C37" s="32">
        <v>3</v>
      </c>
      <c r="D37" s="32">
        <v>5</v>
      </c>
      <c r="E37" s="28" t="s">
        <v>28</v>
      </c>
      <c r="F37" s="31">
        <v>2</v>
      </c>
      <c r="G37" s="44">
        <v>0</v>
      </c>
      <c r="H37" s="32">
        <f t="shared" si="0"/>
        <v>2</v>
      </c>
      <c r="I37" s="36" t="str">
        <f>IF(F37-G37&lt;3,"URGENT","OK")</f>
        <v>URGENT</v>
      </c>
      <c r="J37" s="37">
        <f t="shared" si="1"/>
        <v>3</v>
      </c>
    </row>
    <row r="38" spans="2:10" ht="30" customHeight="1" thickTop="1" thickBot="1" x14ac:dyDescent="0.3">
      <c r="B38" s="41" t="s">
        <v>53</v>
      </c>
      <c r="C38" s="32">
        <v>10</v>
      </c>
      <c r="D38" s="32">
        <v>15</v>
      </c>
      <c r="E38" s="42" t="s">
        <v>60</v>
      </c>
      <c r="F38" s="31">
        <v>15</v>
      </c>
      <c r="G38" s="44">
        <v>0</v>
      </c>
      <c r="H38" s="32">
        <f t="shared" si="0"/>
        <v>15</v>
      </c>
      <c r="I38" s="36" t="str">
        <f>IF(F38-G38&lt;10,"URGENT","OK")</f>
        <v>OK</v>
      </c>
      <c r="J38" s="37">
        <f t="shared" si="1"/>
        <v>0</v>
      </c>
    </row>
    <row r="39" spans="2:10" ht="30" customHeight="1" thickTop="1" thickBot="1" x14ac:dyDescent="0.3">
      <c r="B39" s="33" t="s">
        <v>54</v>
      </c>
      <c r="C39" s="32">
        <v>3</v>
      </c>
      <c r="D39" s="32">
        <v>5</v>
      </c>
      <c r="E39" s="28" t="s">
        <v>26</v>
      </c>
      <c r="F39" s="31">
        <v>0</v>
      </c>
      <c r="G39" s="44">
        <v>0</v>
      </c>
      <c r="H39" s="32">
        <f t="shared" si="0"/>
        <v>0</v>
      </c>
      <c r="I39" s="36" t="str">
        <f>IF(F39-G39&lt;10,"URGENT","OK")</f>
        <v>URGENT</v>
      </c>
      <c r="J39" s="37">
        <f t="shared" si="1"/>
        <v>5</v>
      </c>
    </row>
    <row r="40" spans="2:10" ht="30" customHeight="1" thickTop="1" thickBot="1" x14ac:dyDescent="0.3">
      <c r="B40" s="41" t="s">
        <v>57</v>
      </c>
      <c r="C40" s="32">
        <v>5</v>
      </c>
      <c r="D40" s="32">
        <v>10</v>
      </c>
      <c r="E40" s="42" t="s">
        <v>60</v>
      </c>
      <c r="F40" s="31">
        <v>8</v>
      </c>
      <c r="G40" s="44">
        <v>0</v>
      </c>
      <c r="H40" s="32">
        <f t="shared" si="0"/>
        <v>8</v>
      </c>
      <c r="I40" s="36" t="str">
        <f>IF(F40-G40&lt;5,"URGENT","OK")</f>
        <v>OK</v>
      </c>
      <c r="J40" s="37">
        <f t="shared" si="1"/>
        <v>2</v>
      </c>
    </row>
    <row r="41" spans="2:10" ht="30" customHeight="1" thickTop="1" thickBot="1" x14ac:dyDescent="0.3">
      <c r="B41" s="33" t="s">
        <v>61</v>
      </c>
      <c r="C41" s="32">
        <v>3</v>
      </c>
      <c r="D41" s="32">
        <v>5</v>
      </c>
      <c r="E41" s="28"/>
      <c r="F41" s="31">
        <v>0</v>
      </c>
      <c r="G41" s="44">
        <v>0</v>
      </c>
      <c r="H41" s="32">
        <f t="shared" si="0"/>
        <v>0</v>
      </c>
      <c r="I41" s="36" t="str">
        <f>IF(F41-G41&lt;3,"URGENT","OK")</f>
        <v>URGENT</v>
      </c>
      <c r="J41" s="37">
        <f t="shared" si="1"/>
        <v>5</v>
      </c>
    </row>
    <row r="42" spans="2:10" ht="28.5" thickTop="1" thickBot="1" x14ac:dyDescent="0.3">
      <c r="B42" s="34" t="s">
        <v>6</v>
      </c>
      <c r="C42" s="32" t="s">
        <v>34</v>
      </c>
      <c r="D42" s="32" t="s">
        <v>34</v>
      </c>
      <c r="E42" s="29" t="s">
        <v>25</v>
      </c>
      <c r="F42" s="31">
        <v>12</v>
      </c>
      <c r="G42" s="44">
        <v>0</v>
      </c>
      <c r="H42" s="32">
        <f t="shared" si="0"/>
        <v>12</v>
      </c>
      <c r="I42" s="36" t="s">
        <v>34</v>
      </c>
      <c r="J42" s="37" t="s">
        <v>34</v>
      </c>
    </row>
    <row r="43" spans="2:10" ht="28.5" customHeight="1" thickTop="1" thickBot="1" x14ac:dyDescent="0.3">
      <c r="B43" s="33" t="s">
        <v>2</v>
      </c>
      <c r="C43" s="32" t="s">
        <v>34</v>
      </c>
      <c r="D43" s="32" t="s">
        <v>34</v>
      </c>
      <c r="E43" s="28" t="s">
        <v>25</v>
      </c>
      <c r="F43" s="31">
        <v>53</v>
      </c>
      <c r="G43" s="44">
        <v>0</v>
      </c>
      <c r="H43" s="32">
        <f t="shared" si="0"/>
        <v>53</v>
      </c>
      <c r="I43" s="36" t="s">
        <v>34</v>
      </c>
      <c r="J43" s="37" t="s">
        <v>34</v>
      </c>
    </row>
    <row r="44" spans="2:10" ht="28.5" thickTop="1" thickBot="1" x14ac:dyDescent="0.3">
      <c r="B44" s="34" t="s">
        <v>3</v>
      </c>
      <c r="C44" s="32" t="s">
        <v>34</v>
      </c>
      <c r="D44" s="32" t="s">
        <v>34</v>
      </c>
      <c r="E44" s="29" t="s">
        <v>25</v>
      </c>
      <c r="F44" s="31">
        <v>57</v>
      </c>
      <c r="G44" s="44">
        <v>0</v>
      </c>
      <c r="H44" s="32">
        <f t="shared" si="0"/>
        <v>57</v>
      </c>
      <c r="I44" s="36" t="s">
        <v>34</v>
      </c>
      <c r="J44" s="37" t="s">
        <v>34</v>
      </c>
    </row>
    <row r="45" spans="2:10" ht="28.5" thickTop="1" thickBot="1" x14ac:dyDescent="0.3">
      <c r="B45" s="33" t="s">
        <v>48</v>
      </c>
      <c r="C45" s="32" t="s">
        <v>34</v>
      </c>
      <c r="D45" s="32" t="s">
        <v>34</v>
      </c>
      <c r="E45" s="28" t="s">
        <v>25</v>
      </c>
      <c r="F45" s="31">
        <v>528</v>
      </c>
      <c r="G45" s="44">
        <v>0</v>
      </c>
      <c r="H45" s="32">
        <f t="shared" si="0"/>
        <v>528</v>
      </c>
      <c r="I45" s="36" t="s">
        <v>34</v>
      </c>
      <c r="J45" s="37" t="s">
        <v>34</v>
      </c>
    </row>
    <row r="46" spans="2:10" ht="28.5" thickTop="1" thickBot="1" x14ac:dyDescent="0.3">
      <c r="B46" s="38" t="s">
        <v>49</v>
      </c>
      <c r="C46" s="32" t="s">
        <v>34</v>
      </c>
      <c r="D46" s="32" t="s">
        <v>34</v>
      </c>
      <c r="E46" s="39" t="s">
        <v>25</v>
      </c>
      <c r="F46" s="31">
        <v>288</v>
      </c>
      <c r="G46" s="44">
        <v>0</v>
      </c>
      <c r="H46" s="32">
        <f t="shared" si="0"/>
        <v>288</v>
      </c>
      <c r="I46" s="40" t="s">
        <v>34</v>
      </c>
      <c r="J46" s="37" t="s">
        <v>34</v>
      </c>
    </row>
    <row r="47" spans="2:10" ht="16.5" thickTop="1" x14ac:dyDescent="0.25"/>
  </sheetData>
  <sheetProtection algorithmName="SHA-512" hashValue="JlP5FAUDtLN+K/9PnTzswjpYjBOb05MbTyge6BJGYTv3t0n3rxnQaAzUe5xXTndaXURsTsr5iRFFGmRGdvmCSw==" saltValue="3GSebQoUnn3sIda80P/59g==" spinCount="100000" sheet="1" formatCells="0" formatColumns="0" formatRows="0" insertColumns="0" insertRows="0" insertHyperlinks="0" deleteColumns="0" deleteRows="0" selectLockedCells="1" sort="0" autoFilter="0" pivotTables="0"/>
  <mergeCells count="11">
    <mergeCell ref="E2:F2"/>
    <mergeCell ref="E3:F4"/>
    <mergeCell ref="J7:J9"/>
    <mergeCell ref="G7:G9"/>
    <mergeCell ref="H7:H9"/>
    <mergeCell ref="I7:I9"/>
    <mergeCell ref="B7:B9"/>
    <mergeCell ref="C7:C9"/>
    <mergeCell ref="D7:D9"/>
    <mergeCell ref="E7:E9"/>
    <mergeCell ref="F7:F9"/>
  </mergeCells>
  <conditionalFormatting sqref="I10:I41">
    <cfRule type="cellIs" dxfId="3" priority="14" operator="lessThan">
      <formula>IF(F10+#REF!-G10&lt;20,"URGENT","OK")</formula>
    </cfRule>
    <cfRule type="cellIs" dxfId="2" priority="15" operator="lessThan">
      <formula>IF(F10+#REF!-G10&lt;20,"URGENT","OK")</formula>
    </cfRule>
    <cfRule type="cellIs" dxfId="1" priority="16" operator="lessThan">
      <formula>20</formula>
    </cfRule>
  </conditionalFormatting>
  <conditionalFormatting sqref="I42:I46">
    <cfRule type="cellIs" dxfId="0" priority="21" operator="lessThan">
      <formula>IF(F36+#REF!-G36&lt;20,"URGENT","OK")</formula>
    </cfRule>
  </conditionalFormatting>
  <printOptions horizontalCentered="1" verticalCentered="1"/>
  <pageMargins left="0" right="0" top="0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1.envoiClasseur">
                <anchor moveWithCells="1" sizeWithCells="1">
                  <from>
                    <xdr:col>6</xdr:col>
                    <xdr:colOff>323850</xdr:colOff>
                    <xdr:row>1</xdr:row>
                    <xdr:rowOff>57150</xdr:rowOff>
                  </from>
                  <to>
                    <xdr:col>8</xdr:col>
                    <xdr:colOff>676275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E1:K54"/>
  <sheetViews>
    <sheetView showGridLines="0" workbookViewId="0">
      <selection activeCell="I31" sqref="I31"/>
    </sheetView>
  </sheetViews>
  <sheetFormatPr baseColWidth="10" defaultRowHeight="15" x14ac:dyDescent="0.25"/>
  <cols>
    <col min="1" max="4" width="11.42578125" style="2"/>
    <col min="5" max="5" width="41.5703125" style="2" customWidth="1"/>
    <col min="6" max="6" width="42.5703125" style="2" customWidth="1"/>
    <col min="7" max="16384" width="11.42578125" style="2"/>
  </cols>
  <sheetData>
    <row r="1" spans="5:11" ht="21" x14ac:dyDescent="0.25">
      <c r="E1" s="1"/>
    </row>
    <row r="2" spans="5:11" ht="18.75" x14ac:dyDescent="0.25">
      <c r="E2" s="3"/>
      <c r="K2" s="10"/>
    </row>
    <row r="3" spans="5:11" ht="19.5" thickBot="1" x14ac:dyDescent="0.3">
      <c r="E3" s="3"/>
    </row>
    <row r="4" spans="5:11" ht="18.75" customHeight="1" thickTop="1" thickBot="1" x14ac:dyDescent="0.3">
      <c r="E4" s="74" t="s">
        <v>29</v>
      </c>
      <c r="F4" s="75" t="s">
        <v>30</v>
      </c>
    </row>
    <row r="5" spans="5:11" ht="19.5" customHeight="1" thickTop="1" thickBot="1" x14ac:dyDescent="0.3">
      <c r="E5" s="74"/>
      <c r="F5" s="75"/>
    </row>
    <row r="6" spans="5:11" ht="21" thickTop="1" thickBot="1" x14ac:dyDescent="0.45">
      <c r="E6" s="14" t="s">
        <v>1</v>
      </c>
      <c r="F6" s="15" t="s">
        <v>25</v>
      </c>
    </row>
    <row r="7" spans="5:11" ht="21" thickTop="1" thickBot="1" x14ac:dyDescent="0.45">
      <c r="E7" s="16" t="s">
        <v>2</v>
      </c>
      <c r="F7" s="17" t="s">
        <v>25</v>
      </c>
    </row>
    <row r="8" spans="5:11" ht="21" thickTop="1" thickBot="1" x14ac:dyDescent="0.45">
      <c r="E8" s="14" t="s">
        <v>3</v>
      </c>
      <c r="F8" s="15" t="s">
        <v>25</v>
      </c>
    </row>
    <row r="9" spans="5:11" ht="21" thickTop="1" thickBot="1" x14ac:dyDescent="0.45">
      <c r="E9" s="16" t="s">
        <v>4</v>
      </c>
      <c r="F9" s="17" t="s">
        <v>25</v>
      </c>
    </row>
    <row r="10" spans="5:11" ht="21" thickTop="1" thickBot="1" x14ac:dyDescent="0.45">
      <c r="E10" s="14" t="s">
        <v>5</v>
      </c>
      <c r="F10" s="15" t="s">
        <v>25</v>
      </c>
    </row>
    <row r="11" spans="5:11" ht="21" thickTop="1" thickBot="1" x14ac:dyDescent="0.45">
      <c r="E11" s="16" t="s">
        <v>6</v>
      </c>
      <c r="F11" s="17" t="s">
        <v>25</v>
      </c>
    </row>
    <row r="12" spans="5:11" ht="21" thickTop="1" thickBot="1" x14ac:dyDescent="0.45">
      <c r="E12" s="14" t="s">
        <v>7</v>
      </c>
      <c r="F12" s="15" t="s">
        <v>25</v>
      </c>
    </row>
    <row r="13" spans="5:11" ht="21" thickTop="1" thickBot="1" x14ac:dyDescent="0.45">
      <c r="E13" s="16" t="s">
        <v>8</v>
      </c>
      <c r="F13" s="17" t="s">
        <v>25</v>
      </c>
    </row>
    <row r="14" spans="5:11" ht="21" thickTop="1" thickBot="1" x14ac:dyDescent="0.45">
      <c r="E14" s="14" t="s">
        <v>9</v>
      </c>
      <c r="F14" s="15" t="s">
        <v>25</v>
      </c>
    </row>
    <row r="15" spans="5:11" ht="21" thickTop="1" thickBot="1" x14ac:dyDescent="0.45">
      <c r="E15" s="16" t="s">
        <v>35</v>
      </c>
      <c r="F15" s="17" t="s">
        <v>25</v>
      </c>
    </row>
    <row r="16" spans="5:11" ht="21" thickTop="1" thickBot="1" x14ac:dyDescent="0.45">
      <c r="E16" s="14" t="s">
        <v>11</v>
      </c>
      <c r="F16" s="15" t="s">
        <v>25</v>
      </c>
    </row>
    <row r="17" spans="5:6" ht="21" thickTop="1" thickBot="1" x14ac:dyDescent="0.45">
      <c r="E17" s="16" t="s">
        <v>12</v>
      </c>
      <c r="F17" s="17" t="s">
        <v>25</v>
      </c>
    </row>
    <row r="18" spans="5:6" ht="21" thickTop="1" thickBot="1" x14ac:dyDescent="0.45">
      <c r="E18" s="14" t="s">
        <v>13</v>
      </c>
      <c r="F18" s="15" t="s">
        <v>25</v>
      </c>
    </row>
    <row r="19" spans="5:6" ht="21" thickTop="1" thickBot="1" x14ac:dyDescent="0.45">
      <c r="E19" s="16" t="s">
        <v>45</v>
      </c>
      <c r="F19" s="17" t="s">
        <v>25</v>
      </c>
    </row>
    <row r="20" spans="5:6" ht="21" thickTop="1" thickBot="1" x14ac:dyDescent="0.45">
      <c r="E20" s="14" t="s">
        <v>44</v>
      </c>
      <c r="F20" s="15" t="s">
        <v>25</v>
      </c>
    </row>
    <row r="21" spans="5:6" ht="21" thickTop="1" thickBot="1" x14ac:dyDescent="0.45">
      <c r="E21" s="16" t="s">
        <v>14</v>
      </c>
      <c r="F21" s="17" t="s">
        <v>25</v>
      </c>
    </row>
    <row r="22" spans="5:6" ht="21" thickTop="1" thickBot="1" x14ac:dyDescent="0.45">
      <c r="E22" s="14" t="s">
        <v>46</v>
      </c>
      <c r="F22" s="15" t="s">
        <v>25</v>
      </c>
    </row>
    <row r="23" spans="5:6" ht="21" thickTop="1" thickBot="1" x14ac:dyDescent="0.45">
      <c r="E23" s="16" t="s">
        <v>10</v>
      </c>
      <c r="F23" s="17" t="s">
        <v>25</v>
      </c>
    </row>
    <row r="24" spans="5:6" ht="21" thickTop="1" thickBot="1" x14ac:dyDescent="0.45">
      <c r="E24" s="14" t="s">
        <v>15</v>
      </c>
      <c r="F24" s="15" t="s">
        <v>26</v>
      </c>
    </row>
    <row r="25" spans="5:6" ht="21" thickTop="1" thickBot="1" x14ac:dyDescent="0.45">
      <c r="E25" s="16" t="s">
        <v>16</v>
      </c>
      <c r="F25" s="17" t="s">
        <v>26</v>
      </c>
    </row>
    <row r="26" spans="5:6" ht="21" thickTop="1" thickBot="1" x14ac:dyDescent="0.45">
      <c r="E26" s="14" t="s">
        <v>17</v>
      </c>
      <c r="F26" s="15" t="s">
        <v>27</v>
      </c>
    </row>
    <row r="27" spans="5:6" ht="21" thickTop="1" thickBot="1" x14ac:dyDescent="0.45">
      <c r="E27" s="16" t="s">
        <v>36</v>
      </c>
      <c r="F27" s="17" t="s">
        <v>27</v>
      </c>
    </row>
    <row r="28" spans="5:6" ht="21" thickTop="1" thickBot="1" x14ac:dyDescent="0.45">
      <c r="E28" s="14" t="s">
        <v>18</v>
      </c>
      <c r="F28" s="15" t="s">
        <v>26</v>
      </c>
    </row>
    <row r="29" spans="5:6" ht="21" thickTop="1" thickBot="1" x14ac:dyDescent="0.45">
      <c r="E29" s="16" t="s">
        <v>19</v>
      </c>
      <c r="F29" s="17" t="s">
        <v>27</v>
      </c>
    </row>
    <row r="30" spans="5:6" ht="21" thickTop="1" thickBot="1" x14ac:dyDescent="0.45">
      <c r="E30" s="14" t="s">
        <v>20</v>
      </c>
      <c r="F30" s="15" t="s">
        <v>47</v>
      </c>
    </row>
    <row r="31" spans="5:6" ht="21" thickTop="1" thickBot="1" x14ac:dyDescent="0.45">
      <c r="E31" s="16" t="s">
        <v>42</v>
      </c>
      <c r="F31" s="17" t="s">
        <v>28</v>
      </c>
    </row>
    <row r="32" spans="5:6" ht="21" thickTop="1" thickBot="1" x14ac:dyDescent="0.45">
      <c r="E32" s="16" t="s">
        <v>43</v>
      </c>
      <c r="F32" s="17" t="s">
        <v>41</v>
      </c>
    </row>
    <row r="33" spans="5:8" ht="21" thickTop="1" thickBot="1" x14ac:dyDescent="0.45">
      <c r="E33" s="14" t="s">
        <v>21</v>
      </c>
      <c r="F33" s="15" t="s">
        <v>28</v>
      </c>
    </row>
    <row r="34" spans="5:8" ht="21" thickTop="1" thickBot="1" x14ac:dyDescent="0.45">
      <c r="E34" s="16" t="s">
        <v>22</v>
      </c>
      <c r="F34" s="17" t="s">
        <v>47</v>
      </c>
    </row>
    <row r="35" spans="5:8" ht="21" thickTop="1" thickBot="1" x14ac:dyDescent="0.45">
      <c r="E35" s="14" t="s">
        <v>23</v>
      </c>
      <c r="F35" s="15" t="s">
        <v>28</v>
      </c>
    </row>
    <row r="36" spans="5:8" ht="21" thickTop="1" thickBot="1" x14ac:dyDescent="0.45">
      <c r="E36" s="16" t="s">
        <v>24</v>
      </c>
      <c r="F36" s="17" t="s">
        <v>28</v>
      </c>
    </row>
    <row r="37" spans="5:8" ht="21" thickTop="1" thickBot="1" x14ac:dyDescent="0.45">
      <c r="E37" s="14" t="s">
        <v>34</v>
      </c>
      <c r="F37" s="15" t="s">
        <v>34</v>
      </c>
    </row>
    <row r="38" spans="5:8" ht="21" thickTop="1" thickBot="1" x14ac:dyDescent="0.3">
      <c r="E38" s="26" t="s">
        <v>34</v>
      </c>
      <c r="F38" s="21" t="s">
        <v>34</v>
      </c>
    </row>
    <row r="39" spans="5:8" ht="21" thickTop="1" thickBot="1" x14ac:dyDescent="0.45">
      <c r="E39" s="25" t="s">
        <v>34</v>
      </c>
      <c r="F39" s="15" t="s">
        <v>34</v>
      </c>
    </row>
    <row r="40" spans="5:8" ht="21" thickTop="1" thickBot="1" x14ac:dyDescent="0.45">
      <c r="E40" s="22" t="s">
        <v>34</v>
      </c>
      <c r="F40" s="17" t="s">
        <v>34</v>
      </c>
      <c r="H40" s="24"/>
    </row>
    <row r="41" spans="5:8" ht="21" thickTop="1" thickBot="1" x14ac:dyDescent="0.45">
      <c r="E41" s="23" t="s">
        <v>34</v>
      </c>
      <c r="F41" s="15" t="s">
        <v>34</v>
      </c>
    </row>
    <row r="42" spans="5:8" ht="21" thickTop="1" thickBot="1" x14ac:dyDescent="0.45">
      <c r="E42" s="22" t="s">
        <v>34</v>
      </c>
      <c r="F42" s="17" t="s">
        <v>34</v>
      </c>
    </row>
    <row r="43" spans="5:8" ht="21" thickTop="1" thickBot="1" x14ac:dyDescent="0.45">
      <c r="E43" s="23" t="s">
        <v>34</v>
      </c>
      <c r="F43" s="15" t="s">
        <v>34</v>
      </c>
    </row>
    <row r="44" spans="5:8" ht="21" thickTop="1" thickBot="1" x14ac:dyDescent="0.45">
      <c r="E44" s="22" t="s">
        <v>34</v>
      </c>
      <c r="F44" s="17" t="s">
        <v>34</v>
      </c>
    </row>
    <row r="45" spans="5:8" ht="21" thickTop="1" thickBot="1" x14ac:dyDescent="0.45">
      <c r="E45" s="23" t="s">
        <v>34</v>
      </c>
      <c r="F45" s="15" t="s">
        <v>34</v>
      </c>
    </row>
    <row r="46" spans="5:8" ht="21" thickTop="1" thickBot="1" x14ac:dyDescent="0.45">
      <c r="E46" s="22" t="s">
        <v>34</v>
      </c>
      <c r="F46" s="17" t="s">
        <v>34</v>
      </c>
    </row>
    <row r="47" spans="5:8" ht="21" thickTop="1" thickBot="1" x14ac:dyDescent="0.45">
      <c r="E47" s="23" t="s">
        <v>34</v>
      </c>
      <c r="F47" s="15" t="s">
        <v>34</v>
      </c>
    </row>
    <row r="48" spans="5:8" ht="21" thickTop="1" thickBot="1" x14ac:dyDescent="0.45">
      <c r="E48" s="22" t="s">
        <v>34</v>
      </c>
      <c r="F48" s="17" t="s">
        <v>34</v>
      </c>
    </row>
    <row r="49" spans="5:6" ht="21" thickTop="1" thickBot="1" x14ac:dyDescent="0.45">
      <c r="E49" s="23" t="s">
        <v>34</v>
      </c>
      <c r="F49" s="15" t="s">
        <v>34</v>
      </c>
    </row>
    <row r="50" spans="5:6" ht="21" thickTop="1" thickBot="1" x14ac:dyDescent="0.45">
      <c r="E50" s="22" t="s">
        <v>34</v>
      </c>
      <c r="F50" s="17" t="s">
        <v>34</v>
      </c>
    </row>
    <row r="51" spans="5:6" ht="21" thickTop="1" thickBot="1" x14ac:dyDescent="0.45">
      <c r="E51" s="23" t="s">
        <v>34</v>
      </c>
      <c r="F51" s="15" t="s">
        <v>34</v>
      </c>
    </row>
    <row r="52" spans="5:6" ht="21" thickTop="1" thickBot="1" x14ac:dyDescent="0.45">
      <c r="E52" s="22" t="s">
        <v>34</v>
      </c>
      <c r="F52" s="17" t="s">
        <v>34</v>
      </c>
    </row>
    <row r="53" spans="5:6" ht="21" thickTop="1" thickBot="1" x14ac:dyDescent="0.45">
      <c r="E53" s="23" t="s">
        <v>34</v>
      </c>
      <c r="F53" s="15" t="s">
        <v>34</v>
      </c>
    </row>
    <row r="54" spans="5:6" ht="15.75" thickTop="1" x14ac:dyDescent="0.25"/>
  </sheetData>
  <mergeCells count="2">
    <mergeCell ref="E4:E5"/>
    <mergeCell ref="F4:F5"/>
  </mergeCells>
  <printOptions gridLines="1"/>
  <pageMargins left="0.70866141732283472" right="0.70866141732283472" top="0.74803149606299213" bottom="0.74803149606299213" header="0.31496062992125984" footer="0.31496062992125984"/>
  <pageSetup paperSize="9" scale="74" fitToHeight="4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D1:H198"/>
  <sheetViews>
    <sheetView showGridLines="0" topLeftCell="C2" workbookViewId="0">
      <selection activeCell="D7" sqref="D7"/>
    </sheetView>
  </sheetViews>
  <sheetFormatPr baseColWidth="10" defaultRowHeight="15" x14ac:dyDescent="0.25"/>
  <cols>
    <col min="1" max="3" width="11.42578125" style="2"/>
    <col min="4" max="4" width="21.7109375" style="2" customWidth="1"/>
    <col min="5" max="5" width="29.140625" style="2" customWidth="1"/>
    <col min="6" max="6" width="40.42578125" style="2" customWidth="1"/>
    <col min="7" max="8" width="14.28515625" style="2" customWidth="1"/>
    <col min="9" max="16384" width="11.42578125" style="2"/>
  </cols>
  <sheetData>
    <row r="1" spans="4:8" ht="23.25" x14ac:dyDescent="0.35">
      <c r="D1" s="4"/>
    </row>
    <row r="2" spans="4:8" ht="18.75" x14ac:dyDescent="0.25">
      <c r="D2" s="3"/>
    </row>
    <row r="3" spans="4:8" ht="18.75" x14ac:dyDescent="0.25">
      <c r="D3" s="3"/>
    </row>
    <row r="6" spans="4:8" ht="41.25" customHeight="1" x14ac:dyDescent="0.25">
      <c r="D6" s="19" t="s">
        <v>32</v>
      </c>
      <c r="E6" s="20" t="s">
        <v>29</v>
      </c>
      <c r="F6" s="20" t="s">
        <v>30</v>
      </c>
      <c r="G6" s="20" t="s">
        <v>0</v>
      </c>
      <c r="H6" s="20" t="s">
        <v>33</v>
      </c>
    </row>
    <row r="7" spans="4:8" x14ac:dyDescent="0.25">
      <c r="D7" s="9"/>
      <c r="E7" s="11"/>
      <c r="F7" s="13"/>
      <c r="G7" s="12"/>
      <c r="H7" s="12"/>
    </row>
    <row r="8" spans="4:8" x14ac:dyDescent="0.25">
      <c r="D8" s="9"/>
      <c r="E8" s="11"/>
      <c r="F8" s="13" t="str">
        <f>IF(ISERROR(VLOOKUP(E8,'BASE PRODUITS'!$E$6:$F$53,2,0)),"",VLOOKUP(E8,'BASE PRODUITS'!$E$6:$F$53,2,0))</f>
        <v/>
      </c>
      <c r="G8" s="12"/>
      <c r="H8" s="12"/>
    </row>
    <row r="9" spans="4:8" x14ac:dyDescent="0.25">
      <c r="D9" s="9"/>
      <c r="E9" s="11"/>
      <c r="F9" s="13" t="str">
        <f>IF(ISERROR(VLOOKUP(E9,'BASE PRODUITS'!$E$6:$F$53,2,0)),"",VLOOKUP(E9,'BASE PRODUITS'!$E$6:$F$53,2,0))</f>
        <v/>
      </c>
      <c r="G9" s="12"/>
      <c r="H9" s="12"/>
    </row>
    <row r="10" spans="4:8" x14ac:dyDescent="0.25">
      <c r="D10" s="9"/>
      <c r="E10" s="11"/>
      <c r="F10" s="13" t="str">
        <f>IF(ISERROR(VLOOKUP(E10,'BASE PRODUITS'!$E$6:$F$53,2,0)),"",VLOOKUP(E10,'BASE PRODUITS'!$E$6:$F$53,2,0))</f>
        <v/>
      </c>
      <c r="G10" s="12"/>
      <c r="H10" s="12"/>
    </row>
    <row r="11" spans="4:8" x14ac:dyDescent="0.25">
      <c r="D11" s="9"/>
      <c r="E11" s="11"/>
      <c r="F11" s="13" t="str">
        <f>IF(ISERROR(VLOOKUP(E11,'BASE PRODUITS'!$E$6:$F$53,2,0)),"",VLOOKUP(E11,'BASE PRODUITS'!$E$6:$F$53,2,0))</f>
        <v/>
      </c>
      <c r="G11" s="12"/>
      <c r="H11" s="12"/>
    </row>
    <row r="12" spans="4:8" x14ac:dyDescent="0.25">
      <c r="D12" s="9"/>
      <c r="E12" s="11"/>
      <c r="F12" s="13" t="str">
        <f>IF(ISERROR(VLOOKUP(E12,'BASE PRODUITS'!$E$6:$F$53,2,0)),"",VLOOKUP(E12,'BASE PRODUITS'!$E$6:$F$53,2,0))</f>
        <v/>
      </c>
      <c r="G12" s="12"/>
      <c r="H12" s="12"/>
    </row>
    <row r="13" spans="4:8" x14ac:dyDescent="0.25">
      <c r="D13" s="9"/>
      <c r="E13" s="11"/>
      <c r="F13" s="13" t="str">
        <f>IF(ISERROR(VLOOKUP(E13,'BASE PRODUITS'!$E$6:$F$53,2,0)),"",VLOOKUP(E13,'BASE PRODUITS'!$E$6:$F$53,2,0))</f>
        <v/>
      </c>
      <c r="G13" s="12"/>
      <c r="H13" s="12"/>
    </row>
    <row r="14" spans="4:8" x14ac:dyDescent="0.25">
      <c r="D14" s="9"/>
      <c r="E14" s="11"/>
      <c r="F14" s="13" t="str">
        <f>IF(ISERROR(VLOOKUP(E14,'BASE PRODUITS'!$E$6:$F$53,2,0)),"",VLOOKUP(E14,'BASE PRODUITS'!$E$6:$F$53,2,0))</f>
        <v/>
      </c>
      <c r="G14" s="12"/>
      <c r="H14" s="12"/>
    </row>
    <row r="15" spans="4:8" x14ac:dyDescent="0.25">
      <c r="D15" s="9"/>
      <c r="E15" s="11"/>
      <c r="F15" s="13" t="str">
        <f>IF(ISERROR(VLOOKUP(E15,'BASE PRODUITS'!$E$6:$F$53,2,0)),"",VLOOKUP(E15,'BASE PRODUITS'!$E$6:$F$53,2,0))</f>
        <v/>
      </c>
      <c r="G15" s="12"/>
      <c r="H15" s="12"/>
    </row>
    <row r="16" spans="4:8" x14ac:dyDescent="0.25">
      <c r="D16" s="9"/>
      <c r="E16" s="11"/>
      <c r="F16" s="13" t="str">
        <f>IF(ISERROR(VLOOKUP(E16,'BASE PRODUITS'!$E$6:$F$53,2,0)),"",VLOOKUP(E16,'BASE PRODUITS'!$E$6:$F$53,2,0))</f>
        <v/>
      </c>
      <c r="G16" s="12"/>
      <c r="H16" s="12"/>
    </row>
    <row r="17" spans="4:8" x14ac:dyDescent="0.25">
      <c r="D17" s="9"/>
      <c r="E17" s="11"/>
      <c r="F17" s="13" t="str">
        <f>IF(ISERROR(VLOOKUP(E17,'BASE PRODUITS'!$E$6:$F$53,2,0)),"",VLOOKUP(E17,'BASE PRODUITS'!$E$6:$F$53,2,0))</f>
        <v/>
      </c>
      <c r="G17" s="12"/>
      <c r="H17" s="12"/>
    </row>
    <row r="18" spans="4:8" x14ac:dyDescent="0.25">
      <c r="D18" s="9"/>
      <c r="E18" s="11"/>
      <c r="F18" s="13" t="str">
        <f>IF(ISERROR(VLOOKUP(E18,'BASE PRODUITS'!$E$6:$F$53,2,0)),"",VLOOKUP(E18,'BASE PRODUITS'!$E$6:$F$53,2,0))</f>
        <v/>
      </c>
      <c r="G18" s="12"/>
      <c r="H18" s="12"/>
    </row>
    <row r="19" spans="4:8" x14ac:dyDescent="0.25">
      <c r="D19" s="9"/>
      <c r="E19" s="11"/>
      <c r="F19" s="13" t="str">
        <f>IF(ISERROR(VLOOKUP(E19,'BASE PRODUITS'!$E$6:$F$53,2,0)),"",VLOOKUP(E19,'BASE PRODUITS'!$E$6:$F$53,2,0))</f>
        <v/>
      </c>
      <c r="G19" s="12"/>
      <c r="H19" s="12"/>
    </row>
    <row r="20" spans="4:8" x14ac:dyDescent="0.25">
      <c r="D20" s="9"/>
      <c r="E20" s="11"/>
      <c r="F20" s="13" t="str">
        <f>IF(ISERROR(VLOOKUP(E20,'BASE PRODUITS'!$E$6:$F$53,2,0)),"",VLOOKUP(E20,'BASE PRODUITS'!$E$6:$F$53,2,0))</f>
        <v/>
      </c>
      <c r="G20" s="12"/>
      <c r="H20" s="12"/>
    </row>
    <row r="21" spans="4:8" x14ac:dyDescent="0.25">
      <c r="D21" s="9"/>
      <c r="E21" s="11"/>
      <c r="F21" s="13" t="str">
        <f>IF(ISERROR(VLOOKUP(E21,'BASE PRODUITS'!$E$6:$F$53,2,0)),"",VLOOKUP(E21,'BASE PRODUITS'!$E$6:$F$53,2,0))</f>
        <v/>
      </c>
      <c r="G21" s="12"/>
      <c r="H21" s="12"/>
    </row>
    <row r="22" spans="4:8" x14ac:dyDescent="0.25">
      <c r="D22" s="9"/>
      <c r="E22" s="11"/>
      <c r="F22" s="13" t="str">
        <f>IF(ISERROR(VLOOKUP(E22,'BASE PRODUITS'!$E$6:$F$53,2,0)),"",VLOOKUP(E22,'BASE PRODUITS'!$E$6:$F$53,2,0))</f>
        <v/>
      </c>
      <c r="G22" s="12"/>
      <c r="H22" s="12"/>
    </row>
    <row r="23" spans="4:8" x14ac:dyDescent="0.25">
      <c r="D23" s="9"/>
      <c r="E23" s="11"/>
      <c r="F23" s="13" t="str">
        <f>IF(ISERROR(VLOOKUP(E23,'BASE PRODUITS'!$E$6:$F$53,2,0)),"",VLOOKUP(E23,'BASE PRODUITS'!$E$6:$F$53,2,0))</f>
        <v/>
      </c>
      <c r="G23" s="12"/>
      <c r="H23" s="12"/>
    </row>
    <row r="24" spans="4:8" x14ac:dyDescent="0.25">
      <c r="D24" s="9"/>
      <c r="E24" s="11"/>
      <c r="F24" s="13" t="str">
        <f>IF(ISERROR(VLOOKUP(E24,'BASE PRODUITS'!$E$6:$F$53,2,0)),"",VLOOKUP(E24,'BASE PRODUITS'!$E$6:$F$53,2,0))</f>
        <v/>
      </c>
      <c r="G24" s="12"/>
      <c r="H24" s="12"/>
    </row>
    <row r="25" spans="4:8" x14ac:dyDescent="0.25">
      <c r="D25" s="9"/>
      <c r="E25" s="11"/>
      <c r="F25" s="13" t="str">
        <f>IF(ISERROR(VLOOKUP(E25,'BASE PRODUITS'!$E$6:$F$53,2,0)),"",VLOOKUP(E25,'BASE PRODUITS'!$E$6:$F$53,2,0))</f>
        <v/>
      </c>
      <c r="G25" s="12"/>
      <c r="H25" s="12"/>
    </row>
    <row r="26" spans="4:8" x14ac:dyDescent="0.25">
      <c r="D26" s="9"/>
      <c r="E26" s="11"/>
      <c r="F26" s="13" t="str">
        <f>IF(ISERROR(VLOOKUP(E26,'BASE PRODUITS'!$E$6:$F$53,2,0)),"",VLOOKUP(E26,'BASE PRODUITS'!$E$6:$F$53,2,0))</f>
        <v/>
      </c>
      <c r="G26" s="12"/>
      <c r="H26" s="12"/>
    </row>
    <row r="27" spans="4:8" x14ac:dyDescent="0.25">
      <c r="D27" s="9"/>
      <c r="E27" s="11"/>
      <c r="F27" s="13" t="str">
        <f>IF(ISERROR(VLOOKUP(E27,'BASE PRODUITS'!$E$6:$F$53,2,0)),"",VLOOKUP(E27,'BASE PRODUITS'!$E$6:$F$53,2,0))</f>
        <v/>
      </c>
      <c r="G27" s="12"/>
      <c r="H27" s="12"/>
    </row>
    <row r="28" spans="4:8" x14ac:dyDescent="0.25">
      <c r="D28" s="9"/>
      <c r="E28" s="11"/>
      <c r="F28" s="13" t="str">
        <f>IF(ISERROR(VLOOKUP(E28,'BASE PRODUITS'!$E$6:$F$53,2,0)),"",VLOOKUP(E28,'BASE PRODUITS'!$E$6:$F$53,2,0))</f>
        <v/>
      </c>
      <c r="G28" s="12"/>
      <c r="H28" s="12"/>
    </row>
    <row r="29" spans="4:8" x14ac:dyDescent="0.25">
      <c r="D29" s="9"/>
      <c r="E29" s="11"/>
      <c r="F29" s="13" t="str">
        <f>IF(ISERROR(VLOOKUP(E29,'BASE PRODUITS'!$E$6:$F$53,2,0)),"",VLOOKUP(E29,'BASE PRODUITS'!$E$6:$F$53,2,0))</f>
        <v/>
      </c>
      <c r="G29" s="12"/>
      <c r="H29" s="12"/>
    </row>
    <row r="30" spans="4:8" x14ac:dyDescent="0.25">
      <c r="D30" s="9"/>
      <c r="E30" s="11"/>
      <c r="F30" s="13" t="str">
        <f>IF(ISERROR(VLOOKUP(E30,'BASE PRODUITS'!$E$6:$F$53,2,0)),"",VLOOKUP(E30,'BASE PRODUITS'!$E$6:$F$53,2,0))</f>
        <v/>
      </c>
      <c r="G30" s="12"/>
      <c r="H30" s="12"/>
    </row>
    <row r="31" spans="4:8" x14ac:dyDescent="0.25">
      <c r="D31" s="9"/>
      <c r="E31" s="11"/>
      <c r="F31" s="13" t="str">
        <f>IF(ISERROR(VLOOKUP(E31,'BASE PRODUITS'!$E$6:$F$53,2,0)),"",VLOOKUP(E31,'BASE PRODUITS'!$E$6:$F$53,2,0))</f>
        <v/>
      </c>
      <c r="G31" s="12"/>
      <c r="H31" s="12"/>
    </row>
    <row r="32" spans="4:8" x14ac:dyDescent="0.25">
      <c r="D32" s="9"/>
      <c r="E32" s="11"/>
      <c r="F32" s="13" t="str">
        <f>IF(ISERROR(VLOOKUP(E32,'BASE PRODUITS'!$E$6:$F$53,2,0)),"",VLOOKUP(E32,'BASE PRODUITS'!$E$6:$F$53,2,0))</f>
        <v/>
      </c>
      <c r="G32" s="12"/>
      <c r="H32" s="12"/>
    </row>
    <row r="33" spans="4:8" x14ac:dyDescent="0.25">
      <c r="D33" s="9"/>
      <c r="E33" s="11"/>
      <c r="F33" s="13" t="str">
        <f>IF(ISERROR(VLOOKUP(E33,'BASE PRODUITS'!$E$6:$F$53,2,0)),"",VLOOKUP(E33,'BASE PRODUITS'!$E$6:$F$53,2,0))</f>
        <v/>
      </c>
      <c r="G33" s="12"/>
      <c r="H33" s="12"/>
    </row>
    <row r="34" spans="4:8" x14ac:dyDescent="0.25">
      <c r="D34" s="9"/>
      <c r="E34" s="11"/>
      <c r="F34" s="13" t="str">
        <f>IF(ISERROR(VLOOKUP(E34,'BASE PRODUITS'!$E$6:$F$53,2,0)),"",VLOOKUP(E34,'BASE PRODUITS'!$E$6:$F$53,2,0))</f>
        <v/>
      </c>
      <c r="G34" s="12"/>
      <c r="H34" s="12"/>
    </row>
    <row r="35" spans="4:8" x14ac:dyDescent="0.25">
      <c r="D35" s="9"/>
      <c r="E35" s="11"/>
      <c r="F35" s="13" t="str">
        <f>IF(ISERROR(VLOOKUP(E35,'BASE PRODUITS'!$E$6:$F$53,2,0)),"",VLOOKUP(E35,'BASE PRODUITS'!$E$6:$F$53,2,0))</f>
        <v/>
      </c>
      <c r="G35" s="12"/>
      <c r="H35" s="12"/>
    </row>
    <row r="36" spans="4:8" x14ac:dyDescent="0.25">
      <c r="D36" s="9"/>
      <c r="E36" s="11"/>
      <c r="F36" s="13" t="str">
        <f>IF(ISERROR(VLOOKUP(E36,'BASE PRODUITS'!$E$6:$F$53,2,0)),"",VLOOKUP(E36,'BASE PRODUITS'!$E$6:$F$53,2,0))</f>
        <v/>
      </c>
      <c r="G36" s="12"/>
      <c r="H36" s="12"/>
    </row>
    <row r="37" spans="4:8" x14ac:dyDescent="0.25">
      <c r="D37" s="9"/>
      <c r="E37" s="11"/>
      <c r="F37" s="13" t="str">
        <f>IF(ISERROR(VLOOKUP(E37,'BASE PRODUITS'!$E$6:$F$53,2,0)),"",VLOOKUP(E37,'BASE PRODUITS'!$E$6:$F$53,2,0))</f>
        <v/>
      </c>
      <c r="G37" s="12"/>
      <c r="H37" s="12"/>
    </row>
    <row r="38" spans="4:8" x14ac:dyDescent="0.25">
      <c r="D38" s="9"/>
      <c r="E38" s="11"/>
      <c r="F38" s="13" t="str">
        <f>IF(ISERROR(VLOOKUP(E38,'BASE PRODUITS'!$E$6:$F$53,2,0)),"",VLOOKUP(E38,'BASE PRODUITS'!$E$6:$F$53,2,0))</f>
        <v/>
      </c>
      <c r="G38" s="12"/>
      <c r="H38" s="12"/>
    </row>
    <row r="39" spans="4:8" x14ac:dyDescent="0.25">
      <c r="D39" s="9"/>
      <c r="E39" s="8"/>
      <c r="F39" s="5" t="str">
        <f>IF(ISERROR(VLOOKUP(E39,'BASE PRODUITS'!$E$6:$F$53,2,0)),"",VLOOKUP(E39,'BASE PRODUITS'!$E$6:$F$53,2,0))</f>
        <v/>
      </c>
      <c r="G39" s="8"/>
      <c r="H39" s="8"/>
    </row>
    <row r="40" spans="4:8" x14ac:dyDescent="0.25">
      <c r="D40" s="9"/>
      <c r="E40" s="8"/>
      <c r="F40" s="5" t="str">
        <f>IF(ISERROR(VLOOKUP(E40,'BASE PRODUITS'!$E$6:$F$53,2,0)),"",VLOOKUP(E40,'BASE PRODUITS'!$E$6:$F$53,2,0))</f>
        <v/>
      </c>
      <c r="G40" s="8"/>
      <c r="H40" s="8"/>
    </row>
    <row r="41" spans="4:8" x14ac:dyDescent="0.25">
      <c r="D41" s="9"/>
      <c r="E41" s="8"/>
      <c r="F41" s="5" t="str">
        <f>IF(ISERROR(VLOOKUP(E41,'BASE PRODUITS'!$E$6:$F$53,2,0)),"",VLOOKUP(E41,'BASE PRODUITS'!$E$6:$F$53,2,0))</f>
        <v/>
      </c>
      <c r="G41" s="8"/>
      <c r="H41" s="8"/>
    </row>
    <row r="42" spans="4:8" x14ac:dyDescent="0.25">
      <c r="D42" s="9"/>
      <c r="E42" s="8"/>
      <c r="F42" s="5" t="str">
        <f>IF(ISERROR(VLOOKUP(E42,'BASE PRODUITS'!$E$6:$F$53,2,0)),"",VLOOKUP(E42,'BASE PRODUITS'!$E$6:$F$53,2,0))</f>
        <v/>
      </c>
      <c r="G42" s="8"/>
      <c r="H42" s="8"/>
    </row>
    <row r="43" spans="4:8" x14ac:dyDescent="0.25">
      <c r="D43" s="9"/>
      <c r="E43" s="8"/>
      <c r="F43" s="5" t="str">
        <f>IF(ISERROR(VLOOKUP(E43,'BASE PRODUITS'!$E$6:$F$53,2,0)),"",VLOOKUP(E43,'BASE PRODUITS'!$E$6:$F$53,2,0))</f>
        <v/>
      </c>
      <c r="G43" s="8"/>
      <c r="H43" s="8"/>
    </row>
    <row r="44" spans="4:8" x14ac:dyDescent="0.25">
      <c r="D44" s="9"/>
      <c r="E44" s="8"/>
      <c r="F44" s="5" t="str">
        <f>IF(ISERROR(VLOOKUP(E44,'BASE PRODUITS'!$E$6:$F$53,2,0)),"",VLOOKUP(E44,'BASE PRODUITS'!$E$6:$F$53,2,0))</f>
        <v/>
      </c>
      <c r="G44" s="8"/>
      <c r="H44" s="8"/>
    </row>
    <row r="45" spans="4:8" x14ac:dyDescent="0.25">
      <c r="D45" s="9"/>
      <c r="E45" s="8"/>
      <c r="F45" s="5" t="str">
        <f>IF(ISERROR(VLOOKUP(E45,'BASE PRODUITS'!$E$6:$F$53,2,0)),"",VLOOKUP(E45,'BASE PRODUITS'!$E$6:$F$53,2,0))</f>
        <v/>
      </c>
      <c r="G45" s="8"/>
      <c r="H45" s="8"/>
    </row>
    <row r="46" spans="4:8" x14ac:dyDescent="0.25">
      <c r="D46" s="9"/>
      <c r="E46" s="8"/>
      <c r="F46" s="5" t="str">
        <f>IF(ISERROR(VLOOKUP(E46,'BASE PRODUITS'!$E$6:$F$53,2,0)),"",VLOOKUP(E46,'BASE PRODUITS'!$E$6:$F$53,2,0))</f>
        <v/>
      </c>
      <c r="G46" s="8"/>
      <c r="H46" s="8"/>
    </row>
    <row r="47" spans="4:8" x14ac:dyDescent="0.25">
      <c r="D47" s="9"/>
      <c r="E47" s="8"/>
      <c r="F47" s="5" t="str">
        <f>IF(ISERROR(VLOOKUP(E47,'BASE PRODUITS'!$E$6:$F$53,2,0)),"",VLOOKUP(E47,'BASE PRODUITS'!$E$6:$F$53,2,0))</f>
        <v/>
      </c>
      <c r="G47" s="8"/>
      <c r="H47" s="8"/>
    </row>
    <row r="48" spans="4:8" x14ac:dyDescent="0.25">
      <c r="D48" s="9"/>
      <c r="E48" s="8"/>
      <c r="F48" s="5" t="str">
        <f>IF(ISERROR(VLOOKUP(E48,'BASE PRODUITS'!$E$6:$F$53,2,0)),"",VLOOKUP(E48,'BASE PRODUITS'!$E$6:$F$53,2,0))</f>
        <v/>
      </c>
      <c r="G48" s="8"/>
      <c r="H48" s="8"/>
    </row>
    <row r="49" spans="4:8" x14ac:dyDescent="0.25">
      <c r="D49" s="9"/>
      <c r="E49" s="8"/>
      <c r="F49" s="5" t="str">
        <f>IF(ISERROR(VLOOKUP(E49,'BASE PRODUITS'!$E$6:$F$53,2,0)),"",VLOOKUP(E49,'BASE PRODUITS'!$E$6:$F$53,2,0))</f>
        <v/>
      </c>
      <c r="G49" s="8"/>
      <c r="H49" s="8"/>
    </row>
    <row r="50" spans="4:8" x14ac:dyDescent="0.25">
      <c r="D50" s="9"/>
      <c r="E50" s="8"/>
      <c r="F50" s="5" t="str">
        <f>IF(ISERROR(VLOOKUP(E50,'BASE PRODUITS'!$E$6:$F$53,2,0)),"",VLOOKUP(E50,'BASE PRODUITS'!$E$6:$F$53,2,0))</f>
        <v/>
      </c>
      <c r="G50" s="8"/>
      <c r="H50" s="8"/>
    </row>
    <row r="51" spans="4:8" x14ac:dyDescent="0.25">
      <c r="D51" s="9"/>
      <c r="E51" s="8"/>
      <c r="F51" s="5" t="str">
        <f>IF(ISERROR(VLOOKUP(E51,'BASE PRODUITS'!$E$6:$F$53,2,0)),"",VLOOKUP(E51,'BASE PRODUITS'!$E$6:$F$53,2,0))</f>
        <v/>
      </c>
      <c r="G51" s="8"/>
      <c r="H51" s="8"/>
    </row>
    <row r="52" spans="4:8" x14ac:dyDescent="0.25">
      <c r="D52" s="9"/>
      <c r="E52" s="8"/>
      <c r="F52" s="5" t="str">
        <f>IF(ISERROR(VLOOKUP(E52,'BASE PRODUITS'!$E$6:$F$53,2,0)),"",VLOOKUP(E52,'BASE PRODUITS'!$E$6:$F$53,2,0))</f>
        <v/>
      </c>
      <c r="G52" s="8"/>
      <c r="H52" s="8"/>
    </row>
    <row r="53" spans="4:8" x14ac:dyDescent="0.25">
      <c r="D53" s="9"/>
      <c r="E53" s="8"/>
      <c r="F53" s="5" t="str">
        <f>IF(ISERROR(VLOOKUP(E53,'BASE PRODUITS'!$E$6:$F$53,2,0)),"",VLOOKUP(E53,'BASE PRODUITS'!$E$6:$F$53,2,0))</f>
        <v/>
      </c>
      <c r="G53" s="8"/>
      <c r="H53" s="8"/>
    </row>
    <row r="54" spans="4:8" x14ac:dyDescent="0.25">
      <c r="D54" s="9"/>
      <c r="E54" s="8"/>
      <c r="F54" s="5" t="str">
        <f>IF(ISERROR(VLOOKUP(E54,'BASE PRODUITS'!$E$6:$F$53,2,0)),"",VLOOKUP(E54,'BASE PRODUITS'!$E$6:$F$53,2,0))</f>
        <v/>
      </c>
      <c r="G54" s="8"/>
      <c r="H54" s="8"/>
    </row>
    <row r="55" spans="4:8" x14ac:dyDescent="0.25">
      <c r="D55" s="9"/>
      <c r="E55" s="8"/>
      <c r="F55" s="5" t="str">
        <f>IF(ISERROR(VLOOKUP(E55,'BASE PRODUITS'!$E$6:$F$53,2,0)),"",VLOOKUP(E55,'BASE PRODUITS'!$E$6:$F$53,2,0))</f>
        <v/>
      </c>
      <c r="G55" s="8"/>
      <c r="H55" s="8"/>
    </row>
    <row r="56" spans="4:8" x14ac:dyDescent="0.25">
      <c r="D56" s="9"/>
      <c r="E56" s="8"/>
      <c r="F56" s="5" t="str">
        <f>IF(ISERROR(VLOOKUP(E56,'BASE PRODUITS'!$E$6:$F$53,2,0)),"",VLOOKUP(E56,'BASE PRODUITS'!$E$6:$F$53,2,0))</f>
        <v/>
      </c>
      <c r="G56" s="8"/>
      <c r="H56" s="8"/>
    </row>
    <row r="57" spans="4:8" x14ac:dyDescent="0.25">
      <c r="D57" s="9"/>
      <c r="E57" s="8"/>
      <c r="F57" s="5" t="str">
        <f>IF(ISERROR(VLOOKUP(E57,'BASE PRODUITS'!$E$6:$F$53,2,0)),"",VLOOKUP(E57,'BASE PRODUITS'!$E$6:$F$53,2,0))</f>
        <v/>
      </c>
      <c r="G57" s="8"/>
      <c r="H57" s="8"/>
    </row>
    <row r="58" spans="4:8" x14ac:dyDescent="0.25">
      <c r="D58" s="9"/>
      <c r="E58" s="8"/>
      <c r="F58" s="5" t="str">
        <f>IF(ISERROR(VLOOKUP(E58,'BASE PRODUITS'!$E$6:$F$53,2,0)),"",VLOOKUP(E58,'BASE PRODUITS'!$E$6:$F$53,2,0))</f>
        <v/>
      </c>
      <c r="G58" s="8"/>
      <c r="H58" s="8"/>
    </row>
    <row r="59" spans="4:8" x14ac:dyDescent="0.25">
      <c r="D59" s="9"/>
      <c r="E59" s="8"/>
      <c r="F59" s="5" t="str">
        <f>IF(ISERROR(VLOOKUP(E59,'BASE PRODUITS'!$E$6:$F$53,2,0)),"",VLOOKUP(E59,'BASE PRODUITS'!$E$6:$F$53,2,0))</f>
        <v/>
      </c>
      <c r="G59" s="8"/>
      <c r="H59" s="8"/>
    </row>
    <row r="60" spans="4:8" x14ac:dyDescent="0.25">
      <c r="D60" s="9"/>
      <c r="E60" s="8"/>
      <c r="F60" s="5" t="str">
        <f>IF(ISERROR(VLOOKUP(E60,'BASE PRODUITS'!$E$6:$F$53,2,0)),"",VLOOKUP(E60,'BASE PRODUITS'!$E$6:$F$53,2,0))</f>
        <v/>
      </c>
      <c r="G60" s="8"/>
      <c r="H60" s="8"/>
    </row>
    <row r="61" spans="4:8" x14ac:dyDescent="0.25">
      <c r="D61" s="9"/>
      <c r="E61" s="8"/>
      <c r="F61" s="5" t="str">
        <f>IF(ISERROR(VLOOKUP(E61,'BASE PRODUITS'!$E$6:$F$53,2,0)),"",VLOOKUP(E61,'BASE PRODUITS'!$E$6:$F$53,2,0))</f>
        <v/>
      </c>
      <c r="G61" s="8"/>
      <c r="H61" s="8"/>
    </row>
    <row r="62" spans="4:8" x14ac:dyDescent="0.25">
      <c r="D62" s="9"/>
      <c r="E62" s="8"/>
      <c r="F62" s="5" t="str">
        <f>IF(ISERROR(VLOOKUP(E62,'BASE PRODUITS'!$E$6:$F$53,2,0)),"",VLOOKUP(E62,'BASE PRODUITS'!$E$6:$F$53,2,0))</f>
        <v/>
      </c>
      <c r="G62" s="8"/>
      <c r="H62" s="8"/>
    </row>
    <row r="63" spans="4:8" x14ac:dyDescent="0.25">
      <c r="D63" s="9"/>
      <c r="E63" s="8"/>
      <c r="F63" s="5" t="str">
        <f>IF(ISERROR(VLOOKUP(E63,'BASE PRODUITS'!$E$6:$F$53,2,0)),"",VLOOKUP(E63,'BASE PRODUITS'!$E$6:$F$53,2,0))</f>
        <v/>
      </c>
      <c r="G63" s="8"/>
      <c r="H63" s="8"/>
    </row>
    <row r="64" spans="4:8" x14ac:dyDescent="0.25">
      <c r="D64" s="9"/>
      <c r="E64" s="8"/>
      <c r="F64" s="5" t="str">
        <f>IF(ISERROR(VLOOKUP(E64,'BASE PRODUITS'!$E$6:$F$53,2,0)),"",VLOOKUP(E64,'BASE PRODUITS'!$E$6:$F$53,2,0))</f>
        <v/>
      </c>
      <c r="G64" s="8"/>
      <c r="H64" s="8"/>
    </row>
    <row r="65" spans="4:8" x14ac:dyDescent="0.25">
      <c r="D65" s="9"/>
      <c r="E65" s="8"/>
      <c r="F65" s="5" t="str">
        <f>IF(ISERROR(VLOOKUP(E65,'BASE PRODUITS'!$E$6:$F$53,2,0)),"",VLOOKUP(E65,'BASE PRODUITS'!$E$6:$F$53,2,0))</f>
        <v/>
      </c>
      <c r="G65" s="8"/>
      <c r="H65" s="8"/>
    </row>
    <row r="66" spans="4:8" x14ac:dyDescent="0.25">
      <c r="D66" s="9"/>
      <c r="E66" s="8"/>
      <c r="F66" s="5" t="str">
        <f>IF(ISERROR(VLOOKUP(E66,'BASE PRODUITS'!$E$6:$F$53,2,0)),"",VLOOKUP(E66,'BASE PRODUITS'!$E$6:$F$53,2,0))</f>
        <v/>
      </c>
      <c r="G66" s="8"/>
      <c r="H66" s="8"/>
    </row>
    <row r="67" spans="4:8" x14ac:dyDescent="0.25">
      <c r="D67" s="9"/>
      <c r="E67" s="8"/>
      <c r="F67" s="5" t="str">
        <f>IF(ISERROR(VLOOKUP(E67,'BASE PRODUITS'!$E$6:$F$53,2,0)),"",VLOOKUP(E67,'BASE PRODUITS'!$E$6:$F$53,2,0))</f>
        <v/>
      </c>
      <c r="G67" s="8"/>
      <c r="H67" s="8"/>
    </row>
    <row r="68" spans="4:8" x14ac:dyDescent="0.25">
      <c r="D68" s="9"/>
      <c r="E68" s="8"/>
      <c r="F68" s="5" t="str">
        <f>IF(ISERROR(VLOOKUP(E68,'BASE PRODUITS'!$E$6:$F$53,2,0)),"",VLOOKUP(E68,'BASE PRODUITS'!$E$6:$F$53,2,0))</f>
        <v/>
      </c>
      <c r="G68" s="8"/>
      <c r="H68" s="8"/>
    </row>
    <row r="69" spans="4:8" x14ac:dyDescent="0.25">
      <c r="D69" s="9"/>
      <c r="E69" s="8"/>
      <c r="F69" s="5" t="str">
        <f>IF(ISERROR(VLOOKUP(E69,'BASE PRODUITS'!$E$6:$F$53,2,0)),"",VLOOKUP(E69,'BASE PRODUITS'!$E$6:$F$53,2,0))</f>
        <v/>
      </c>
      <c r="G69" s="8"/>
      <c r="H69" s="8"/>
    </row>
    <row r="70" spans="4:8" x14ac:dyDescent="0.25">
      <c r="D70" s="9"/>
      <c r="E70" s="8"/>
      <c r="F70" s="5" t="str">
        <f>IF(ISERROR(VLOOKUP(E70,'BASE PRODUITS'!$E$6:$F$53,2,0)),"",VLOOKUP(E70,'BASE PRODUITS'!$E$6:$F$53,2,0))</f>
        <v/>
      </c>
      <c r="G70" s="8"/>
      <c r="H70" s="8"/>
    </row>
    <row r="71" spans="4:8" x14ac:dyDescent="0.25">
      <c r="D71" s="9"/>
      <c r="E71" s="8"/>
      <c r="F71" s="5" t="str">
        <f>IF(ISERROR(VLOOKUP(E71,'BASE PRODUITS'!$E$6:$F$53,2,0)),"",VLOOKUP(E71,'BASE PRODUITS'!$E$6:$F$53,2,0))</f>
        <v/>
      </c>
      <c r="G71" s="8"/>
      <c r="H71" s="8"/>
    </row>
    <row r="72" spans="4:8" x14ac:dyDescent="0.25">
      <c r="D72" s="9"/>
      <c r="E72" s="8"/>
      <c r="F72" s="5" t="str">
        <f>IF(ISERROR(VLOOKUP(E72,'BASE PRODUITS'!$E$6:$F$53,2,0)),"",VLOOKUP(E72,'BASE PRODUITS'!$E$6:$F$53,2,0))</f>
        <v/>
      </c>
      <c r="G72" s="8"/>
      <c r="H72" s="8"/>
    </row>
    <row r="73" spans="4:8" x14ac:dyDescent="0.25">
      <c r="D73" s="9"/>
      <c r="E73" s="8"/>
      <c r="F73" s="5" t="str">
        <f>IF(ISERROR(VLOOKUP(E73,'BASE PRODUITS'!$E$6:$F$53,2,0)),"",VLOOKUP(E73,'BASE PRODUITS'!$E$6:$F$53,2,0))</f>
        <v/>
      </c>
      <c r="G73" s="8"/>
      <c r="H73" s="8"/>
    </row>
    <row r="74" spans="4:8" x14ac:dyDescent="0.25">
      <c r="D74" s="9"/>
      <c r="E74" s="8"/>
      <c r="F74" s="5" t="str">
        <f>IF(ISERROR(VLOOKUP(E74,'BASE PRODUITS'!$E$6:$F$53,2,0)),"",VLOOKUP(E74,'BASE PRODUITS'!$E$6:$F$53,2,0))</f>
        <v/>
      </c>
      <c r="G74" s="8"/>
      <c r="H74" s="8"/>
    </row>
    <row r="75" spans="4:8" x14ac:dyDescent="0.25">
      <c r="D75" s="9"/>
      <c r="E75" s="8"/>
      <c r="F75" s="5" t="str">
        <f>IF(ISERROR(VLOOKUP(E75,'BASE PRODUITS'!$E$6:$F$53,2,0)),"",VLOOKUP(E75,'BASE PRODUITS'!$E$6:$F$53,2,0))</f>
        <v/>
      </c>
      <c r="G75" s="8"/>
      <c r="H75" s="8"/>
    </row>
    <row r="76" spans="4:8" x14ac:dyDescent="0.25">
      <c r="D76" s="9"/>
      <c r="E76" s="8"/>
      <c r="F76" s="5" t="str">
        <f>IF(ISERROR(VLOOKUP(E76,'BASE PRODUITS'!$E$6:$F$53,2,0)),"",VLOOKUP(E76,'BASE PRODUITS'!$E$6:$F$53,2,0))</f>
        <v/>
      </c>
      <c r="G76" s="8"/>
      <c r="H76" s="8"/>
    </row>
    <row r="77" spans="4:8" x14ac:dyDescent="0.25">
      <c r="D77" s="9"/>
      <c r="E77" s="8"/>
      <c r="F77" s="5" t="str">
        <f>IF(ISERROR(VLOOKUP(E77,'BASE PRODUITS'!$E$6:$F$53,2,0)),"",VLOOKUP(E77,'BASE PRODUITS'!$E$6:$F$53,2,0))</f>
        <v/>
      </c>
      <c r="G77" s="8"/>
      <c r="H77" s="8"/>
    </row>
    <row r="78" spans="4:8" x14ac:dyDescent="0.25">
      <c r="D78" s="9"/>
      <c r="E78" s="8"/>
      <c r="F78" s="5" t="str">
        <f>IF(ISERROR(VLOOKUP(E78,'BASE PRODUITS'!$E$6:$F$53,2,0)),"",VLOOKUP(E78,'BASE PRODUITS'!$E$6:$F$53,2,0))</f>
        <v/>
      </c>
      <c r="G78" s="8"/>
      <c r="H78" s="8"/>
    </row>
    <row r="79" spans="4:8" x14ac:dyDescent="0.25">
      <c r="D79" s="9"/>
      <c r="E79" s="8"/>
      <c r="F79" s="5" t="str">
        <f>IF(ISERROR(VLOOKUP(E79,'BASE PRODUITS'!$E$6:$F$53,2,0)),"",VLOOKUP(E79,'BASE PRODUITS'!$E$6:$F$53,2,0))</f>
        <v/>
      </c>
      <c r="G79" s="8"/>
      <c r="H79" s="8"/>
    </row>
    <row r="80" spans="4:8" x14ac:dyDescent="0.25">
      <c r="D80" s="9"/>
      <c r="E80" s="8"/>
      <c r="F80" s="5" t="str">
        <f>IF(ISERROR(VLOOKUP(E80,'BASE PRODUITS'!$E$6:$F$53,2,0)),"",VLOOKUP(E80,'BASE PRODUITS'!$E$6:$F$53,2,0))</f>
        <v/>
      </c>
      <c r="G80" s="8"/>
      <c r="H80" s="8"/>
    </row>
    <row r="81" spans="4:8" x14ac:dyDescent="0.25">
      <c r="D81" s="9"/>
      <c r="E81" s="8"/>
      <c r="F81" s="5" t="str">
        <f>IF(ISERROR(VLOOKUP(E81,'BASE PRODUITS'!$E$6:$F$53,2,0)),"",VLOOKUP(E81,'BASE PRODUITS'!$E$6:$F$53,2,0))</f>
        <v/>
      </c>
      <c r="G81" s="8"/>
      <c r="H81" s="8"/>
    </row>
    <row r="82" spans="4:8" x14ac:dyDescent="0.25">
      <c r="D82" s="9"/>
      <c r="E82" s="8"/>
      <c r="F82" s="5" t="str">
        <f>IF(ISERROR(VLOOKUP(E82,'BASE PRODUITS'!$E$6:$F$53,2,0)),"",VLOOKUP(E82,'BASE PRODUITS'!$E$6:$F$53,2,0))</f>
        <v/>
      </c>
      <c r="G82" s="8"/>
      <c r="H82" s="8"/>
    </row>
    <row r="83" spans="4:8" x14ac:dyDescent="0.25">
      <c r="D83" s="9"/>
      <c r="E83" s="8"/>
      <c r="F83" s="5" t="str">
        <f>IF(ISERROR(VLOOKUP(E83,'BASE PRODUITS'!$E$6:$F$53,2,0)),"",VLOOKUP(E83,'BASE PRODUITS'!$E$6:$F$53,2,0))</f>
        <v/>
      </c>
      <c r="G83" s="8"/>
      <c r="H83" s="8"/>
    </row>
    <row r="84" spans="4:8" x14ac:dyDescent="0.25">
      <c r="D84" s="9"/>
      <c r="E84" s="8"/>
      <c r="F84" s="5" t="str">
        <f>IF(ISERROR(VLOOKUP(E84,'BASE PRODUITS'!$E$6:$F$53,2,0)),"",VLOOKUP(E84,'BASE PRODUITS'!$E$6:$F$53,2,0))</f>
        <v/>
      </c>
      <c r="G84" s="8"/>
      <c r="H84" s="8"/>
    </row>
    <row r="85" spans="4:8" x14ac:dyDescent="0.25">
      <c r="D85" s="9"/>
      <c r="E85" s="8"/>
      <c r="F85" s="5" t="str">
        <f>IF(ISERROR(VLOOKUP(E85,'BASE PRODUITS'!$E$6:$F$53,2,0)),"",VLOOKUP(E85,'BASE PRODUITS'!$E$6:$F$53,2,0))</f>
        <v/>
      </c>
      <c r="G85" s="8"/>
      <c r="H85" s="8"/>
    </row>
    <row r="86" spans="4:8" x14ac:dyDescent="0.25">
      <c r="D86" s="9"/>
      <c r="E86" s="8"/>
      <c r="F86" s="5" t="str">
        <f>IF(ISERROR(VLOOKUP(E86,'BASE PRODUITS'!$E$6:$F$53,2,0)),"",VLOOKUP(E86,'BASE PRODUITS'!$E$6:$F$53,2,0))</f>
        <v/>
      </c>
      <c r="G86" s="8"/>
      <c r="H86" s="8"/>
    </row>
    <row r="87" spans="4:8" x14ac:dyDescent="0.25">
      <c r="D87" s="9"/>
      <c r="E87" s="8"/>
      <c r="F87" s="5" t="str">
        <f>IF(ISERROR(VLOOKUP(E87,'BASE PRODUITS'!$E$6:$F$53,2,0)),"",VLOOKUP(E87,'BASE PRODUITS'!$E$6:$F$53,2,0))</f>
        <v/>
      </c>
      <c r="G87" s="8"/>
      <c r="H87" s="8"/>
    </row>
    <row r="88" spans="4:8" x14ac:dyDescent="0.25">
      <c r="D88" s="9"/>
      <c r="E88" s="8"/>
      <c r="F88" s="5" t="str">
        <f>IF(ISERROR(VLOOKUP(E88,'BASE PRODUITS'!$E$6:$F$53,2,0)),"",VLOOKUP(E88,'BASE PRODUITS'!$E$6:$F$53,2,0))</f>
        <v/>
      </c>
      <c r="G88" s="8"/>
      <c r="H88" s="8"/>
    </row>
    <row r="89" spans="4:8" x14ac:dyDescent="0.25">
      <c r="D89" s="9"/>
      <c r="E89" s="8"/>
      <c r="F89" s="5" t="str">
        <f>IF(ISERROR(VLOOKUP(E89,'BASE PRODUITS'!$E$6:$F$53,2,0)),"",VLOOKUP(E89,'BASE PRODUITS'!$E$6:$F$53,2,0))</f>
        <v/>
      </c>
      <c r="G89" s="8"/>
      <c r="H89" s="8"/>
    </row>
    <row r="90" spans="4:8" x14ac:dyDescent="0.25">
      <c r="D90" s="9"/>
      <c r="E90" s="8"/>
      <c r="F90" s="5" t="str">
        <f>IF(ISERROR(VLOOKUP(E90,'BASE PRODUITS'!$E$6:$F$53,2,0)),"",VLOOKUP(E90,'BASE PRODUITS'!$E$6:$F$53,2,0))</f>
        <v/>
      </c>
      <c r="G90" s="8"/>
      <c r="H90" s="8"/>
    </row>
    <row r="91" spans="4:8" x14ac:dyDescent="0.25">
      <c r="D91" s="9"/>
      <c r="E91" s="8"/>
      <c r="F91" s="5" t="str">
        <f>IF(ISERROR(VLOOKUP(E91,'BASE PRODUITS'!$E$6:$F$53,2,0)),"",VLOOKUP(E91,'BASE PRODUITS'!$E$6:$F$53,2,0))</f>
        <v/>
      </c>
      <c r="G91" s="8"/>
      <c r="H91" s="8"/>
    </row>
    <row r="92" spans="4:8" x14ac:dyDescent="0.25">
      <c r="D92" s="9"/>
      <c r="E92" s="8"/>
      <c r="F92" s="5" t="str">
        <f>IF(ISERROR(VLOOKUP(E92,'BASE PRODUITS'!$E$6:$F$53,2,0)),"",VLOOKUP(E92,'BASE PRODUITS'!$E$6:$F$53,2,0))</f>
        <v/>
      </c>
      <c r="G92" s="8"/>
      <c r="H92" s="8"/>
    </row>
    <row r="93" spans="4:8" x14ac:dyDescent="0.25">
      <c r="D93" s="9"/>
      <c r="E93" s="8"/>
      <c r="F93" s="5" t="str">
        <f>IF(ISERROR(VLOOKUP(E93,'BASE PRODUITS'!$E$6:$F$53,2,0)),"",VLOOKUP(E93,'BASE PRODUITS'!$E$6:$F$53,2,0))</f>
        <v/>
      </c>
      <c r="G93" s="8"/>
      <c r="H93" s="8"/>
    </row>
    <row r="94" spans="4:8" x14ac:dyDescent="0.25">
      <c r="D94" s="9"/>
      <c r="E94" s="8"/>
      <c r="F94" s="5" t="str">
        <f>IF(ISERROR(VLOOKUP(E94,'BASE PRODUITS'!$E$6:$F$53,2,0)),"",VLOOKUP(E94,'BASE PRODUITS'!$E$6:$F$53,2,0))</f>
        <v/>
      </c>
      <c r="G94" s="8"/>
      <c r="H94" s="8"/>
    </row>
    <row r="95" spans="4:8" x14ac:dyDescent="0.25">
      <c r="D95" s="9"/>
      <c r="E95" s="8"/>
      <c r="F95" s="5" t="str">
        <f>IF(ISERROR(VLOOKUP(E95,'BASE PRODUITS'!$E$6:$F$53,2,0)),"",VLOOKUP(E95,'BASE PRODUITS'!$E$6:$F$53,2,0))</f>
        <v/>
      </c>
      <c r="G95" s="8"/>
      <c r="H95" s="8"/>
    </row>
    <row r="96" spans="4:8" x14ac:dyDescent="0.25">
      <c r="D96" s="9"/>
      <c r="E96" s="8"/>
      <c r="F96" s="5" t="str">
        <f>IF(ISERROR(VLOOKUP(E96,'BASE PRODUITS'!$E$6:$F$53,2,0)),"",VLOOKUP(E96,'BASE PRODUITS'!$E$6:$F$53,2,0))</f>
        <v/>
      </c>
      <c r="G96" s="8"/>
      <c r="H96" s="8"/>
    </row>
    <row r="97" spans="4:8" x14ac:dyDescent="0.25">
      <c r="D97" s="9"/>
      <c r="E97" s="8"/>
      <c r="F97" s="5" t="str">
        <f>IF(ISERROR(VLOOKUP(E97,'BASE PRODUITS'!$E$6:$F$53,2,0)),"",VLOOKUP(E97,'BASE PRODUITS'!$E$6:$F$53,2,0))</f>
        <v/>
      </c>
      <c r="G97" s="8"/>
      <c r="H97" s="8"/>
    </row>
    <row r="98" spans="4:8" x14ac:dyDescent="0.25">
      <c r="D98" s="9"/>
      <c r="E98" s="8"/>
      <c r="F98" s="5" t="str">
        <f>IF(ISERROR(VLOOKUP(E98,'BASE PRODUITS'!$E$6:$F$53,2,0)),"",VLOOKUP(E98,'BASE PRODUITS'!$E$6:$F$53,2,0))</f>
        <v/>
      </c>
      <c r="G98" s="8"/>
      <c r="H98" s="8"/>
    </row>
    <row r="99" spans="4:8" x14ac:dyDescent="0.25">
      <c r="D99" s="9"/>
      <c r="E99" s="8"/>
      <c r="F99" s="5" t="str">
        <f>IF(ISERROR(VLOOKUP(E99,'BASE PRODUITS'!$E$6:$F$53,2,0)),"",VLOOKUP(E99,'BASE PRODUITS'!$E$6:$F$53,2,0))</f>
        <v/>
      </c>
      <c r="G99" s="8"/>
      <c r="H99" s="8"/>
    </row>
    <row r="100" spans="4:8" x14ac:dyDescent="0.25">
      <c r="D100" s="9"/>
      <c r="E100" s="8"/>
      <c r="F100" s="5" t="str">
        <f>IF(ISERROR(VLOOKUP(E100,'BASE PRODUITS'!$E$6:$F$53,2,0)),"",VLOOKUP(E100,'BASE PRODUITS'!$E$6:$F$53,2,0))</f>
        <v/>
      </c>
      <c r="G100" s="8"/>
      <c r="H100" s="8"/>
    </row>
    <row r="101" spans="4:8" x14ac:dyDescent="0.25">
      <c r="D101" s="9"/>
      <c r="E101" s="8"/>
      <c r="F101" s="5" t="str">
        <f>IF(ISERROR(VLOOKUP(E101,'BASE PRODUITS'!$E$6:$F$53,2,0)),"",VLOOKUP(E101,'BASE PRODUITS'!$E$6:$F$53,2,0))</f>
        <v/>
      </c>
      <c r="G101" s="8"/>
      <c r="H101" s="8"/>
    </row>
    <row r="102" spans="4:8" x14ac:dyDescent="0.25">
      <c r="D102" s="9"/>
      <c r="E102" s="8"/>
      <c r="F102" s="5" t="str">
        <f>IF(ISERROR(VLOOKUP(E102,'BASE PRODUITS'!$E$6:$F$53,2,0)),"",VLOOKUP(E102,'BASE PRODUITS'!$E$6:$F$53,2,0))</f>
        <v/>
      </c>
      <c r="G102" s="8"/>
      <c r="H102" s="8"/>
    </row>
    <row r="103" spans="4:8" x14ac:dyDescent="0.25">
      <c r="D103" s="9"/>
      <c r="E103" s="8"/>
      <c r="F103" s="5" t="str">
        <f>IF(ISERROR(VLOOKUP(E103,'BASE PRODUITS'!$E$6:$F$53,2,0)),"",VLOOKUP(E103,'BASE PRODUITS'!$E$6:$F$53,2,0))</f>
        <v/>
      </c>
      <c r="G103" s="8"/>
      <c r="H103" s="8"/>
    </row>
    <row r="104" spans="4:8" x14ac:dyDescent="0.25">
      <c r="D104" s="9"/>
      <c r="E104" s="8"/>
      <c r="F104" s="5" t="str">
        <f>IF(ISERROR(VLOOKUP(E104,'BASE PRODUITS'!$E$6:$F$53,2,0)),"",VLOOKUP(E104,'BASE PRODUITS'!$E$6:$F$53,2,0))</f>
        <v/>
      </c>
      <c r="G104" s="8"/>
      <c r="H104" s="8"/>
    </row>
    <row r="105" spans="4:8" x14ac:dyDescent="0.25">
      <c r="D105" s="9"/>
      <c r="E105" s="8"/>
      <c r="F105" s="5" t="str">
        <f>IF(ISERROR(VLOOKUP(E105,'BASE PRODUITS'!$E$6:$F$53,2,0)),"",VLOOKUP(E105,'BASE PRODUITS'!$E$6:$F$53,2,0))</f>
        <v/>
      </c>
      <c r="G105" s="8"/>
      <c r="H105" s="8"/>
    </row>
    <row r="106" spans="4:8" x14ac:dyDescent="0.25">
      <c r="D106" s="9"/>
      <c r="E106" s="8"/>
      <c r="F106" s="5" t="str">
        <f>IF(ISERROR(VLOOKUP(E106,'BASE PRODUITS'!$E$6:$F$53,2,0)),"",VLOOKUP(E106,'BASE PRODUITS'!$E$6:$F$53,2,0))</f>
        <v/>
      </c>
      <c r="G106" s="8"/>
      <c r="H106" s="8"/>
    </row>
    <row r="107" spans="4:8" x14ac:dyDescent="0.25">
      <c r="D107" s="9"/>
      <c r="E107" s="8"/>
      <c r="F107" s="5" t="str">
        <f>IF(ISERROR(VLOOKUP(E107,'BASE PRODUITS'!$E$6:$F$53,2,0)),"",VLOOKUP(E107,'BASE PRODUITS'!$E$6:$F$53,2,0))</f>
        <v/>
      </c>
      <c r="G107" s="8"/>
      <c r="H107" s="8"/>
    </row>
    <row r="108" spans="4:8" x14ac:dyDescent="0.25">
      <c r="D108" s="9"/>
      <c r="E108" s="8"/>
      <c r="F108" s="5" t="str">
        <f>IF(ISERROR(VLOOKUP(E108,'BASE PRODUITS'!$E$6:$F$53,2,0)),"",VLOOKUP(E108,'BASE PRODUITS'!$E$6:$F$53,2,0))</f>
        <v/>
      </c>
      <c r="G108" s="8"/>
      <c r="H108" s="8"/>
    </row>
    <row r="109" spans="4:8" x14ac:dyDescent="0.25">
      <c r="D109" s="9"/>
      <c r="E109" s="8"/>
      <c r="F109" s="5" t="str">
        <f>IF(ISERROR(VLOOKUP(E109,'BASE PRODUITS'!$E$6:$F$53,2,0)),"",VLOOKUP(E109,'BASE PRODUITS'!$E$6:$F$53,2,0))</f>
        <v/>
      </c>
      <c r="G109" s="8"/>
      <c r="H109" s="8"/>
    </row>
    <row r="110" spans="4:8" x14ac:dyDescent="0.25">
      <c r="D110" s="9"/>
      <c r="E110" s="8"/>
      <c r="F110" s="5" t="str">
        <f>IF(ISERROR(VLOOKUP(E110,'BASE PRODUITS'!$E$6:$F$53,2,0)),"",VLOOKUP(E110,'BASE PRODUITS'!$E$6:$F$53,2,0))</f>
        <v/>
      </c>
      <c r="G110" s="8"/>
      <c r="H110" s="8"/>
    </row>
    <row r="111" spans="4:8" x14ac:dyDescent="0.25">
      <c r="D111" s="9"/>
      <c r="E111" s="8"/>
      <c r="F111" s="5" t="str">
        <f>IF(ISERROR(VLOOKUP(E111,'BASE PRODUITS'!$E$6:$F$53,2,0)),"",VLOOKUP(E111,'BASE PRODUITS'!$E$6:$F$53,2,0))</f>
        <v/>
      </c>
      <c r="G111" s="8"/>
      <c r="H111" s="8"/>
    </row>
    <row r="112" spans="4:8" x14ac:dyDescent="0.25">
      <c r="D112" s="9"/>
      <c r="E112" s="8"/>
      <c r="F112" s="5" t="str">
        <f>IF(ISERROR(VLOOKUP(E112,'BASE PRODUITS'!$E$6:$F$53,2,0)),"",VLOOKUP(E112,'BASE PRODUITS'!$E$6:$F$53,2,0))</f>
        <v/>
      </c>
      <c r="G112" s="8"/>
      <c r="H112" s="8"/>
    </row>
    <row r="113" spans="4:8" x14ac:dyDescent="0.25">
      <c r="D113" s="9"/>
      <c r="E113" s="8"/>
      <c r="F113" s="5" t="str">
        <f>IF(ISERROR(VLOOKUP(E113,'BASE PRODUITS'!$E$6:$F$53,2,0)),"",VLOOKUP(E113,'BASE PRODUITS'!$E$6:$F$53,2,0))</f>
        <v/>
      </c>
      <c r="G113" s="8"/>
      <c r="H113" s="8"/>
    </row>
    <row r="114" spans="4:8" x14ac:dyDescent="0.25">
      <c r="D114" s="9"/>
      <c r="E114" s="8"/>
      <c r="F114" s="5" t="str">
        <f>IF(ISERROR(VLOOKUP(E114,'BASE PRODUITS'!$E$6:$F$53,2,0)),"",VLOOKUP(E114,'BASE PRODUITS'!$E$6:$F$53,2,0))</f>
        <v/>
      </c>
      <c r="G114" s="8"/>
      <c r="H114" s="8"/>
    </row>
    <row r="115" spans="4:8" x14ac:dyDescent="0.25">
      <c r="D115" s="9"/>
      <c r="E115" s="8"/>
      <c r="F115" s="5" t="str">
        <f>IF(ISERROR(VLOOKUP(E115,'BASE PRODUITS'!$E$6:$F$53,2,0)),"",VLOOKUP(E115,'BASE PRODUITS'!$E$6:$F$53,2,0))</f>
        <v/>
      </c>
      <c r="G115" s="8"/>
      <c r="H115" s="8"/>
    </row>
    <row r="116" spans="4:8" x14ac:dyDescent="0.25">
      <c r="D116" s="9"/>
      <c r="E116" s="8"/>
      <c r="F116" s="5" t="str">
        <f>IF(ISERROR(VLOOKUP(E116,'BASE PRODUITS'!$E$6:$F$53,2,0)),"",VLOOKUP(E116,'BASE PRODUITS'!$E$6:$F$53,2,0))</f>
        <v/>
      </c>
      <c r="G116" s="8"/>
      <c r="H116" s="8"/>
    </row>
    <row r="117" spans="4:8" x14ac:dyDescent="0.25">
      <c r="D117" s="9"/>
      <c r="E117" s="8"/>
      <c r="F117" s="5" t="str">
        <f>IF(ISERROR(VLOOKUP(E117,'BASE PRODUITS'!$E$6:$F$53,2,0)),"",VLOOKUP(E117,'BASE PRODUITS'!$E$6:$F$53,2,0))</f>
        <v/>
      </c>
      <c r="G117" s="8"/>
      <c r="H117" s="8"/>
    </row>
    <row r="118" spans="4:8" x14ac:dyDescent="0.25">
      <c r="D118" s="9"/>
      <c r="E118" s="8"/>
      <c r="F118" s="5" t="str">
        <f>IF(ISERROR(VLOOKUP(E118,'BASE PRODUITS'!$E$6:$F$53,2,0)),"",VLOOKUP(E118,'BASE PRODUITS'!$E$6:$F$53,2,0))</f>
        <v/>
      </c>
      <c r="G118" s="8"/>
      <c r="H118" s="8"/>
    </row>
    <row r="119" spans="4:8" x14ac:dyDescent="0.25">
      <c r="D119" s="9"/>
      <c r="E119" s="8"/>
      <c r="F119" s="5" t="str">
        <f>IF(ISERROR(VLOOKUP(E119,'BASE PRODUITS'!$E$6:$F$53,2,0)),"",VLOOKUP(E119,'BASE PRODUITS'!$E$6:$F$53,2,0))</f>
        <v/>
      </c>
      <c r="G119" s="8"/>
      <c r="H119" s="8"/>
    </row>
    <row r="120" spans="4:8" x14ac:dyDescent="0.25">
      <c r="D120" s="9"/>
      <c r="E120" s="8"/>
      <c r="F120" s="5" t="str">
        <f>IF(ISERROR(VLOOKUP(E120,'BASE PRODUITS'!$E$6:$F$53,2,0)),"",VLOOKUP(E120,'BASE PRODUITS'!$E$6:$F$53,2,0))</f>
        <v/>
      </c>
      <c r="G120" s="8"/>
      <c r="H120" s="8"/>
    </row>
    <row r="121" spans="4:8" x14ac:dyDescent="0.25">
      <c r="D121" s="9"/>
      <c r="E121" s="8"/>
      <c r="F121" s="5" t="str">
        <f>IF(ISERROR(VLOOKUP(E121,'BASE PRODUITS'!$E$6:$F$53,2,0)),"",VLOOKUP(E121,'BASE PRODUITS'!$E$6:$F$53,2,0))</f>
        <v/>
      </c>
      <c r="G121" s="8"/>
      <c r="H121" s="8"/>
    </row>
    <row r="122" spans="4:8" x14ac:dyDescent="0.25">
      <c r="D122" s="9"/>
      <c r="E122" s="8"/>
      <c r="F122" s="5" t="str">
        <f>IF(ISERROR(VLOOKUP(E122,'BASE PRODUITS'!$E$6:$F$53,2,0)),"",VLOOKUP(E122,'BASE PRODUITS'!$E$6:$F$53,2,0))</f>
        <v/>
      </c>
      <c r="G122" s="8"/>
      <c r="H122" s="8"/>
    </row>
    <row r="123" spans="4:8" x14ac:dyDescent="0.25">
      <c r="D123" s="9"/>
      <c r="E123" s="8"/>
      <c r="F123" s="5" t="str">
        <f>IF(ISERROR(VLOOKUP(E123,'BASE PRODUITS'!$E$6:$F$53,2,0)),"",VLOOKUP(E123,'BASE PRODUITS'!$E$6:$F$53,2,0))</f>
        <v/>
      </c>
      <c r="G123" s="8"/>
      <c r="H123" s="8"/>
    </row>
    <row r="124" spans="4:8" x14ac:dyDescent="0.25">
      <c r="D124" s="9"/>
      <c r="E124" s="8"/>
      <c r="F124" s="5" t="str">
        <f>IF(ISERROR(VLOOKUP(E124,'BASE PRODUITS'!$E$6:$F$53,2,0)),"",VLOOKUP(E124,'BASE PRODUITS'!$E$6:$F$53,2,0))</f>
        <v/>
      </c>
      <c r="G124" s="8"/>
      <c r="H124" s="8"/>
    </row>
    <row r="125" spans="4:8" x14ac:dyDescent="0.25">
      <c r="D125" s="9"/>
      <c r="E125" s="8"/>
      <c r="F125" s="5" t="str">
        <f>IF(ISERROR(VLOOKUP(E125,'BASE PRODUITS'!$E$6:$F$53,2,0)),"",VLOOKUP(E125,'BASE PRODUITS'!$E$6:$F$53,2,0))</f>
        <v/>
      </c>
      <c r="G125" s="8"/>
      <c r="H125" s="8"/>
    </row>
    <row r="126" spans="4:8" x14ac:dyDescent="0.25">
      <c r="D126" s="9"/>
      <c r="E126" s="8"/>
      <c r="F126" s="5" t="str">
        <f>IF(ISERROR(VLOOKUP(E126,'BASE PRODUITS'!$E$6:$F$53,2,0)),"",VLOOKUP(E126,'BASE PRODUITS'!$E$6:$F$53,2,0))</f>
        <v/>
      </c>
      <c r="G126" s="8"/>
      <c r="H126" s="8"/>
    </row>
    <row r="127" spans="4:8" x14ac:dyDescent="0.25">
      <c r="D127" s="9"/>
      <c r="E127" s="8"/>
      <c r="F127" s="5" t="str">
        <f>IF(ISERROR(VLOOKUP(E127,'BASE PRODUITS'!$E$6:$F$53,2,0)),"",VLOOKUP(E127,'BASE PRODUITS'!$E$6:$F$53,2,0))</f>
        <v/>
      </c>
      <c r="G127" s="8"/>
      <c r="H127" s="8"/>
    </row>
    <row r="128" spans="4:8" x14ac:dyDescent="0.25">
      <c r="D128" s="9"/>
      <c r="E128" s="8"/>
      <c r="F128" s="5" t="str">
        <f>IF(ISERROR(VLOOKUP(E128,'BASE PRODUITS'!$E$6:$F$53,2,0)),"",VLOOKUP(E128,'BASE PRODUITS'!$E$6:$F$53,2,0))</f>
        <v/>
      </c>
      <c r="G128" s="8"/>
      <c r="H128" s="8"/>
    </row>
    <row r="129" spans="4:8" x14ac:dyDescent="0.25">
      <c r="D129" s="9"/>
      <c r="E129" s="8"/>
      <c r="F129" s="5" t="str">
        <f>IF(ISERROR(VLOOKUP(E129,'BASE PRODUITS'!$E$6:$F$53,2,0)),"",VLOOKUP(E129,'BASE PRODUITS'!$E$6:$F$53,2,0))</f>
        <v/>
      </c>
      <c r="G129" s="8"/>
      <c r="H129" s="8"/>
    </row>
    <row r="130" spans="4:8" x14ac:dyDescent="0.25">
      <c r="D130" s="9"/>
      <c r="E130" s="8"/>
      <c r="F130" s="5" t="str">
        <f>IF(ISERROR(VLOOKUP(E130,'BASE PRODUITS'!$E$6:$F$53,2,0)),"",VLOOKUP(E130,'BASE PRODUITS'!$E$6:$F$53,2,0))</f>
        <v/>
      </c>
      <c r="G130" s="8"/>
      <c r="H130" s="8"/>
    </row>
    <row r="131" spans="4:8" x14ac:dyDescent="0.25">
      <c r="D131" s="9"/>
      <c r="E131" s="8"/>
      <c r="F131" s="5" t="str">
        <f>IF(ISERROR(VLOOKUP(E131,'BASE PRODUITS'!$E$6:$F$53,2,0)),"",VLOOKUP(E131,'BASE PRODUITS'!$E$6:$F$53,2,0))</f>
        <v/>
      </c>
      <c r="G131" s="8"/>
      <c r="H131" s="8"/>
    </row>
    <row r="132" spans="4:8" x14ac:dyDescent="0.25">
      <c r="D132" s="9"/>
      <c r="E132" s="8"/>
      <c r="F132" s="5" t="str">
        <f>IF(ISERROR(VLOOKUP(E132,'BASE PRODUITS'!$E$6:$F$53,2,0)),"",VLOOKUP(E132,'BASE PRODUITS'!$E$6:$F$53,2,0))</f>
        <v/>
      </c>
      <c r="G132" s="8"/>
      <c r="H132" s="8"/>
    </row>
    <row r="133" spans="4:8" x14ac:dyDescent="0.25">
      <c r="D133" s="9"/>
      <c r="E133" s="8"/>
      <c r="F133" s="5" t="str">
        <f>IF(ISERROR(VLOOKUP(E133,'BASE PRODUITS'!$E$6:$F$53,2,0)),"",VLOOKUP(E133,'BASE PRODUITS'!$E$6:$F$53,2,0))</f>
        <v/>
      </c>
      <c r="G133" s="8"/>
      <c r="H133" s="8"/>
    </row>
    <row r="134" spans="4:8" x14ac:dyDescent="0.25">
      <c r="D134" s="9"/>
      <c r="E134" s="8"/>
      <c r="F134" s="5" t="str">
        <f>IF(ISERROR(VLOOKUP(E134,'BASE PRODUITS'!$E$6:$F$53,2,0)),"",VLOOKUP(E134,'BASE PRODUITS'!$E$6:$F$53,2,0))</f>
        <v/>
      </c>
      <c r="G134" s="8"/>
      <c r="H134" s="8"/>
    </row>
    <row r="135" spans="4:8" x14ac:dyDescent="0.25">
      <c r="D135" s="9"/>
      <c r="E135" s="8"/>
      <c r="F135" s="5" t="str">
        <f>IF(ISERROR(VLOOKUP(E135,'BASE PRODUITS'!$E$6:$F$53,2,0)),"",VLOOKUP(E135,'BASE PRODUITS'!$E$6:$F$53,2,0))</f>
        <v/>
      </c>
      <c r="G135" s="8"/>
      <c r="H135" s="8"/>
    </row>
    <row r="136" spans="4:8" x14ac:dyDescent="0.25">
      <c r="D136" s="9"/>
      <c r="E136" s="8"/>
      <c r="F136" s="5" t="str">
        <f>IF(ISERROR(VLOOKUP(E136,'BASE PRODUITS'!$E$6:$F$53,2,0)),"",VLOOKUP(E136,'BASE PRODUITS'!$E$6:$F$53,2,0))</f>
        <v/>
      </c>
      <c r="G136" s="8"/>
      <c r="H136" s="8"/>
    </row>
    <row r="137" spans="4:8" x14ac:dyDescent="0.25">
      <c r="D137" s="9"/>
      <c r="E137" s="8"/>
      <c r="F137" s="5" t="str">
        <f>IF(ISERROR(VLOOKUP(E137,'BASE PRODUITS'!$E$6:$F$53,2,0)),"",VLOOKUP(E137,'BASE PRODUITS'!$E$6:$F$53,2,0))</f>
        <v/>
      </c>
      <c r="G137" s="8"/>
      <c r="H137" s="8"/>
    </row>
    <row r="138" spans="4:8" x14ac:dyDescent="0.25">
      <c r="D138" s="9"/>
      <c r="E138" s="8"/>
      <c r="F138" s="5" t="str">
        <f>IF(ISERROR(VLOOKUP(E138,'BASE PRODUITS'!$E$6:$F$53,2,0)),"",VLOOKUP(E138,'BASE PRODUITS'!$E$6:$F$53,2,0))</f>
        <v/>
      </c>
      <c r="G138" s="8"/>
      <c r="H138" s="8"/>
    </row>
    <row r="139" spans="4:8" x14ac:dyDescent="0.25">
      <c r="D139" s="9"/>
      <c r="E139" s="8"/>
      <c r="F139" s="5" t="str">
        <f>IF(ISERROR(VLOOKUP(E139,'BASE PRODUITS'!$E$6:$F$53,2,0)),"",VLOOKUP(E139,'BASE PRODUITS'!$E$6:$F$53,2,0))</f>
        <v/>
      </c>
      <c r="G139" s="8"/>
      <c r="H139" s="8"/>
    </row>
    <row r="140" spans="4:8" x14ac:dyDescent="0.25">
      <c r="D140" s="9"/>
      <c r="E140" s="8"/>
      <c r="F140" s="5" t="str">
        <f>IF(ISERROR(VLOOKUP(E140,'BASE PRODUITS'!$E$6:$F$53,2,0)),"",VLOOKUP(E140,'BASE PRODUITS'!$E$6:$F$53,2,0))</f>
        <v/>
      </c>
      <c r="G140" s="8"/>
      <c r="H140" s="8"/>
    </row>
    <row r="141" spans="4:8" x14ac:dyDescent="0.25">
      <c r="D141" s="9"/>
      <c r="E141" s="8"/>
      <c r="F141" s="5" t="str">
        <f>IF(ISERROR(VLOOKUP(E141,'BASE PRODUITS'!$E$6:$F$53,2,0)),"",VLOOKUP(E141,'BASE PRODUITS'!$E$6:$F$53,2,0))</f>
        <v/>
      </c>
      <c r="G141" s="8"/>
      <c r="H141" s="8"/>
    </row>
    <row r="142" spans="4:8" x14ac:dyDescent="0.25">
      <c r="D142" s="9"/>
      <c r="E142" s="8"/>
      <c r="F142" s="5" t="str">
        <f>IF(ISERROR(VLOOKUP(E142,'BASE PRODUITS'!$E$6:$F$53,2,0)),"",VLOOKUP(E142,'BASE PRODUITS'!$E$6:$F$53,2,0))</f>
        <v/>
      </c>
      <c r="G142" s="8"/>
      <c r="H142" s="8"/>
    </row>
    <row r="143" spans="4:8" x14ac:dyDescent="0.25">
      <c r="D143" s="9"/>
      <c r="E143" s="8"/>
      <c r="F143" s="5" t="str">
        <f>IF(ISERROR(VLOOKUP(E143,'BASE PRODUITS'!$E$6:$F$53,2,0)),"",VLOOKUP(E143,'BASE PRODUITS'!$E$6:$F$53,2,0))</f>
        <v/>
      </c>
      <c r="G143" s="8"/>
      <c r="H143" s="8"/>
    </row>
    <row r="144" spans="4:8" x14ac:dyDescent="0.25">
      <c r="D144" s="9"/>
      <c r="E144" s="8"/>
      <c r="F144" s="5" t="str">
        <f>IF(ISERROR(VLOOKUP(E144,'BASE PRODUITS'!$E$6:$F$53,2,0)),"",VLOOKUP(E144,'BASE PRODUITS'!$E$6:$F$53,2,0))</f>
        <v/>
      </c>
      <c r="G144" s="8"/>
      <c r="H144" s="8"/>
    </row>
    <row r="145" spans="4:8" x14ac:dyDescent="0.25">
      <c r="D145" s="9"/>
      <c r="E145" s="8"/>
      <c r="F145" s="5" t="str">
        <f>IF(ISERROR(VLOOKUP(E145,'BASE PRODUITS'!$E$6:$F$53,2,0)),"",VLOOKUP(E145,'BASE PRODUITS'!$E$6:$F$53,2,0))</f>
        <v/>
      </c>
      <c r="G145" s="8"/>
      <c r="H145" s="8"/>
    </row>
    <row r="146" spans="4:8" x14ac:dyDescent="0.25">
      <c r="D146" s="9"/>
      <c r="E146" s="8"/>
      <c r="F146" s="5" t="str">
        <f>IF(ISERROR(VLOOKUP(E146,'BASE PRODUITS'!$E$6:$F$53,2,0)),"",VLOOKUP(E146,'BASE PRODUITS'!$E$6:$F$53,2,0))</f>
        <v/>
      </c>
      <c r="G146" s="8"/>
      <c r="H146" s="8"/>
    </row>
    <row r="147" spans="4:8" x14ac:dyDescent="0.25">
      <c r="D147" s="9"/>
      <c r="E147" s="8"/>
      <c r="F147" s="5" t="str">
        <f>IF(ISERROR(VLOOKUP(E147,'BASE PRODUITS'!$E$6:$F$53,2,0)),"",VLOOKUP(E147,'BASE PRODUITS'!$E$6:$F$53,2,0))</f>
        <v/>
      </c>
      <c r="G147" s="8"/>
      <c r="H147" s="8"/>
    </row>
    <row r="148" spans="4:8" x14ac:dyDescent="0.25">
      <c r="D148" s="9"/>
      <c r="E148" s="8"/>
      <c r="F148" s="5" t="str">
        <f>IF(ISERROR(VLOOKUP(E148,'BASE PRODUITS'!$E$6:$F$53,2,0)),"",VLOOKUP(E148,'BASE PRODUITS'!$E$6:$F$53,2,0))</f>
        <v/>
      </c>
      <c r="G148" s="8"/>
      <c r="H148" s="8"/>
    </row>
    <row r="149" spans="4:8" x14ac:dyDescent="0.25">
      <c r="D149" s="9"/>
      <c r="E149" s="8"/>
      <c r="F149" s="5" t="str">
        <f>IF(ISERROR(VLOOKUP(E149,'BASE PRODUITS'!$E$6:$F$53,2,0)),"",VLOOKUP(E149,'BASE PRODUITS'!$E$6:$F$53,2,0))</f>
        <v/>
      </c>
      <c r="G149" s="8"/>
      <c r="H149" s="8"/>
    </row>
    <row r="150" spans="4:8" x14ac:dyDescent="0.25">
      <c r="D150" s="9"/>
      <c r="E150" s="8"/>
      <c r="F150" s="5" t="str">
        <f>IF(ISERROR(VLOOKUP(E150,'BASE PRODUITS'!$E$6:$F$53,2,0)),"",VLOOKUP(E150,'BASE PRODUITS'!$E$6:$F$53,2,0))</f>
        <v/>
      </c>
      <c r="G150" s="8"/>
      <c r="H150" s="8"/>
    </row>
    <row r="151" spans="4:8" x14ac:dyDescent="0.25">
      <c r="D151" s="9"/>
      <c r="E151" s="8"/>
      <c r="F151" s="5" t="str">
        <f>IF(ISERROR(VLOOKUP(E151,'BASE PRODUITS'!$E$6:$F$53,2,0)),"",VLOOKUP(E151,'BASE PRODUITS'!$E$6:$F$53,2,0))</f>
        <v/>
      </c>
      <c r="G151" s="8"/>
      <c r="H151" s="8"/>
    </row>
    <row r="152" spans="4:8" x14ac:dyDescent="0.25">
      <c r="D152" s="9"/>
      <c r="E152" s="8"/>
      <c r="F152" s="5" t="str">
        <f>IF(ISERROR(VLOOKUP(E152,'BASE PRODUITS'!$E$6:$F$53,2,0)),"",VLOOKUP(E152,'BASE PRODUITS'!$E$6:$F$53,2,0))</f>
        <v/>
      </c>
      <c r="G152" s="8"/>
      <c r="H152" s="8"/>
    </row>
    <row r="153" spans="4:8" x14ac:dyDescent="0.25">
      <c r="D153" s="9"/>
      <c r="E153" s="8"/>
      <c r="F153" s="5" t="str">
        <f>IF(ISERROR(VLOOKUP(E153,'BASE PRODUITS'!$E$6:$F$53,2,0)),"",VLOOKUP(E153,'BASE PRODUITS'!$E$6:$F$53,2,0))</f>
        <v/>
      </c>
      <c r="G153" s="8"/>
      <c r="H153" s="8"/>
    </row>
    <row r="154" spans="4:8" x14ac:dyDescent="0.25">
      <c r="D154" s="9"/>
      <c r="E154" s="8"/>
      <c r="F154" s="5" t="str">
        <f>IF(ISERROR(VLOOKUP(E154,'BASE PRODUITS'!$E$6:$F$53,2,0)),"",VLOOKUP(E154,'BASE PRODUITS'!$E$6:$F$53,2,0))</f>
        <v/>
      </c>
      <c r="G154" s="8"/>
      <c r="H154" s="8"/>
    </row>
    <row r="155" spans="4:8" x14ac:dyDescent="0.25">
      <c r="D155" s="9"/>
      <c r="E155" s="8"/>
      <c r="F155" s="5" t="str">
        <f>IF(ISERROR(VLOOKUP(E155,'BASE PRODUITS'!$E$6:$F$53,2,0)),"",VLOOKUP(E155,'BASE PRODUITS'!$E$6:$F$53,2,0))</f>
        <v/>
      </c>
      <c r="G155" s="8"/>
      <c r="H155" s="8"/>
    </row>
    <row r="156" spans="4:8" x14ac:dyDescent="0.25">
      <c r="D156" s="9"/>
      <c r="E156" s="8"/>
      <c r="F156" s="5" t="str">
        <f>IF(ISERROR(VLOOKUP(E156,'BASE PRODUITS'!$E$6:$F$53,2,0)),"",VLOOKUP(E156,'BASE PRODUITS'!$E$6:$F$53,2,0))</f>
        <v/>
      </c>
      <c r="G156" s="8"/>
      <c r="H156" s="8"/>
    </row>
    <row r="157" spans="4:8" x14ac:dyDescent="0.25">
      <c r="D157" s="9"/>
      <c r="E157" s="8"/>
      <c r="F157" s="5" t="str">
        <f>IF(ISERROR(VLOOKUP(E157,'BASE PRODUITS'!$E$6:$F$53,2,0)),"",VLOOKUP(E157,'BASE PRODUITS'!$E$6:$F$53,2,0))</f>
        <v/>
      </c>
      <c r="G157" s="8"/>
      <c r="H157" s="8"/>
    </row>
    <row r="158" spans="4:8" x14ac:dyDescent="0.25">
      <c r="D158" s="9"/>
      <c r="E158" s="8"/>
      <c r="F158" s="5" t="str">
        <f>IF(ISERROR(VLOOKUP(E158,'BASE PRODUITS'!$E$6:$F$53,2,0)),"",VLOOKUP(E158,'BASE PRODUITS'!$E$6:$F$53,2,0))</f>
        <v/>
      </c>
      <c r="G158" s="8"/>
      <c r="H158" s="8"/>
    </row>
    <row r="159" spans="4:8" x14ac:dyDescent="0.25">
      <c r="D159" s="9"/>
      <c r="E159" s="8"/>
      <c r="F159" s="5" t="str">
        <f>IF(ISERROR(VLOOKUP(E159,'BASE PRODUITS'!$E$6:$F$53,2,0)),"",VLOOKUP(E159,'BASE PRODUITS'!$E$6:$F$53,2,0))</f>
        <v/>
      </c>
      <c r="G159" s="8"/>
      <c r="H159" s="8"/>
    </row>
    <row r="160" spans="4:8" x14ac:dyDescent="0.25">
      <c r="D160" s="9"/>
      <c r="E160" s="8"/>
      <c r="F160" s="5" t="str">
        <f>IF(ISERROR(VLOOKUP(E160,'BASE PRODUITS'!$E$6:$F$53,2,0)),"",VLOOKUP(E160,'BASE PRODUITS'!$E$6:$F$53,2,0))</f>
        <v/>
      </c>
      <c r="G160" s="8"/>
      <c r="H160" s="8"/>
    </row>
    <row r="161" spans="4:8" x14ac:dyDescent="0.25">
      <c r="D161" s="9"/>
      <c r="E161" s="8"/>
      <c r="F161" s="5" t="str">
        <f>IF(ISERROR(VLOOKUP(E161,'BASE PRODUITS'!$E$6:$F$53,2,0)),"",VLOOKUP(E161,'BASE PRODUITS'!$E$6:$F$53,2,0))</f>
        <v/>
      </c>
      <c r="G161" s="8"/>
      <c r="H161" s="8"/>
    </row>
    <row r="162" spans="4:8" x14ac:dyDescent="0.25">
      <c r="D162" s="9"/>
      <c r="E162" s="8"/>
      <c r="F162" s="5" t="str">
        <f>IF(ISERROR(VLOOKUP(E162,'BASE PRODUITS'!$E$6:$F$53,2,0)),"",VLOOKUP(E162,'BASE PRODUITS'!$E$6:$F$53,2,0))</f>
        <v/>
      </c>
      <c r="G162" s="8"/>
      <c r="H162" s="8"/>
    </row>
    <row r="163" spans="4:8" x14ac:dyDescent="0.25">
      <c r="D163" s="9"/>
      <c r="E163" s="8"/>
      <c r="F163" s="5" t="str">
        <f>IF(ISERROR(VLOOKUP(E163,'BASE PRODUITS'!$E$6:$F$53,2,0)),"",VLOOKUP(E163,'BASE PRODUITS'!$E$6:$F$53,2,0))</f>
        <v/>
      </c>
      <c r="G163" s="8"/>
      <c r="H163" s="8"/>
    </row>
    <row r="164" spans="4:8" x14ac:dyDescent="0.25">
      <c r="D164" s="9"/>
      <c r="E164" s="8"/>
      <c r="F164" s="5" t="str">
        <f>IF(ISERROR(VLOOKUP(E164,'BASE PRODUITS'!$E$6:$F$53,2,0)),"",VLOOKUP(E164,'BASE PRODUITS'!$E$6:$F$53,2,0))</f>
        <v/>
      </c>
      <c r="G164" s="8"/>
      <c r="H164" s="8"/>
    </row>
    <row r="165" spans="4:8" x14ac:dyDescent="0.25">
      <c r="D165" s="9"/>
      <c r="E165" s="8"/>
      <c r="F165" s="5" t="str">
        <f>IF(ISERROR(VLOOKUP(E165,'BASE PRODUITS'!$E$6:$F$53,2,0)),"",VLOOKUP(E165,'BASE PRODUITS'!$E$6:$F$53,2,0))</f>
        <v/>
      </c>
      <c r="G165" s="8"/>
      <c r="H165" s="8"/>
    </row>
    <row r="166" spans="4:8" x14ac:dyDescent="0.25">
      <c r="D166" s="9"/>
      <c r="E166" s="8"/>
      <c r="F166" s="5" t="str">
        <f>IF(ISERROR(VLOOKUP(E166,'BASE PRODUITS'!$E$6:$F$53,2,0)),"",VLOOKUP(E166,'BASE PRODUITS'!$E$6:$F$53,2,0))</f>
        <v/>
      </c>
      <c r="G166" s="8"/>
      <c r="H166" s="8"/>
    </row>
    <row r="167" spans="4:8" x14ac:dyDescent="0.25">
      <c r="D167" s="9"/>
      <c r="E167" s="8"/>
      <c r="F167" s="5" t="str">
        <f>IF(ISERROR(VLOOKUP(E167,'BASE PRODUITS'!$E$6:$F$53,2,0)),"",VLOOKUP(E167,'BASE PRODUITS'!$E$6:$F$53,2,0))</f>
        <v/>
      </c>
      <c r="G167" s="8"/>
      <c r="H167" s="8"/>
    </row>
    <row r="168" spans="4:8" x14ac:dyDescent="0.25">
      <c r="D168" s="9"/>
      <c r="E168" s="8"/>
      <c r="F168" s="5" t="str">
        <f>IF(ISERROR(VLOOKUP(E168,'BASE PRODUITS'!$E$6:$F$53,2,0)),"",VLOOKUP(E168,'BASE PRODUITS'!$E$6:$F$53,2,0))</f>
        <v/>
      </c>
      <c r="G168" s="8"/>
      <c r="H168" s="8"/>
    </row>
    <row r="169" spans="4:8" x14ac:dyDescent="0.25">
      <c r="D169" s="9"/>
      <c r="E169" s="8"/>
      <c r="F169" s="5" t="str">
        <f>IF(ISERROR(VLOOKUP(E169,'BASE PRODUITS'!$E$6:$F$53,2,0)),"",VLOOKUP(E169,'BASE PRODUITS'!$E$6:$F$53,2,0))</f>
        <v/>
      </c>
      <c r="G169" s="8"/>
      <c r="H169" s="8"/>
    </row>
    <row r="170" spans="4:8" x14ac:dyDescent="0.25">
      <c r="D170" s="9"/>
      <c r="E170" s="8"/>
      <c r="F170" s="5" t="str">
        <f>IF(ISERROR(VLOOKUP(E170,'BASE PRODUITS'!$E$6:$F$53,2,0)),"",VLOOKUP(E170,'BASE PRODUITS'!$E$6:$F$53,2,0))</f>
        <v/>
      </c>
      <c r="G170" s="8"/>
      <c r="H170" s="8"/>
    </row>
    <row r="171" spans="4:8" x14ac:dyDescent="0.25">
      <c r="D171" s="9"/>
      <c r="E171" s="8"/>
      <c r="F171" s="5" t="str">
        <f>IF(ISERROR(VLOOKUP(E171,'BASE PRODUITS'!$E$6:$F$53,2,0)),"",VLOOKUP(E171,'BASE PRODUITS'!$E$6:$F$53,2,0))</f>
        <v/>
      </c>
      <c r="G171" s="8"/>
      <c r="H171" s="8"/>
    </row>
    <row r="172" spans="4:8" x14ac:dyDescent="0.25">
      <c r="D172" s="9"/>
      <c r="E172" s="8"/>
      <c r="F172" s="5" t="str">
        <f>IF(ISERROR(VLOOKUP(E172,'BASE PRODUITS'!$E$6:$F$53,2,0)),"",VLOOKUP(E172,'BASE PRODUITS'!$E$6:$F$53,2,0))</f>
        <v/>
      </c>
      <c r="G172" s="8"/>
      <c r="H172" s="8"/>
    </row>
    <row r="173" spans="4:8" x14ac:dyDescent="0.25">
      <c r="D173" s="9"/>
      <c r="E173" s="8"/>
      <c r="F173" s="5" t="str">
        <f>IF(ISERROR(VLOOKUP(E173,'BASE PRODUITS'!$E$6:$F$53,2,0)),"",VLOOKUP(E173,'BASE PRODUITS'!$E$6:$F$53,2,0))</f>
        <v/>
      </c>
      <c r="G173" s="8"/>
      <c r="H173" s="8"/>
    </row>
    <row r="174" spans="4:8" x14ac:dyDescent="0.25">
      <c r="D174" s="9"/>
      <c r="E174" s="8"/>
      <c r="F174" s="5" t="str">
        <f>IF(ISERROR(VLOOKUP(E174,'BASE PRODUITS'!$E$6:$F$53,2,0)),"",VLOOKUP(E174,'BASE PRODUITS'!$E$6:$F$53,2,0))</f>
        <v/>
      </c>
      <c r="G174" s="8"/>
      <c r="H174" s="8"/>
    </row>
    <row r="175" spans="4:8" x14ac:dyDescent="0.25">
      <c r="D175" s="9"/>
      <c r="E175" s="8"/>
      <c r="F175" s="5" t="str">
        <f>IF(ISERROR(VLOOKUP(E175,'BASE PRODUITS'!$E$6:$F$53,2,0)),"",VLOOKUP(E175,'BASE PRODUITS'!$E$6:$F$53,2,0))</f>
        <v/>
      </c>
      <c r="G175" s="8"/>
      <c r="H175" s="8"/>
    </row>
    <row r="176" spans="4:8" x14ac:dyDescent="0.25">
      <c r="D176" s="9"/>
      <c r="E176" s="8"/>
      <c r="F176" s="5" t="str">
        <f>IF(ISERROR(VLOOKUP(E176,'BASE PRODUITS'!$E$6:$F$53,2,0)),"",VLOOKUP(E176,'BASE PRODUITS'!$E$6:$F$53,2,0))</f>
        <v/>
      </c>
      <c r="G176" s="8"/>
      <c r="H176" s="8"/>
    </row>
    <row r="177" spans="4:8" x14ac:dyDescent="0.25">
      <c r="D177" s="9"/>
      <c r="E177" s="8"/>
      <c r="F177" s="5" t="str">
        <f>IF(ISERROR(VLOOKUP(E177,'BASE PRODUITS'!$E$6:$F$53,2,0)),"",VLOOKUP(E177,'BASE PRODUITS'!$E$6:$F$53,2,0))</f>
        <v/>
      </c>
      <c r="G177" s="8"/>
      <c r="H177" s="8"/>
    </row>
    <row r="178" spans="4:8" x14ac:dyDescent="0.25">
      <c r="D178" s="9"/>
      <c r="E178" s="8"/>
      <c r="F178" s="5" t="str">
        <f>IF(ISERROR(VLOOKUP(E178,'BASE PRODUITS'!$E$6:$F$53,2,0)),"",VLOOKUP(E178,'BASE PRODUITS'!$E$6:$F$53,2,0))</f>
        <v/>
      </c>
      <c r="G178" s="8"/>
      <c r="H178" s="8"/>
    </row>
    <row r="179" spans="4:8" x14ac:dyDescent="0.25">
      <c r="D179" s="9"/>
      <c r="E179" s="8"/>
      <c r="F179" s="5" t="str">
        <f>IF(ISERROR(VLOOKUP(E179,'BASE PRODUITS'!$E$6:$F$53,2,0)),"",VLOOKUP(E179,'BASE PRODUITS'!$E$6:$F$53,2,0))</f>
        <v/>
      </c>
      <c r="G179" s="8"/>
      <c r="H179" s="8"/>
    </row>
    <row r="180" spans="4:8" x14ac:dyDescent="0.25">
      <c r="D180" s="9"/>
      <c r="E180" s="8"/>
      <c r="F180" s="5" t="str">
        <f>IF(ISERROR(VLOOKUP(E180,'BASE PRODUITS'!$E$6:$F$53,2,0)),"",VLOOKUP(E180,'BASE PRODUITS'!$E$6:$F$53,2,0))</f>
        <v/>
      </c>
      <c r="G180" s="8"/>
      <c r="H180" s="8"/>
    </row>
    <row r="181" spans="4:8" x14ac:dyDescent="0.25">
      <c r="D181" s="9"/>
      <c r="E181" s="8"/>
      <c r="F181" s="5" t="str">
        <f>IF(ISERROR(VLOOKUP(E181,'BASE PRODUITS'!$E$6:$F$53,2,0)),"",VLOOKUP(E181,'BASE PRODUITS'!$E$6:$F$53,2,0))</f>
        <v/>
      </c>
      <c r="G181" s="8"/>
      <c r="H181" s="8"/>
    </row>
    <row r="182" spans="4:8" x14ac:dyDescent="0.25">
      <c r="D182" s="9"/>
      <c r="E182" s="8"/>
      <c r="F182" s="5" t="str">
        <f>IF(ISERROR(VLOOKUP(E182,'BASE PRODUITS'!$E$6:$F$53,2,0)),"",VLOOKUP(E182,'BASE PRODUITS'!$E$6:$F$53,2,0))</f>
        <v/>
      </c>
      <c r="G182" s="8"/>
      <c r="H182" s="8"/>
    </row>
    <row r="183" spans="4:8" x14ac:dyDescent="0.25">
      <c r="D183" s="9"/>
      <c r="E183" s="8"/>
      <c r="F183" s="5" t="str">
        <f>IF(ISERROR(VLOOKUP(E183,'BASE PRODUITS'!$E$6:$F$53,2,0)),"",VLOOKUP(E183,'BASE PRODUITS'!$E$6:$F$53,2,0))</f>
        <v/>
      </c>
      <c r="G183" s="8"/>
      <c r="H183" s="8"/>
    </row>
    <row r="184" spans="4:8" x14ac:dyDescent="0.25">
      <c r="D184" s="9"/>
      <c r="E184" s="8"/>
      <c r="F184" s="5" t="str">
        <f>IF(ISERROR(VLOOKUP(E184,'BASE PRODUITS'!$E$6:$F$53,2,0)),"",VLOOKUP(E184,'BASE PRODUITS'!$E$6:$F$53,2,0))</f>
        <v/>
      </c>
      <c r="G184" s="8"/>
      <c r="H184" s="8"/>
    </row>
    <row r="185" spans="4:8" x14ac:dyDescent="0.25">
      <c r="D185" s="9"/>
      <c r="E185" s="8"/>
      <c r="F185" s="5" t="str">
        <f>IF(ISERROR(VLOOKUP(E185,'BASE PRODUITS'!$E$6:$F$53,2,0)),"",VLOOKUP(E185,'BASE PRODUITS'!$E$6:$F$53,2,0))</f>
        <v/>
      </c>
      <c r="G185" s="8"/>
      <c r="H185" s="8"/>
    </row>
    <row r="186" spans="4:8" x14ac:dyDescent="0.25">
      <c r="D186" s="9"/>
      <c r="E186" s="8"/>
      <c r="F186" s="5" t="str">
        <f>IF(ISERROR(VLOOKUP(E186,'BASE PRODUITS'!$E$6:$F$53,2,0)),"",VLOOKUP(E186,'BASE PRODUITS'!$E$6:$F$53,2,0))</f>
        <v/>
      </c>
      <c r="G186" s="8"/>
      <c r="H186" s="8"/>
    </row>
    <row r="187" spans="4:8" x14ac:dyDescent="0.25">
      <c r="D187" s="9"/>
      <c r="E187" s="8"/>
      <c r="F187" s="5" t="str">
        <f>IF(ISERROR(VLOOKUP(E187,'BASE PRODUITS'!$E$6:$F$53,2,0)),"",VLOOKUP(E187,'BASE PRODUITS'!$E$6:$F$53,2,0))</f>
        <v/>
      </c>
      <c r="G187" s="8"/>
      <c r="H187" s="8"/>
    </row>
    <row r="188" spans="4:8" x14ac:dyDescent="0.25">
      <c r="D188" s="9"/>
      <c r="E188" s="8"/>
      <c r="F188" s="5" t="str">
        <f>IF(ISERROR(VLOOKUP(E188,'BASE PRODUITS'!$E$6:$F$53,2,0)),"",VLOOKUP(E188,'BASE PRODUITS'!$E$6:$F$53,2,0))</f>
        <v/>
      </c>
      <c r="G188" s="8"/>
      <c r="H188" s="8"/>
    </row>
    <row r="189" spans="4:8" x14ac:dyDescent="0.25">
      <c r="D189" s="9"/>
      <c r="E189" s="8"/>
      <c r="F189" s="5" t="str">
        <f>IF(ISERROR(VLOOKUP(E189,'BASE PRODUITS'!$E$6:$F$53,2,0)),"",VLOOKUP(E189,'BASE PRODUITS'!$E$6:$F$53,2,0))</f>
        <v/>
      </c>
      <c r="G189" s="8"/>
      <c r="H189" s="8"/>
    </row>
    <row r="190" spans="4:8" x14ac:dyDescent="0.25">
      <c r="D190" s="9"/>
      <c r="E190" s="8"/>
      <c r="F190" s="5" t="str">
        <f>IF(ISERROR(VLOOKUP(E190,'BASE PRODUITS'!$E$6:$F$53,2,0)),"",VLOOKUP(E190,'BASE PRODUITS'!$E$6:$F$53,2,0))</f>
        <v/>
      </c>
      <c r="G190" s="8"/>
      <c r="H190" s="8"/>
    </row>
    <row r="191" spans="4:8" x14ac:dyDescent="0.25">
      <c r="D191" s="9"/>
      <c r="E191" s="8"/>
      <c r="F191" s="5" t="str">
        <f>IF(ISERROR(VLOOKUP(E191,'BASE PRODUITS'!$E$6:$F$53,2,0)),"",VLOOKUP(E191,'BASE PRODUITS'!$E$6:$F$53,2,0))</f>
        <v/>
      </c>
      <c r="G191" s="8"/>
      <c r="H191" s="8"/>
    </row>
    <row r="192" spans="4:8" x14ac:dyDescent="0.25">
      <c r="D192" s="9"/>
      <c r="E192" s="8"/>
      <c r="F192" s="5" t="str">
        <f>IF(ISERROR(VLOOKUP(E192,'BASE PRODUITS'!$E$6:$F$53,2,0)),"",VLOOKUP(E192,'BASE PRODUITS'!$E$6:$F$53,2,0))</f>
        <v/>
      </c>
      <c r="G192" s="8"/>
      <c r="H192" s="8"/>
    </row>
    <row r="193" spans="4:8" x14ac:dyDescent="0.25">
      <c r="D193" s="9"/>
      <c r="E193" s="8"/>
      <c r="F193" s="5" t="str">
        <f>IF(ISERROR(VLOOKUP(E193,'BASE PRODUITS'!$E$6:$F$53,2,0)),"",VLOOKUP(E193,'BASE PRODUITS'!$E$6:$F$53,2,0))</f>
        <v/>
      </c>
      <c r="G193" s="8"/>
      <c r="H193" s="8"/>
    </row>
    <row r="194" spans="4:8" x14ac:dyDescent="0.25">
      <c r="D194" s="9"/>
      <c r="E194" s="8"/>
      <c r="F194" s="5" t="str">
        <f>IF(ISERROR(VLOOKUP(E194,'BASE PRODUITS'!$E$6:$F$53,2,0)),"",VLOOKUP(E194,'BASE PRODUITS'!$E$6:$F$53,2,0))</f>
        <v/>
      </c>
      <c r="G194" s="8"/>
      <c r="H194" s="8"/>
    </row>
    <row r="195" spans="4:8" x14ac:dyDescent="0.25">
      <c r="D195" s="9"/>
      <c r="E195" s="8"/>
      <c r="F195" s="5" t="str">
        <f>IF(ISERROR(VLOOKUP(E195,'BASE PRODUITS'!$E$6:$F$53,2,0)),"",VLOOKUP(E195,'BASE PRODUITS'!$E$6:$F$53,2,0))</f>
        <v/>
      </c>
      <c r="G195" s="8"/>
      <c r="H195" s="8"/>
    </row>
    <row r="196" spans="4:8" x14ac:dyDescent="0.25">
      <c r="D196" s="9"/>
      <c r="E196" s="8"/>
      <c r="F196" s="5" t="str">
        <f>IF(ISERROR(VLOOKUP(E196,'BASE PRODUITS'!$E$6:$F$53,2,0)),"",VLOOKUP(E196,'BASE PRODUITS'!$E$6:$F$53,2,0))</f>
        <v/>
      </c>
      <c r="G196" s="8"/>
      <c r="H196" s="8"/>
    </row>
    <row r="197" spans="4:8" x14ac:dyDescent="0.25">
      <c r="D197" s="9"/>
      <c r="E197" s="8"/>
      <c r="F197" s="5" t="str">
        <f>IF(ISERROR(VLOOKUP(E197,'BASE PRODUITS'!$E$6:$F$53,2,0)),"",VLOOKUP(E197,'BASE PRODUITS'!$E$6:$F$53,2,0))</f>
        <v/>
      </c>
      <c r="G197" s="8"/>
      <c r="H197" s="8"/>
    </row>
    <row r="198" spans="4:8" x14ac:dyDescent="0.25">
      <c r="D198" s="9"/>
      <c r="E198" s="8"/>
      <c r="F198" s="5" t="str">
        <f>IF(ISERROR(VLOOKUP(E198,'BASE PRODUITS'!$E$6:$F$53,2,0)),"",VLOOKUP(E198,'BASE PRODUITS'!$E$6:$F$53,2,0))</f>
        <v/>
      </c>
      <c r="G198" s="8"/>
      <c r="H198" s="8"/>
    </row>
  </sheetData>
  <pageMargins left="0.70866141732283472" right="0.70866141732283472" top="0.74803149606299213" bottom="0.74803149606299213" header="0.31496062992125984" footer="0.31496062992125984"/>
  <pageSetup paperSize="9" scale="72" fitToHeight="4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'BASE PRODUITS'!$E$6:$E$53</xm:f>
          </x14:formula1>
          <xm:sqref>E7:E198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ETAT DES STOCKS</vt:lpstr>
      <vt:lpstr>BASE PRODUITS</vt:lpstr>
      <vt:lpstr>JOURNAL STOCKS</vt:lpstr>
      <vt:lpstr>ALERTE</vt:lpstr>
      <vt:lpstr>'BASE PRODUITS'!Zone_d_impression</vt:lpstr>
      <vt:lpstr>'ETAT DES STOCKS'!Zone_d_impression</vt:lpstr>
      <vt:lpstr>'JOURNAL STOCKS'!Zone_d_impression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MAUCONDUIT LAURENT</dc:creator>
  <cp:lastModifiedBy>LAURENT</cp:lastModifiedBy>
  <cp:lastPrinted>2020-07-18T09:22:02Z</cp:lastPrinted>
  <dcterms:created xsi:type="dcterms:W3CDTF">2017-03-13T12:30:15Z</dcterms:created>
  <dcterms:modified xsi:type="dcterms:W3CDTF">2020-07-31T21:51:04Z</dcterms:modified>
</cp:coreProperties>
</file>