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730" windowHeight="11760"/>
  </bookViews>
  <sheets>
    <sheet name=" JOURNAUX 261220 (2)" sheetId="1" r:id="rId1"/>
  </sheets>
  <calcPr calcId="14562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N227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M200" i="1"/>
  <c r="M227" i="1"/>
  <c r="O199" i="1"/>
  <c r="O198" i="1"/>
  <c r="O197" i="1"/>
  <c r="O196" i="1"/>
  <c r="M196" i="1"/>
  <c r="O193" i="1"/>
  <c r="O192" i="1"/>
  <c r="N192" i="1"/>
  <c r="O189" i="1"/>
  <c r="O188" i="1"/>
  <c r="O187" i="1"/>
  <c r="O186" i="1"/>
  <c r="O185" i="1"/>
  <c r="N185" i="1"/>
  <c r="O184" i="1"/>
  <c r="N184" i="1"/>
  <c r="O183" i="1"/>
  <c r="M183" i="1"/>
  <c r="O182" i="1"/>
  <c r="M182" i="1"/>
  <c r="M192" i="1"/>
  <c r="O181" i="1"/>
  <c r="O180" i="1"/>
  <c r="O179" i="1"/>
  <c r="O178" i="1"/>
  <c r="O176" i="1"/>
  <c r="O175" i="1"/>
  <c r="O174" i="1"/>
  <c r="O172" i="1"/>
  <c r="N172" i="1"/>
  <c r="O171" i="1"/>
  <c r="N171" i="1"/>
  <c r="N174" i="1"/>
  <c r="O170" i="1"/>
  <c r="M170" i="1"/>
  <c r="O169" i="1"/>
  <c r="M169" i="1"/>
  <c r="M174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1" i="1"/>
  <c r="N148" i="1"/>
  <c r="M14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N92" i="1"/>
  <c r="M92" i="1"/>
  <c r="P91" i="1"/>
  <c r="P90" i="1"/>
  <c r="O90" i="1"/>
  <c r="O89" i="1"/>
  <c r="O88" i="1"/>
  <c r="P87" i="1"/>
  <c r="O86" i="1"/>
  <c r="Q85" i="1"/>
  <c r="O85" i="1"/>
  <c r="O84" i="1"/>
  <c r="O83" i="1"/>
  <c r="O82" i="1"/>
  <c r="O81" i="1"/>
  <c r="O80" i="1"/>
  <c r="O79" i="1"/>
  <c r="O78" i="1"/>
  <c r="O77" i="1"/>
  <c r="O76" i="1"/>
  <c r="O75" i="1"/>
  <c r="O73" i="1"/>
  <c r="N71" i="1"/>
  <c r="M71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7" i="1"/>
  <c r="O16" i="1"/>
  <c r="O15" i="1"/>
  <c r="N15" i="1"/>
  <c r="M15" i="1"/>
  <c r="O14" i="1"/>
  <c r="O13" i="1"/>
  <c r="O12" i="1"/>
  <c r="O11" i="1"/>
  <c r="O10" i="1"/>
  <c r="O9" i="1"/>
  <c r="O8" i="1"/>
  <c r="O7" i="1"/>
  <c r="O6" i="1"/>
  <c r="O5" i="1"/>
  <c r="O4" i="1"/>
  <c r="O3" i="1"/>
  <c r="M229" i="1"/>
  <c r="N229" i="1"/>
</calcChain>
</file>

<file path=xl/sharedStrings.xml><?xml version="1.0" encoding="utf-8"?>
<sst xmlns="http://schemas.openxmlformats.org/spreadsheetml/2006/main" count="1046" uniqueCount="145">
  <si>
    <t>01_PRISE EN CHARGE Journal  autres logiciels immobilisation 2020 AZIZ ET AURORES</t>
  </si>
  <si>
    <t>Code journal BANQUE ENTREPRISE</t>
  </si>
  <si>
    <t>N°Pièce</t>
  </si>
  <si>
    <t>Date pièce</t>
  </si>
  <si>
    <t>Numero Facture</t>
  </si>
  <si>
    <t xml:space="preserve">Référence </t>
  </si>
  <si>
    <t xml:space="preserve">Comte général </t>
  </si>
  <si>
    <t>Compte tiers</t>
  </si>
  <si>
    <t>Intitulé TIERS</t>
  </si>
  <si>
    <t>Libéllé</t>
  </si>
  <si>
    <t>Date échéance</t>
  </si>
  <si>
    <t>Montant debit</t>
  </si>
  <si>
    <t>Montant credit</t>
  </si>
  <si>
    <t>nbcar</t>
  </si>
  <si>
    <t>IMV</t>
  </si>
  <si>
    <t>IMALV</t>
  </si>
  <si>
    <t>N° OFR-20-02-030</t>
  </si>
  <si>
    <t>SOFT BUSINESS SERVICE</t>
  </si>
  <si>
    <t>N° OFR-20-02-030_SOFT BUSINESS SERVICES_4041010</t>
  </si>
  <si>
    <t>N° OFR-20-02-030_SOFT BUSI SERV FRAIS D'ENVOIS_4041010</t>
  </si>
  <si>
    <t>N° OFR-20-02-030_SOFT BUSIN SERV FRAIS ENVOI_4041010</t>
  </si>
  <si>
    <t>AURORES CDE050520</t>
  </si>
  <si>
    <t>AURORE SOLUTION</t>
  </si>
  <si>
    <t>AURORES CDE050520_AURORES SOL_40410043</t>
  </si>
  <si>
    <t>02_PRISE EN CHARGE KIWI</t>
  </si>
  <si>
    <t>HAKIWV</t>
  </si>
  <si>
    <t>HAKIV</t>
  </si>
  <si>
    <t>FAC2020010004</t>
  </si>
  <si>
    <t>FRAIS ABON JANV 20_FAC2020010004_KIWI MALI_40110182</t>
  </si>
  <si>
    <t>KIWI MALI</t>
  </si>
  <si>
    <t>BOA MALI</t>
  </si>
  <si>
    <t>FAC202003060X</t>
  </si>
  <si>
    <t>FRAIS ABON FEV 20_FAC202003060X_KIWI MALI_40110182</t>
  </si>
  <si>
    <t>FAC2020030600</t>
  </si>
  <si>
    <t>FRAIS ABON MARS 20_FAC2020030600_KIWI MALI_40110182</t>
  </si>
  <si>
    <t>FAC2020040952</t>
  </si>
  <si>
    <t>FAC2020051307</t>
  </si>
  <si>
    <t>FRAIS ABON MAI 20_FAC2020051307_KIWI MALI_40110182</t>
  </si>
  <si>
    <t>FAC2020061603</t>
  </si>
  <si>
    <t>FRAIS ABON JUIN 20_FAC2020061603_KIWI MALI_40110182</t>
  </si>
  <si>
    <t>FAC2020092607</t>
  </si>
  <si>
    <t>FRAIS ABON SEPT 20_FAC2020092607_KIWI MALI_40110182</t>
  </si>
  <si>
    <t>FAC2020102944</t>
  </si>
  <si>
    <t>FRAIS ABON OCT 20_FAC2020102944_KIWI MALI_40110182</t>
  </si>
  <si>
    <t>NOVENBRE 20</t>
  </si>
  <si>
    <t>KIWI NOVENBRE 20</t>
  </si>
  <si>
    <t>KIWI DECEMEBRE 20</t>
  </si>
  <si>
    <t>TOTAL_02_PRISE EN CHARGE KIWI au 31/12/20201</t>
  </si>
  <si>
    <t>03_PRISE EN CHARGE ALTAÏS ET CNED</t>
  </si>
  <si>
    <t>HAEXV</t>
  </si>
  <si>
    <t>FA059948</t>
  </si>
  <si>
    <t>FA059948_ALTAÏS_40110010</t>
  </si>
  <si>
    <t>ALTAÏS</t>
  </si>
  <si>
    <t>FA059948_BOA MALI_40110048</t>
  </si>
  <si>
    <t>E01158216</t>
  </si>
  <si>
    <t>E01158216_CNDE_40110276</t>
  </si>
  <si>
    <t>CNED</t>
  </si>
  <si>
    <t>E01158216_BOA MALI_40110048</t>
  </si>
  <si>
    <t>E01158206</t>
  </si>
  <si>
    <t>FA059811</t>
  </si>
  <si>
    <t>FA059811_ALTAIS_40110010 ( 2137,20-1471,40 = 655,6+1213,20 = 1899)</t>
  </si>
  <si>
    <t>FA059811_ALTAIS FRAIS ENVOI_40110010</t>
  </si>
  <si>
    <t>TOTAL 03_PRISE EN CHARGE ALTAÏS ET CNED</t>
  </si>
  <si>
    <t>HASAV</t>
  </si>
  <si>
    <t>JANVIER 2020</t>
  </si>
  <si>
    <t>SAHAM ASSURANCE</t>
  </si>
  <si>
    <t>FAC JANV 20_SAHAM ASSURANCE_40110277</t>
  </si>
  <si>
    <t>FEVRIER 2020</t>
  </si>
  <si>
    <t>FAC FEV 20_SAHAM ASSURANCE_40110277</t>
  </si>
  <si>
    <t>MARS 2020</t>
  </si>
  <si>
    <t>FAC MARS 20_SAHAM ASSURANCE_40110277</t>
  </si>
  <si>
    <t>AVRIL 2020</t>
  </si>
  <si>
    <t>FAC AVRIL 20_SAHAM ASSURANCE_40110277</t>
  </si>
  <si>
    <t>MAI 2020</t>
  </si>
  <si>
    <t>FAC MAI 20_SAHAM ASSURANCE_40110277</t>
  </si>
  <si>
    <t>JUIN 2020</t>
  </si>
  <si>
    <t>FAC JUIN 20_SAHAM ASSURANCE_40110277</t>
  </si>
  <si>
    <t>JUILLET 2020</t>
  </si>
  <si>
    <t>FAC JUILLET 20_SAHAM ASSURANCE_40110277</t>
  </si>
  <si>
    <t>AOUT 2020</t>
  </si>
  <si>
    <t>FAC AOUT 20_SAHAM ASSURANCE_40110277</t>
  </si>
  <si>
    <t>SEPT 2020</t>
  </si>
  <si>
    <t>FAC SEPT 20_SAHAM ASSURANCE_40110277</t>
  </si>
  <si>
    <t>OCT 2020</t>
  </si>
  <si>
    <t>FAC OCT 20_SAHAM ASSURANCE_40110277</t>
  </si>
  <si>
    <t>VIR  SAHAM ASSURANCE NOVENBRE 20</t>
  </si>
  <si>
    <t>DECEMEBRE 20</t>
  </si>
  <si>
    <t>VIR  SAHAM ASSURANCE DECEMEBRE 20</t>
  </si>
  <si>
    <t xml:space="preserve"> TOTAL 04_PRISE EN CHARGE SAHAM ASSURANCE</t>
  </si>
  <si>
    <t>05_PRISE EN CHARGE SAGE D'EXPLOITATION</t>
  </si>
  <si>
    <t>HASEV</t>
  </si>
  <si>
    <t>PM20F029000088</t>
  </si>
  <si>
    <t>PM20F029000088_SAGE_40110001</t>
  </si>
  <si>
    <t>SAGE</t>
  </si>
  <si>
    <t>PM20F029000088_BOA MALI_40110048</t>
  </si>
  <si>
    <t>PM20F029002072</t>
  </si>
  <si>
    <t>PM20F029002072_SAGE_40110001</t>
  </si>
  <si>
    <t>PM20F029002072_BOA MALI_40110048</t>
  </si>
  <si>
    <t>PM20F029002006</t>
  </si>
  <si>
    <t>PM20F029002006_SAGE_40110001</t>
  </si>
  <si>
    <t>PM20F029002006_BOA MALI_40110048</t>
  </si>
  <si>
    <t>PM20F029000550</t>
  </si>
  <si>
    <t>PM20F029000550_SAGE_40110001</t>
  </si>
  <si>
    <t>PM20F029000550_BOA MALI_40110048</t>
  </si>
  <si>
    <t>VSC-3543415-P1P7</t>
  </si>
  <si>
    <t>VSC-3543415-P1P7_SAGE_40110001</t>
  </si>
  <si>
    <t>VSC-3543415-P1P7_BOA_MALI_40110001</t>
  </si>
  <si>
    <t>TOTAL 05_PRISE EN CHARGE SAGE D'EXPLOITATION</t>
  </si>
  <si>
    <t>06_PRISE EN CHARGE SAGE MRCHANDISES</t>
  </si>
  <si>
    <t>HASMV</t>
  </si>
  <si>
    <t>PM20F029000245</t>
  </si>
  <si>
    <t>PM20F029000245_SAGE_40110001</t>
  </si>
  <si>
    <t>PM20F029000245_BOA MALI_40110048</t>
  </si>
  <si>
    <t>VSC-3515411-K4X4</t>
  </si>
  <si>
    <t>VSC-3515411-K4X4_SAGE_40110001- 2licences</t>
  </si>
  <si>
    <t>VSC-3515411-K4X4_SAGE_40110001</t>
  </si>
  <si>
    <t>VSC-3515411-K4X4_BOA MALI_40110048</t>
  </si>
  <si>
    <t>10 LICENCES</t>
  </si>
  <si>
    <t>10 LICENCES_SAGE_40110001</t>
  </si>
  <si>
    <t>10 LICENCES_BOA MALI_40110048</t>
  </si>
  <si>
    <t>TOTAL 06_PRISE EN CHARGE SAGE MRCHANDISES</t>
  </si>
  <si>
    <t>07_PRISE EN CHARGE SALAIRE VIREMENT</t>
  </si>
  <si>
    <t>SALAV</t>
  </si>
  <si>
    <t>003-0004-2020/MAN</t>
  </si>
  <si>
    <t>SALAIRE JANVIER 2020</t>
  </si>
  <si>
    <t>ABDOU KEITA</t>
  </si>
  <si>
    <t>BINTA DANSOKO</t>
  </si>
  <si>
    <t>MODIBO KONE</t>
  </si>
  <si>
    <t>0005-2020/MAN</t>
  </si>
  <si>
    <t>SALAIRE FEVRIER 2020</t>
  </si>
  <si>
    <t>030-2020/MAN</t>
  </si>
  <si>
    <t>SALAIRE MARS 2020</t>
  </si>
  <si>
    <t>SALAIRE MAI 2020</t>
  </si>
  <si>
    <t>020-2020/MAN</t>
  </si>
  <si>
    <t>SALAIRE JUIN 2020</t>
  </si>
  <si>
    <t>025-2020/MAN</t>
  </si>
  <si>
    <t>SALAIRE JUIL 2020</t>
  </si>
  <si>
    <t>SALAIRE AOUT 2020</t>
  </si>
  <si>
    <t>027-2020/MAN</t>
  </si>
  <si>
    <t>SALAIRE SEPT 2020</t>
  </si>
  <si>
    <t>SALAIRE NOV20</t>
  </si>
  <si>
    <t>SALAIRE KEITA SALAIRE NOV20</t>
  </si>
  <si>
    <t>SALAIRE DEC20</t>
  </si>
  <si>
    <t>SALAIRE KEITA SALAIRE DEC20</t>
  </si>
  <si>
    <t>TOTAL 07_PRISE EN CHARGE SALAIRE VIREMENT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</si>
</sst>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/mm/yy;@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ill="1"/>
    <xf numFmtId="0" fontId="4" fillId="0" borderId="0" xfId="0" applyFont="1" applyFill="1"/>
    <xf numFmtId="0" fontId="3" fillId="0" borderId="0" xfId="0" applyFont="1" applyFill="1" applyAlignment="1">
      <alignment horizontal="left" vertical="center"/>
    </xf>
    <xf numFmtId="164" fontId="0" fillId="0" borderId="0" xfId="0" applyNumberFormat="1" applyFill="1"/>
    <xf numFmtId="165" fontId="3" fillId="0" borderId="0" xfId="1" applyNumberFormat="1" applyFont="1" applyFill="1"/>
    <xf numFmtId="165" fontId="0" fillId="0" borderId="0" xfId="1" applyNumberFormat="1" applyFont="1" applyFill="1"/>
    <xf numFmtId="165" fontId="0" fillId="0" borderId="0" xfId="1" applyNumberFormat="1" applyFon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165" fontId="3" fillId="2" borderId="0" xfId="1" applyNumberFormat="1" applyFont="1" applyFill="1" applyAlignment="1">
      <alignment horizontal="center" vertical="center" wrapText="1"/>
    </xf>
    <xf numFmtId="165" fontId="0" fillId="2" borderId="0" xfId="1" applyNumberFormat="1" applyFont="1" applyFill="1" applyAlignment="1">
      <alignment horizontal="center" vertical="center" wrapText="1"/>
    </xf>
    <xf numFmtId="0" fontId="3" fillId="0" borderId="0" xfId="0" applyFont="1" applyFill="1"/>
    <xf numFmtId="165" fontId="0" fillId="0" borderId="0" xfId="1" applyNumberFormat="1" applyFont="1" applyAlignment="1">
      <alignment horizontal="center" vertical="center"/>
    </xf>
    <xf numFmtId="165" fontId="2" fillId="2" borderId="0" xfId="1" applyNumberFormat="1" applyFont="1" applyFill="1" applyAlignment="1">
      <alignment horizontal="center" vertical="center"/>
    </xf>
    <xf numFmtId="0" fontId="4" fillId="0" borderId="0" xfId="0" applyFont="1" applyFill="1" applyAlignment="1"/>
    <xf numFmtId="0" fontId="0" fillId="3" borderId="0" xfId="0" applyFill="1"/>
    <xf numFmtId="164" fontId="0" fillId="3" borderId="0" xfId="0" applyNumberFormat="1" applyFill="1"/>
    <xf numFmtId="49" fontId="0" fillId="3" borderId="0" xfId="0" applyNumberFormat="1" applyFill="1" applyAlignment="1">
      <alignment horizontal="left"/>
    </xf>
    <xf numFmtId="165" fontId="0" fillId="3" borderId="0" xfId="1" applyNumberFormat="1" applyFont="1" applyFill="1"/>
    <xf numFmtId="0" fontId="5" fillId="3" borderId="0" xfId="0" applyFont="1" applyFill="1"/>
    <xf numFmtId="164" fontId="5" fillId="3" borderId="0" xfId="0" applyNumberFormat="1" applyFont="1" applyFill="1"/>
    <xf numFmtId="49" fontId="5" fillId="3" borderId="0" xfId="0" applyNumberFormat="1" applyFont="1" applyFill="1" applyAlignment="1">
      <alignment horizontal="left"/>
    </xf>
    <xf numFmtId="165" fontId="5" fillId="3" borderId="0" xfId="1" applyNumberFormat="1" applyFont="1" applyFill="1"/>
    <xf numFmtId="164" fontId="0" fillId="0" borderId="0" xfId="0" applyNumberFormat="1"/>
    <xf numFmtId="49" fontId="0" fillId="0" borderId="0" xfId="0" applyNumberFormat="1" applyAlignment="1">
      <alignment horizontal="left"/>
    </xf>
    <xf numFmtId="165" fontId="0" fillId="0" borderId="0" xfId="1" applyNumberFormat="1" applyFont="1"/>
    <xf numFmtId="49" fontId="0" fillId="0" borderId="0" xfId="0" applyNumberFormat="1" applyFill="1" applyAlignment="1">
      <alignment horizontal="left"/>
    </xf>
    <xf numFmtId="165" fontId="2" fillId="0" borderId="0" xfId="1" applyNumberFormat="1" applyFont="1" applyFill="1" applyAlignment="1">
      <alignment horizontal="center" vertical="center"/>
    </xf>
    <xf numFmtId="0" fontId="0" fillId="3" borderId="0" xfId="0" applyFont="1" applyFill="1"/>
    <xf numFmtId="14" fontId="0" fillId="3" borderId="0" xfId="0" applyNumberFormat="1" applyFont="1" applyFill="1"/>
    <xf numFmtId="49" fontId="0" fillId="3" borderId="0" xfId="0" applyNumberFormat="1" applyFont="1" applyFill="1"/>
    <xf numFmtId="165" fontId="1" fillId="3" borderId="0" xfId="1" applyNumberFormat="1" applyFont="1" applyFill="1"/>
    <xf numFmtId="165" fontId="0" fillId="0" borderId="0" xfId="1" applyNumberFormat="1" applyFont="1" applyFill="1" applyAlignment="1">
      <alignment vertical="center"/>
    </xf>
    <xf numFmtId="165" fontId="0" fillId="0" borderId="0" xfId="0" applyNumberFormat="1" applyFill="1"/>
    <xf numFmtId="165" fontId="0" fillId="0" borderId="0" xfId="1" applyNumberFormat="1" applyFont="1" applyFill="1" applyAlignment="1"/>
    <xf numFmtId="49" fontId="0" fillId="0" borderId="0" xfId="1" applyNumberFormat="1" applyFont="1" applyFill="1"/>
    <xf numFmtId="165" fontId="0" fillId="0" borderId="0" xfId="1" applyNumberFormat="1" applyFont="1" applyAlignment="1"/>
    <xf numFmtId="14" fontId="4" fillId="0" borderId="0" xfId="0" applyNumberFormat="1" applyFont="1" applyFill="1"/>
    <xf numFmtId="165" fontId="0" fillId="0" borderId="0" xfId="1" applyNumberFormat="1" applyFont="1" applyAlignment="1">
      <alignment vertical="center"/>
    </xf>
    <xf numFmtId="164" fontId="2" fillId="0" borderId="0" xfId="0" applyNumberFormat="1" applyFont="1" applyFill="1"/>
    <xf numFmtId="165" fontId="4" fillId="0" borderId="0" xfId="1" applyNumberFormat="1" applyFont="1" applyFill="1"/>
    <xf numFmtId="165" fontId="4" fillId="4" borderId="0" xfId="1" applyNumberFormat="1" applyFont="1" applyFill="1" applyAlignment="1">
      <alignment horizontal="center" vertical="center"/>
    </xf>
    <xf numFmtId="0" fontId="0" fillId="0" borderId="0" xfId="0" applyFont="1" applyFill="1"/>
    <xf numFmtId="165" fontId="4" fillId="0" borderId="0" xfId="1" applyNumberFormat="1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29"/>
  <sheetViews>
    <sheetView tabSelected="1" topLeftCell="A16" zoomScaleNormal="100" workbookViewId="0">
      <selection activeCell="D20" sqref="D20"/>
    </sheetView>
  </sheetViews>
  <sheetFormatPr baseColWidth="10" defaultRowHeight="15" x14ac:dyDescent="0.25"/>
  <cols>
    <col min="2" max="2" width="8" customWidth="1"/>
    <col min="3" max="3" width="19.42578125" customWidth="1"/>
    <col min="4" max="4" width="11.140625" customWidth="1"/>
    <col min="5" max="5" width="11.5703125" style="26" customWidth="1"/>
    <col min="6" max="6" width="24.140625" style="28" customWidth="1"/>
    <col min="7" max="7" width="20.28515625" style="28" customWidth="1"/>
    <col min="8" max="8" width="12.85546875" customWidth="1"/>
    <col min="9" max="9" width="15.28515625" customWidth="1"/>
    <col min="10" max="10" width="23.42578125" customWidth="1"/>
    <col min="11" max="11" width="52" customWidth="1"/>
    <col min="12" max="12" width="12.5703125" style="26" customWidth="1"/>
    <col min="13" max="13" width="13.42578125" style="15" customWidth="1"/>
    <col min="14" max="14" width="17.7109375" style="15" customWidth="1"/>
    <col min="15" max="15" width="20.7109375" customWidth="1"/>
  </cols>
  <sheetData>
    <row r="1" spans="1:15" s="1" customFormat="1" x14ac:dyDescent="0.25">
      <c r="B1" s="2" t="s">
        <v>0</v>
      </c>
      <c r="D1" s="3"/>
      <c r="E1" s="4"/>
      <c r="F1" s="5"/>
      <c r="G1" s="6"/>
      <c r="L1" s="4"/>
      <c r="M1" s="7"/>
      <c r="N1" s="7"/>
    </row>
    <row r="2" spans="1:15" s="1" customFormat="1" ht="45" x14ac:dyDescent="0.25">
      <c r="A2" s="8"/>
      <c r="B2" s="8"/>
      <c r="C2" s="9" t="s">
        <v>1</v>
      </c>
      <c r="D2" s="10" t="s">
        <v>2</v>
      </c>
      <c r="E2" s="11" t="s">
        <v>3</v>
      </c>
      <c r="F2" s="12" t="s">
        <v>4</v>
      </c>
      <c r="G2" s="13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11" t="s">
        <v>10</v>
      </c>
      <c r="M2" s="13" t="s">
        <v>11</v>
      </c>
      <c r="N2" s="13" t="s">
        <v>12</v>
      </c>
      <c r="O2" s="9" t="s">
        <v>13</v>
      </c>
    </row>
    <row r="3" spans="1:15" s="1" customFormat="1" x14ac:dyDescent="0.25">
      <c r="B3" s="1" t="s">
        <v>14</v>
      </c>
      <c r="C3" s="1" t="s">
        <v>15</v>
      </c>
      <c r="D3" s="14">
        <v>1</v>
      </c>
      <c r="E3" s="4">
        <v>43889</v>
      </c>
      <c r="F3" s="5" t="s">
        <v>16</v>
      </c>
      <c r="G3" s="5" t="s">
        <v>16</v>
      </c>
      <c r="H3" s="1">
        <v>40410000</v>
      </c>
      <c r="I3" s="1">
        <v>40410010</v>
      </c>
      <c r="J3" s="1" t="s">
        <v>17</v>
      </c>
      <c r="K3" s="1" t="s">
        <v>18</v>
      </c>
      <c r="L3" s="4">
        <v>43889</v>
      </c>
      <c r="M3" s="7"/>
      <c r="N3" s="7">
        <v>6211160</v>
      </c>
      <c r="O3" s="1">
        <f t="shared" ref="O3:O86" si="0">+LEN(K3)</f>
        <v>47</v>
      </c>
    </row>
    <row r="4" spans="1:15" x14ac:dyDescent="0.25">
      <c r="B4" s="1" t="s">
        <v>14</v>
      </c>
      <c r="C4" s="1" t="s">
        <v>15</v>
      </c>
      <c r="D4">
        <v>1</v>
      </c>
      <c r="E4" s="4">
        <v>43889</v>
      </c>
      <c r="F4" s="5" t="s">
        <v>16</v>
      </c>
      <c r="G4" s="5" t="s">
        <v>16</v>
      </c>
      <c r="H4">
        <v>21930000</v>
      </c>
      <c r="K4" s="1" t="s">
        <v>18</v>
      </c>
      <c r="L4" s="4"/>
      <c r="M4" s="7">
        <v>6211160</v>
      </c>
      <c r="O4" s="1">
        <f t="shared" si="0"/>
        <v>47</v>
      </c>
    </row>
    <row r="5" spans="1:15" x14ac:dyDescent="0.25">
      <c r="B5" s="1" t="s">
        <v>14</v>
      </c>
      <c r="C5" s="1" t="s">
        <v>15</v>
      </c>
      <c r="D5">
        <v>2</v>
      </c>
      <c r="E5" s="4">
        <v>43889</v>
      </c>
      <c r="F5" s="5" t="s">
        <v>16</v>
      </c>
      <c r="G5" s="5" t="s">
        <v>16</v>
      </c>
      <c r="H5">
        <v>21930000</v>
      </c>
      <c r="K5" s="1" t="s">
        <v>19</v>
      </c>
      <c r="L5" s="4"/>
      <c r="M5" s="7">
        <v>15210</v>
      </c>
      <c r="O5" s="1">
        <f t="shared" si="0"/>
        <v>54</v>
      </c>
    </row>
    <row r="6" spans="1:15" x14ac:dyDescent="0.25">
      <c r="B6" s="1" t="s">
        <v>14</v>
      </c>
      <c r="C6" s="1" t="s">
        <v>15</v>
      </c>
      <c r="D6">
        <v>2</v>
      </c>
      <c r="E6" s="4">
        <v>43889</v>
      </c>
      <c r="F6" s="5" t="s">
        <v>16</v>
      </c>
      <c r="G6" s="5" t="s">
        <v>16</v>
      </c>
      <c r="H6">
        <v>58800001</v>
      </c>
      <c r="K6" s="1" t="s">
        <v>19</v>
      </c>
      <c r="L6" s="4"/>
      <c r="N6" s="7">
        <v>15210</v>
      </c>
      <c r="O6" s="1">
        <f t="shared" si="0"/>
        <v>54</v>
      </c>
    </row>
    <row r="7" spans="1:15" x14ac:dyDescent="0.25">
      <c r="B7" s="1" t="s">
        <v>14</v>
      </c>
      <c r="C7" s="1" t="s">
        <v>15</v>
      </c>
      <c r="D7">
        <v>3</v>
      </c>
      <c r="E7" s="4">
        <v>43889</v>
      </c>
      <c r="F7" s="5" t="s">
        <v>16</v>
      </c>
      <c r="G7" s="5" t="s">
        <v>16</v>
      </c>
      <c r="H7">
        <v>21930000</v>
      </c>
      <c r="K7" s="1" t="s">
        <v>20</v>
      </c>
      <c r="L7" s="4"/>
      <c r="M7" s="7">
        <v>15210</v>
      </c>
      <c r="O7" s="1">
        <f t="shared" si="0"/>
        <v>52</v>
      </c>
    </row>
    <row r="8" spans="1:15" x14ac:dyDescent="0.25">
      <c r="B8" s="1" t="s">
        <v>14</v>
      </c>
      <c r="C8" s="1" t="s">
        <v>15</v>
      </c>
      <c r="D8">
        <v>3</v>
      </c>
      <c r="E8" s="4">
        <v>43889</v>
      </c>
      <c r="F8" s="5" t="s">
        <v>16</v>
      </c>
      <c r="G8" s="5" t="s">
        <v>16</v>
      </c>
      <c r="H8">
        <v>58800001</v>
      </c>
      <c r="K8" s="1" t="s">
        <v>20</v>
      </c>
      <c r="L8" s="4"/>
      <c r="N8" s="7">
        <v>15210</v>
      </c>
      <c r="O8" s="1">
        <f t="shared" si="0"/>
        <v>52</v>
      </c>
    </row>
    <row r="9" spans="1:15" x14ac:dyDescent="0.25">
      <c r="B9" s="1" t="s">
        <v>14</v>
      </c>
      <c r="C9" s="1" t="s">
        <v>15</v>
      </c>
      <c r="D9">
        <v>4</v>
      </c>
      <c r="E9" s="4">
        <v>43889</v>
      </c>
      <c r="F9" s="5" t="s">
        <v>16</v>
      </c>
      <c r="G9" s="5" t="s">
        <v>16</v>
      </c>
      <c r="H9">
        <v>21930000</v>
      </c>
      <c r="K9" s="1" t="s">
        <v>20</v>
      </c>
      <c r="L9" s="4"/>
      <c r="M9" s="7">
        <v>15210</v>
      </c>
      <c r="O9" s="1">
        <f t="shared" si="0"/>
        <v>52</v>
      </c>
    </row>
    <row r="10" spans="1:15" x14ac:dyDescent="0.25">
      <c r="B10" s="1" t="s">
        <v>14</v>
      </c>
      <c r="C10" s="1" t="s">
        <v>15</v>
      </c>
      <c r="D10">
        <v>4</v>
      </c>
      <c r="E10" s="4">
        <v>43889</v>
      </c>
      <c r="F10" s="5" t="s">
        <v>16</v>
      </c>
      <c r="G10" s="5" t="s">
        <v>16</v>
      </c>
      <c r="H10">
        <v>58800001</v>
      </c>
      <c r="K10" s="1" t="s">
        <v>20</v>
      </c>
      <c r="L10" s="4"/>
      <c r="N10" s="7">
        <v>15210</v>
      </c>
      <c r="O10" s="1">
        <f t="shared" si="0"/>
        <v>52</v>
      </c>
    </row>
    <row r="11" spans="1:15" s="1" customFormat="1" x14ac:dyDescent="0.25">
      <c r="B11" s="1" t="s">
        <v>14</v>
      </c>
      <c r="C11" s="1" t="s">
        <v>15</v>
      </c>
      <c r="D11" s="14">
        <v>5</v>
      </c>
      <c r="E11" s="4">
        <v>43956</v>
      </c>
      <c r="F11" s="5" t="s">
        <v>21</v>
      </c>
      <c r="G11" s="5" t="s">
        <v>21</v>
      </c>
      <c r="H11" s="1">
        <v>40410000</v>
      </c>
      <c r="I11" s="1">
        <v>40410043</v>
      </c>
      <c r="J11" s="1" t="s">
        <v>22</v>
      </c>
      <c r="K11" s="5" t="s">
        <v>23</v>
      </c>
      <c r="L11" s="4">
        <v>43956</v>
      </c>
      <c r="M11" s="7"/>
      <c r="N11" s="7">
        <v>3880642</v>
      </c>
      <c r="O11" s="1">
        <f t="shared" si="0"/>
        <v>38</v>
      </c>
    </row>
    <row r="12" spans="1:15" s="1" customFormat="1" x14ac:dyDescent="0.25">
      <c r="B12" s="1" t="s">
        <v>14</v>
      </c>
      <c r="C12" s="1" t="s">
        <v>15</v>
      </c>
      <c r="D12" s="14">
        <v>5</v>
      </c>
      <c r="E12" s="4">
        <v>43956</v>
      </c>
      <c r="F12" s="5" t="s">
        <v>21</v>
      </c>
      <c r="G12" s="5" t="s">
        <v>21</v>
      </c>
      <c r="H12" s="1">
        <v>24980000</v>
      </c>
      <c r="K12" s="5" t="s">
        <v>23</v>
      </c>
      <c r="L12" s="4"/>
      <c r="M12" s="7">
        <v>3880642</v>
      </c>
      <c r="N12" s="7"/>
      <c r="O12" s="1">
        <f t="shared" si="0"/>
        <v>38</v>
      </c>
    </row>
    <row r="13" spans="1:15" s="1" customFormat="1" x14ac:dyDescent="0.25">
      <c r="B13" s="1" t="s">
        <v>14</v>
      </c>
      <c r="C13" s="1" t="s">
        <v>15</v>
      </c>
      <c r="D13" s="14">
        <v>6</v>
      </c>
      <c r="E13" s="4">
        <v>43956</v>
      </c>
      <c r="F13" s="5" t="s">
        <v>21</v>
      </c>
      <c r="G13" s="5" t="s">
        <v>21</v>
      </c>
      <c r="H13" s="1">
        <v>24980000</v>
      </c>
      <c r="K13" s="5" t="s">
        <v>23</v>
      </c>
      <c r="L13" s="4"/>
      <c r="M13" s="7">
        <v>57046</v>
      </c>
      <c r="N13" s="7"/>
      <c r="O13" s="1">
        <f t="shared" si="0"/>
        <v>38</v>
      </c>
    </row>
    <row r="14" spans="1:15" s="1" customFormat="1" x14ac:dyDescent="0.25">
      <c r="B14" s="1" t="s">
        <v>14</v>
      </c>
      <c r="C14" s="1" t="s">
        <v>15</v>
      </c>
      <c r="D14" s="14">
        <v>6</v>
      </c>
      <c r="E14" s="4">
        <v>43956</v>
      </c>
      <c r="F14" s="5" t="s">
        <v>21</v>
      </c>
      <c r="G14" s="5" t="s">
        <v>21</v>
      </c>
      <c r="H14">
        <v>58800001</v>
      </c>
      <c r="K14" s="5" t="s">
        <v>23</v>
      </c>
      <c r="L14" s="4"/>
      <c r="N14" s="7">
        <v>57046</v>
      </c>
      <c r="O14" s="1">
        <f t="shared" si="0"/>
        <v>38</v>
      </c>
    </row>
    <row r="15" spans="1:15" s="1" customFormat="1" x14ac:dyDescent="0.25">
      <c r="D15" s="14"/>
      <c r="E15" s="4"/>
      <c r="F15" s="5"/>
      <c r="G15" s="6"/>
      <c r="L15" s="4"/>
      <c r="M15" s="16">
        <f>SUM(M3:M14)</f>
        <v>10194478</v>
      </c>
      <c r="N15" s="16">
        <f>SUM(N3:N14)</f>
        <v>10194478</v>
      </c>
      <c r="O15" s="1">
        <f t="shared" si="0"/>
        <v>0</v>
      </c>
    </row>
    <row r="16" spans="1:15" s="1" customFormat="1" x14ac:dyDescent="0.25">
      <c r="D16" s="14"/>
      <c r="E16" s="4"/>
      <c r="F16" s="5"/>
      <c r="G16" s="6"/>
      <c r="L16" s="4"/>
      <c r="M16" s="7"/>
      <c r="N16" s="7"/>
      <c r="O16" s="1">
        <f t="shared" si="0"/>
        <v>0</v>
      </c>
    </row>
    <row r="17" spans="1:17" s="1" customFormat="1" x14ac:dyDescent="0.25">
      <c r="B17" s="17" t="s">
        <v>24</v>
      </c>
      <c r="D17" s="17"/>
      <c r="E17" s="4"/>
      <c r="F17" s="5"/>
      <c r="G17" s="6"/>
      <c r="L17" s="4"/>
      <c r="M17" s="7"/>
      <c r="N17" s="7"/>
      <c r="O17" s="1">
        <f t="shared" si="0"/>
        <v>0</v>
      </c>
    </row>
    <row r="18" spans="1:17" s="1" customFormat="1" ht="45" x14ac:dyDescent="0.25">
      <c r="A18" s="8"/>
      <c r="B18" s="8"/>
      <c r="C18" s="9" t="s">
        <v>1</v>
      </c>
      <c r="D18" s="10" t="s">
        <v>2</v>
      </c>
      <c r="E18" s="11" t="s">
        <v>3</v>
      </c>
      <c r="F18" s="12" t="s">
        <v>4</v>
      </c>
      <c r="G18" s="13" t="s">
        <v>5</v>
      </c>
      <c r="H18" s="9" t="s">
        <v>6</v>
      </c>
      <c r="I18" s="9" t="s">
        <v>7</v>
      </c>
      <c r="J18" s="9" t="s">
        <v>8</v>
      </c>
      <c r="K18" s="9" t="s">
        <v>9</v>
      </c>
      <c r="L18" s="11" t="s">
        <v>10</v>
      </c>
      <c r="M18" s="13" t="s">
        <v>11</v>
      </c>
      <c r="N18" s="13" t="s">
        <v>12</v>
      </c>
      <c r="O18" s="9" t="s">
        <v>13</v>
      </c>
    </row>
    <row r="19" spans="1:17" s="18" customFormat="1" x14ac:dyDescent="0.25">
      <c r="B19" s="18" t="s">
        <v>25</v>
      </c>
      <c r="C19" s="18" t="s">
        <v>26</v>
      </c>
      <c r="D19" s="18">
        <f>IF(SUM($M$18:M18)=SUM($N$18:N18),MAX($D$18:D18)+1,D18)</f>
        <v>1</v>
      </c>
      <c r="E19" s="19">
        <v>43832</v>
      </c>
      <c r="F19" s="20" t="s">
        <v>27</v>
      </c>
      <c r="G19" s="20" t="s">
        <v>27</v>
      </c>
      <c r="H19" s="18">
        <v>62880000</v>
      </c>
      <c r="K19" s="18" t="s">
        <v>28</v>
      </c>
      <c r="L19" s="19"/>
      <c r="M19" s="21">
        <v>41525</v>
      </c>
      <c r="N19" s="21"/>
      <c r="O19" s="18">
        <f t="shared" si="0"/>
        <v>51</v>
      </c>
    </row>
    <row r="20" spans="1:17" s="18" customFormat="1" x14ac:dyDescent="0.25">
      <c r="B20" s="18" t="s">
        <v>25</v>
      </c>
      <c r="C20" s="18" t="s">
        <v>26</v>
      </c>
      <c r="D20" s="18">
        <f>IF(SUM($M$18:M19)=SUM($N$18:N19),MAX($D$18:D19)+1,D19)</f>
        <v>1</v>
      </c>
      <c r="E20" s="19">
        <v>43832</v>
      </c>
      <c r="F20" s="20" t="s">
        <v>27</v>
      </c>
      <c r="G20" s="20" t="s">
        <v>27</v>
      </c>
      <c r="H20" s="18">
        <v>44520000</v>
      </c>
      <c r="K20" s="18" t="s">
        <v>28</v>
      </c>
      <c r="L20" s="19">
        <v>43832</v>
      </c>
      <c r="M20" s="21">
        <v>7475</v>
      </c>
      <c r="N20" s="21"/>
      <c r="O20" s="18">
        <f t="shared" si="0"/>
        <v>51</v>
      </c>
    </row>
    <row r="21" spans="1:17" s="18" customFormat="1" x14ac:dyDescent="0.25">
      <c r="B21" s="18" t="s">
        <v>25</v>
      </c>
      <c r="C21" s="18" t="s">
        <v>26</v>
      </c>
      <c r="D21" s="18">
        <f>IF(SUM($M$18:M20)=SUM($N$18:N20),MAX($D$18:D20)+1,D20)</f>
        <v>1</v>
      </c>
      <c r="E21" s="19">
        <v>43832</v>
      </c>
      <c r="F21" s="20" t="s">
        <v>27</v>
      </c>
      <c r="G21" s="20" t="s">
        <v>27</v>
      </c>
      <c r="H21" s="18">
        <v>63180000</v>
      </c>
      <c r="K21" s="18" t="s">
        <v>28</v>
      </c>
      <c r="L21" s="19"/>
      <c r="M21" s="21">
        <v>2925</v>
      </c>
      <c r="N21" s="21"/>
      <c r="O21" s="18">
        <f t="shared" si="0"/>
        <v>51</v>
      </c>
    </row>
    <row r="22" spans="1:17" s="18" customFormat="1" x14ac:dyDescent="0.25">
      <c r="B22" s="18" t="s">
        <v>25</v>
      </c>
      <c r="C22" s="22" t="s">
        <v>26</v>
      </c>
      <c r="D22" s="22">
        <f>IF(SUM($M$18:M21)=SUM($N$18:N21),MAX($D$18:D21)+1,D21)</f>
        <v>1</v>
      </c>
      <c r="E22" s="23">
        <v>43832</v>
      </c>
      <c r="F22" s="24" t="s">
        <v>27</v>
      </c>
      <c r="G22" s="24" t="s">
        <v>27</v>
      </c>
      <c r="H22" s="22">
        <v>40110000</v>
      </c>
      <c r="I22" s="22">
        <v>40110182</v>
      </c>
      <c r="J22" s="22" t="s">
        <v>29</v>
      </c>
      <c r="K22" s="22" t="s">
        <v>28</v>
      </c>
      <c r="L22" s="23">
        <v>43832</v>
      </c>
      <c r="M22" s="25"/>
      <c r="N22" s="25">
        <v>49000</v>
      </c>
      <c r="O22" s="22">
        <f t="shared" si="0"/>
        <v>51</v>
      </c>
      <c r="P22" s="22"/>
      <c r="Q22" s="22"/>
    </row>
    <row r="23" spans="1:17" s="18" customFormat="1" x14ac:dyDescent="0.25">
      <c r="B23" s="18" t="s">
        <v>25</v>
      </c>
      <c r="C23" s="18" t="s">
        <v>26</v>
      </c>
      <c r="D23" s="18">
        <f>IF(SUM($M$18:M22)=SUM($N$18:N22),MAX($D$18:D22)+1,D22)</f>
        <v>1</v>
      </c>
      <c r="E23" s="19">
        <v>43832</v>
      </c>
      <c r="F23" s="20" t="s">
        <v>27</v>
      </c>
      <c r="G23" s="20" t="s">
        <v>27</v>
      </c>
      <c r="H23" s="18">
        <v>40110000</v>
      </c>
      <c r="I23" s="18">
        <v>40110048</v>
      </c>
      <c r="J23" s="18" t="s">
        <v>30</v>
      </c>
      <c r="K23" s="18" t="s">
        <v>28</v>
      </c>
      <c r="L23" s="19">
        <v>43832</v>
      </c>
      <c r="M23" s="21"/>
      <c r="N23" s="21">
        <v>2925</v>
      </c>
      <c r="O23" s="18">
        <f t="shared" si="0"/>
        <v>51</v>
      </c>
    </row>
    <row r="24" spans="1:17" s="1" customFormat="1" x14ac:dyDescent="0.25">
      <c r="B24" t="s">
        <v>25</v>
      </c>
      <c r="C24" s="1" t="s">
        <v>26</v>
      </c>
      <c r="D24">
        <f>IF(SUM($M$18:M23)=SUM($N$18:N23),MAX($D$18:D23)+1,D23)</f>
        <v>2</v>
      </c>
      <c r="E24" s="26">
        <v>43868</v>
      </c>
      <c r="F24" s="27" t="s">
        <v>31</v>
      </c>
      <c r="G24" s="27" t="s">
        <v>31</v>
      </c>
      <c r="H24">
        <v>62882000</v>
      </c>
      <c r="I24"/>
      <c r="J24"/>
      <c r="K24" t="s">
        <v>32</v>
      </c>
      <c r="L24" s="26"/>
      <c r="M24" s="28">
        <v>41525</v>
      </c>
      <c r="N24" s="28"/>
      <c r="O24" s="1">
        <f t="shared" si="0"/>
        <v>50</v>
      </c>
    </row>
    <row r="25" spans="1:17" s="1" customFormat="1" x14ac:dyDescent="0.25">
      <c r="B25" t="s">
        <v>25</v>
      </c>
      <c r="C25" s="1" t="s">
        <v>26</v>
      </c>
      <c r="D25">
        <f>IF(SUM($M$18:M24)=SUM($N$18:N24),MAX($D$18:D24)+1,D24)</f>
        <v>2</v>
      </c>
      <c r="E25" s="26">
        <v>43868</v>
      </c>
      <c r="F25" s="27" t="s">
        <v>31</v>
      </c>
      <c r="G25" s="27" t="s">
        <v>31</v>
      </c>
      <c r="H25">
        <v>44520000</v>
      </c>
      <c r="I25"/>
      <c r="J25"/>
      <c r="K25" t="s">
        <v>32</v>
      </c>
      <c r="L25" s="26">
        <v>43868</v>
      </c>
      <c r="M25" s="28">
        <v>7475</v>
      </c>
      <c r="N25" s="28"/>
      <c r="O25" s="1">
        <f t="shared" si="0"/>
        <v>50</v>
      </c>
    </row>
    <row r="26" spans="1:17" s="1" customFormat="1" x14ac:dyDescent="0.25">
      <c r="B26" t="s">
        <v>25</v>
      </c>
      <c r="C26" s="1" t="s">
        <v>26</v>
      </c>
      <c r="D26">
        <f>IF(SUM($M$18:M25)=SUM($N$18:N25),MAX($D$18:D25)+1,D25)</f>
        <v>2</v>
      </c>
      <c r="E26" s="26">
        <v>43868</v>
      </c>
      <c r="F26" s="27" t="s">
        <v>31</v>
      </c>
      <c r="G26" s="27" t="s">
        <v>31</v>
      </c>
      <c r="H26">
        <v>63180000</v>
      </c>
      <c r="I26"/>
      <c r="J26"/>
      <c r="K26" t="s">
        <v>32</v>
      </c>
      <c r="L26" s="26"/>
      <c r="M26" s="28">
        <v>2925</v>
      </c>
      <c r="N26" s="28"/>
      <c r="O26" s="1">
        <f t="shared" si="0"/>
        <v>50</v>
      </c>
    </row>
    <row r="27" spans="1:17" s="1" customFormat="1" x14ac:dyDescent="0.25">
      <c r="B27" t="s">
        <v>25</v>
      </c>
      <c r="C27" s="1" t="s">
        <v>26</v>
      </c>
      <c r="D27">
        <f>IF(SUM($M$18:M26)=SUM($N$18:N26),MAX($D$18:D26)+1,D26)</f>
        <v>2</v>
      </c>
      <c r="E27" s="26">
        <v>43868</v>
      </c>
      <c r="F27" s="27" t="s">
        <v>31</v>
      </c>
      <c r="G27" s="27" t="s">
        <v>31</v>
      </c>
      <c r="H27">
        <v>40110000</v>
      </c>
      <c r="I27">
        <v>40110182</v>
      </c>
      <c r="J27" t="s">
        <v>29</v>
      </c>
      <c r="K27" t="s">
        <v>32</v>
      </c>
      <c r="L27" s="26">
        <v>43868</v>
      </c>
      <c r="M27" s="28"/>
      <c r="N27" s="28">
        <v>49000</v>
      </c>
      <c r="O27" s="1">
        <f t="shared" si="0"/>
        <v>50</v>
      </c>
    </row>
    <row r="28" spans="1:17" s="1" customFormat="1" x14ac:dyDescent="0.25">
      <c r="B28" t="s">
        <v>25</v>
      </c>
      <c r="C28" s="1" t="s">
        <v>26</v>
      </c>
      <c r="D28">
        <f>IF(SUM($M$18:M27)=SUM($N$18:N27),MAX($D$18:D27)+1,D27)</f>
        <v>2</v>
      </c>
      <c r="E28" s="26">
        <v>43868</v>
      </c>
      <c r="F28" s="27" t="s">
        <v>31</v>
      </c>
      <c r="G28" s="27" t="s">
        <v>31</v>
      </c>
      <c r="H28">
        <v>40110000</v>
      </c>
      <c r="I28">
        <v>40110048</v>
      </c>
      <c r="J28" t="s">
        <v>30</v>
      </c>
      <c r="K28" t="s">
        <v>32</v>
      </c>
      <c r="L28" s="26">
        <v>43868</v>
      </c>
      <c r="M28" s="28"/>
      <c r="N28" s="28">
        <v>2925</v>
      </c>
      <c r="O28" s="1">
        <f t="shared" si="0"/>
        <v>50</v>
      </c>
    </row>
    <row r="29" spans="1:17" s="18" customFormat="1" x14ac:dyDescent="0.25">
      <c r="B29" s="18" t="s">
        <v>25</v>
      </c>
      <c r="C29" s="18" t="s">
        <v>26</v>
      </c>
      <c r="D29" s="18">
        <f>IF(SUM($M$18:M28)=SUM($N$18:N28),MAX($D$18:D28)+1,D28)</f>
        <v>3</v>
      </c>
      <c r="E29" s="19">
        <v>43892</v>
      </c>
      <c r="F29" s="20" t="s">
        <v>33</v>
      </c>
      <c r="G29" s="20" t="s">
        <v>33</v>
      </c>
      <c r="H29" s="18">
        <v>62882000</v>
      </c>
      <c r="K29" s="18" t="s">
        <v>34</v>
      </c>
      <c r="L29" s="19"/>
      <c r="M29" s="21">
        <v>41525</v>
      </c>
      <c r="N29" s="21"/>
      <c r="O29" s="18">
        <f t="shared" si="0"/>
        <v>51</v>
      </c>
    </row>
    <row r="30" spans="1:17" s="18" customFormat="1" x14ac:dyDescent="0.25">
      <c r="B30" s="18" t="s">
        <v>25</v>
      </c>
      <c r="C30" s="18" t="s">
        <v>26</v>
      </c>
      <c r="D30" s="18">
        <f>IF(SUM($M$18:M29)=SUM($N$18:N29),MAX($D$18:D29)+1,D29)</f>
        <v>3</v>
      </c>
      <c r="E30" s="19">
        <v>43892</v>
      </c>
      <c r="F30" s="20" t="s">
        <v>33</v>
      </c>
      <c r="G30" s="20" t="s">
        <v>33</v>
      </c>
      <c r="H30" s="18">
        <v>44520000</v>
      </c>
      <c r="K30" s="18" t="s">
        <v>34</v>
      </c>
      <c r="L30" s="19">
        <v>43892</v>
      </c>
      <c r="M30" s="21">
        <v>7475</v>
      </c>
      <c r="N30" s="21"/>
      <c r="O30" s="18">
        <f t="shared" si="0"/>
        <v>51</v>
      </c>
    </row>
    <row r="31" spans="1:17" s="18" customFormat="1" x14ac:dyDescent="0.25">
      <c r="B31" s="18" t="s">
        <v>25</v>
      </c>
      <c r="C31" s="18" t="s">
        <v>26</v>
      </c>
      <c r="D31" s="18">
        <f>IF(SUM($M$18:M30)=SUM($N$18:N30),MAX($D$18:D30)+1,D30)</f>
        <v>3</v>
      </c>
      <c r="E31" s="19">
        <v>43892</v>
      </c>
      <c r="F31" s="20" t="s">
        <v>33</v>
      </c>
      <c r="G31" s="20" t="s">
        <v>33</v>
      </c>
      <c r="H31" s="18">
        <v>63180000</v>
      </c>
      <c r="K31" s="18" t="s">
        <v>34</v>
      </c>
      <c r="L31" s="19"/>
      <c r="M31" s="21">
        <v>2925</v>
      </c>
      <c r="N31" s="21"/>
      <c r="O31" s="18">
        <f t="shared" si="0"/>
        <v>51</v>
      </c>
    </row>
    <row r="32" spans="1:17" s="18" customFormat="1" x14ac:dyDescent="0.25">
      <c r="B32" s="18" t="s">
        <v>25</v>
      </c>
      <c r="C32" s="18" t="s">
        <v>26</v>
      </c>
      <c r="D32" s="18">
        <f>IF(SUM($M$18:M31)=SUM($N$18:N31),MAX($D$18:D31)+1,D31)</f>
        <v>3</v>
      </c>
      <c r="E32" s="19">
        <v>43892</v>
      </c>
      <c r="F32" s="20" t="s">
        <v>33</v>
      </c>
      <c r="G32" s="20" t="s">
        <v>33</v>
      </c>
      <c r="H32" s="18">
        <v>40110000</v>
      </c>
      <c r="I32" s="18">
        <v>40110182</v>
      </c>
      <c r="J32" s="18" t="s">
        <v>29</v>
      </c>
      <c r="K32" s="18" t="s">
        <v>34</v>
      </c>
      <c r="L32" s="19">
        <v>43892</v>
      </c>
      <c r="M32" s="21"/>
      <c r="N32" s="21">
        <v>49000</v>
      </c>
      <c r="O32" s="18">
        <f t="shared" si="0"/>
        <v>51</v>
      </c>
    </row>
    <row r="33" spans="2:15" s="18" customFormat="1" x14ac:dyDescent="0.25">
      <c r="B33" s="18" t="s">
        <v>25</v>
      </c>
      <c r="C33" s="18" t="s">
        <v>26</v>
      </c>
      <c r="D33" s="18">
        <f>IF(SUM($M$18:M32)=SUM($N$18:N32),MAX($D$18:D32)+1,D32)</f>
        <v>3</v>
      </c>
      <c r="E33" s="19">
        <v>43892</v>
      </c>
      <c r="F33" s="20" t="s">
        <v>33</v>
      </c>
      <c r="G33" s="20" t="s">
        <v>33</v>
      </c>
      <c r="H33" s="18">
        <v>40110000</v>
      </c>
      <c r="I33" s="18">
        <v>40110048</v>
      </c>
      <c r="J33" s="18" t="s">
        <v>30</v>
      </c>
      <c r="K33" s="18" t="s">
        <v>34</v>
      </c>
      <c r="L33" s="19">
        <v>43892</v>
      </c>
      <c r="M33" s="21"/>
      <c r="N33" s="21">
        <v>2925</v>
      </c>
      <c r="O33" s="18">
        <f t="shared" si="0"/>
        <v>51</v>
      </c>
    </row>
    <row r="34" spans="2:15" s="18" customFormat="1" x14ac:dyDescent="0.25">
      <c r="B34" s="18" t="s">
        <v>25</v>
      </c>
      <c r="C34" s="18" t="s">
        <v>26</v>
      </c>
      <c r="D34" s="18">
        <f>IF(SUM($M$18:M33)=SUM($N$18:N33),MAX($D$18:D33)+1,D33)</f>
        <v>4</v>
      </c>
      <c r="E34" s="19">
        <v>43923</v>
      </c>
      <c r="F34" s="20" t="s">
        <v>35</v>
      </c>
      <c r="G34" s="20" t="s">
        <v>35</v>
      </c>
      <c r="H34" s="18">
        <v>62882000</v>
      </c>
      <c r="K34" s="18" t="s">
        <v>34</v>
      </c>
      <c r="L34" s="19"/>
      <c r="M34" s="21">
        <v>41525</v>
      </c>
      <c r="N34" s="21"/>
      <c r="O34" s="18">
        <f t="shared" si="0"/>
        <v>51</v>
      </c>
    </row>
    <row r="35" spans="2:15" s="18" customFormat="1" x14ac:dyDescent="0.25">
      <c r="B35" s="18" t="s">
        <v>25</v>
      </c>
      <c r="C35" s="18" t="s">
        <v>26</v>
      </c>
      <c r="D35" s="18">
        <f>IF(SUM($M$18:M34)=SUM($N$18:N34),MAX($D$18:D34)+1,D34)</f>
        <v>4</v>
      </c>
      <c r="E35" s="19">
        <v>43923</v>
      </c>
      <c r="F35" s="20" t="s">
        <v>35</v>
      </c>
      <c r="G35" s="20" t="s">
        <v>35</v>
      </c>
      <c r="H35" s="18">
        <v>44520000</v>
      </c>
      <c r="K35" s="18" t="s">
        <v>34</v>
      </c>
      <c r="L35" s="19">
        <v>43923</v>
      </c>
      <c r="M35" s="21">
        <v>7475</v>
      </c>
      <c r="N35" s="21"/>
      <c r="O35" s="18">
        <f t="shared" si="0"/>
        <v>51</v>
      </c>
    </row>
    <row r="36" spans="2:15" s="18" customFormat="1" x14ac:dyDescent="0.25">
      <c r="B36" s="18" t="s">
        <v>25</v>
      </c>
      <c r="C36" s="18" t="s">
        <v>26</v>
      </c>
      <c r="D36" s="18">
        <f>IF(SUM($M$18:M35)=SUM($N$18:N35),MAX($D$18:D35)+1,D35)</f>
        <v>4</v>
      </c>
      <c r="E36" s="19">
        <v>43923</v>
      </c>
      <c r="F36" s="20" t="s">
        <v>35</v>
      </c>
      <c r="G36" s="20" t="s">
        <v>35</v>
      </c>
      <c r="H36" s="18">
        <v>63180000</v>
      </c>
      <c r="K36" s="18" t="s">
        <v>34</v>
      </c>
      <c r="L36" s="19"/>
      <c r="M36" s="21">
        <v>2925</v>
      </c>
      <c r="N36" s="21"/>
      <c r="O36" s="18">
        <f t="shared" si="0"/>
        <v>51</v>
      </c>
    </row>
    <row r="37" spans="2:15" s="18" customFormat="1" x14ac:dyDescent="0.25">
      <c r="B37" s="18" t="s">
        <v>25</v>
      </c>
      <c r="C37" s="18" t="s">
        <v>26</v>
      </c>
      <c r="D37" s="18">
        <f>IF(SUM($M$18:M36)=SUM($N$18:N36),MAX($D$18:D36)+1,D36)</f>
        <v>4</v>
      </c>
      <c r="E37" s="19">
        <v>43923</v>
      </c>
      <c r="F37" s="20" t="s">
        <v>33</v>
      </c>
      <c r="G37" s="20" t="s">
        <v>33</v>
      </c>
      <c r="H37" s="18">
        <v>40110000</v>
      </c>
      <c r="I37" s="18">
        <v>40110182</v>
      </c>
      <c r="J37" s="18" t="s">
        <v>29</v>
      </c>
      <c r="K37" s="18" t="s">
        <v>34</v>
      </c>
      <c r="L37" s="19">
        <v>43923</v>
      </c>
      <c r="M37" s="21"/>
      <c r="N37" s="21">
        <v>49000</v>
      </c>
      <c r="O37" s="18">
        <f t="shared" si="0"/>
        <v>51</v>
      </c>
    </row>
    <row r="38" spans="2:15" s="18" customFormat="1" x14ac:dyDescent="0.25">
      <c r="B38" s="18" t="s">
        <v>25</v>
      </c>
      <c r="C38" s="18" t="s">
        <v>26</v>
      </c>
      <c r="D38" s="18">
        <f>IF(SUM($M$18:M37)=SUM($N$18:N37),MAX($D$18:D37)+1,D37)</f>
        <v>4</v>
      </c>
      <c r="E38" s="19">
        <v>43923</v>
      </c>
      <c r="F38" s="20" t="s">
        <v>33</v>
      </c>
      <c r="G38" s="20" t="s">
        <v>33</v>
      </c>
      <c r="H38" s="18">
        <v>40110000</v>
      </c>
      <c r="I38" s="18">
        <v>40110048</v>
      </c>
      <c r="J38" s="18" t="s">
        <v>30</v>
      </c>
      <c r="K38" s="18" t="s">
        <v>34</v>
      </c>
      <c r="L38" s="19">
        <v>43923</v>
      </c>
      <c r="M38" s="21"/>
      <c r="N38" s="21">
        <v>2925</v>
      </c>
      <c r="O38" s="18">
        <f t="shared" si="0"/>
        <v>51</v>
      </c>
    </row>
    <row r="39" spans="2:15" s="18" customFormat="1" x14ac:dyDescent="0.25">
      <c r="B39" s="18" t="s">
        <v>25</v>
      </c>
      <c r="C39" s="18" t="s">
        <v>26</v>
      </c>
      <c r="D39" s="18">
        <f>IF(SUM($M$18:M38)=SUM($N$18:N38),MAX($D$18:D38)+1,D38)</f>
        <v>5</v>
      </c>
      <c r="E39" s="19">
        <v>43952</v>
      </c>
      <c r="F39" s="20" t="s">
        <v>36</v>
      </c>
      <c r="G39" s="20" t="s">
        <v>36</v>
      </c>
      <c r="H39" s="18">
        <v>62882000</v>
      </c>
      <c r="K39" s="18" t="s">
        <v>37</v>
      </c>
      <c r="L39" s="19"/>
      <c r="M39" s="21">
        <v>41525</v>
      </c>
      <c r="N39" s="21"/>
      <c r="O39" s="18">
        <f t="shared" si="0"/>
        <v>50</v>
      </c>
    </row>
    <row r="40" spans="2:15" s="18" customFormat="1" x14ac:dyDescent="0.25">
      <c r="B40" s="18" t="s">
        <v>25</v>
      </c>
      <c r="C40" s="18" t="s">
        <v>26</v>
      </c>
      <c r="D40" s="18">
        <f>IF(SUM($M$18:M39)=SUM($N$18:N39),MAX($D$18:D39)+1,D39)</f>
        <v>5</v>
      </c>
      <c r="E40" s="19">
        <v>43952</v>
      </c>
      <c r="F40" s="20" t="s">
        <v>36</v>
      </c>
      <c r="G40" s="20" t="s">
        <v>36</v>
      </c>
      <c r="H40" s="18">
        <v>44520000</v>
      </c>
      <c r="K40" s="18" t="s">
        <v>37</v>
      </c>
      <c r="L40" s="19">
        <v>43952</v>
      </c>
      <c r="M40" s="21">
        <v>7475</v>
      </c>
      <c r="N40" s="21"/>
      <c r="O40" s="18">
        <f t="shared" si="0"/>
        <v>50</v>
      </c>
    </row>
    <row r="41" spans="2:15" s="18" customFormat="1" x14ac:dyDescent="0.25">
      <c r="B41" s="18" t="s">
        <v>25</v>
      </c>
      <c r="C41" s="18" t="s">
        <v>26</v>
      </c>
      <c r="D41" s="18">
        <f>IF(SUM($M$18:M40)=SUM($N$18:N40),MAX($D$18:D40)+1,D40)</f>
        <v>5</v>
      </c>
      <c r="E41" s="19">
        <v>43952</v>
      </c>
      <c r="F41" s="20" t="s">
        <v>36</v>
      </c>
      <c r="G41" s="20" t="s">
        <v>36</v>
      </c>
      <c r="H41" s="18">
        <v>63180000</v>
      </c>
      <c r="K41" s="18" t="s">
        <v>37</v>
      </c>
      <c r="L41" s="19"/>
      <c r="M41" s="21">
        <v>2925</v>
      </c>
      <c r="N41" s="21"/>
      <c r="O41" s="18">
        <f t="shared" si="0"/>
        <v>50</v>
      </c>
    </row>
    <row r="42" spans="2:15" s="18" customFormat="1" x14ac:dyDescent="0.25">
      <c r="B42" s="18" t="s">
        <v>25</v>
      </c>
      <c r="C42" s="18" t="s">
        <v>26</v>
      </c>
      <c r="D42" s="18">
        <f>IF(SUM($M$18:M41)=SUM($N$18:N41),MAX($D$18:D41)+1,D41)</f>
        <v>5</v>
      </c>
      <c r="E42" s="19">
        <v>43952</v>
      </c>
      <c r="F42" s="20" t="s">
        <v>36</v>
      </c>
      <c r="G42" s="20" t="s">
        <v>36</v>
      </c>
      <c r="H42" s="18">
        <v>40110000</v>
      </c>
      <c r="I42" s="18">
        <v>40110182</v>
      </c>
      <c r="J42" s="18" t="s">
        <v>29</v>
      </c>
      <c r="K42" s="18" t="s">
        <v>37</v>
      </c>
      <c r="L42" s="19">
        <v>43952</v>
      </c>
      <c r="M42" s="21"/>
      <c r="N42" s="21">
        <v>49000</v>
      </c>
      <c r="O42" s="18">
        <f t="shared" si="0"/>
        <v>50</v>
      </c>
    </row>
    <row r="43" spans="2:15" s="18" customFormat="1" x14ac:dyDescent="0.25">
      <c r="B43" s="18" t="s">
        <v>25</v>
      </c>
      <c r="C43" s="18" t="s">
        <v>26</v>
      </c>
      <c r="D43" s="18">
        <f>IF(SUM($M$18:M42)=SUM($N$18:N42),MAX($D$18:D42)+1,D42)</f>
        <v>5</v>
      </c>
      <c r="E43" s="19">
        <v>43952</v>
      </c>
      <c r="F43" s="20" t="s">
        <v>36</v>
      </c>
      <c r="G43" s="20" t="s">
        <v>36</v>
      </c>
      <c r="H43" s="18">
        <v>40110000</v>
      </c>
      <c r="I43" s="18">
        <v>40110048</v>
      </c>
      <c r="J43" s="18" t="s">
        <v>30</v>
      </c>
      <c r="K43" s="18" t="s">
        <v>37</v>
      </c>
      <c r="L43" s="19">
        <v>43952</v>
      </c>
      <c r="M43" s="21"/>
      <c r="N43" s="21">
        <v>2925</v>
      </c>
      <c r="O43" s="18">
        <f t="shared" si="0"/>
        <v>50</v>
      </c>
    </row>
    <row r="44" spans="2:15" s="18" customFormat="1" x14ac:dyDescent="0.25">
      <c r="B44" s="18" t="s">
        <v>25</v>
      </c>
      <c r="C44" s="18" t="s">
        <v>26</v>
      </c>
      <c r="D44" s="18">
        <f>IF(SUM($M$18:M43)=SUM($N$18:N43),MAX($D$18:D43)+1,D43)</f>
        <v>6</v>
      </c>
      <c r="E44" s="19">
        <v>43983</v>
      </c>
      <c r="F44" s="20" t="s">
        <v>38</v>
      </c>
      <c r="G44" s="20" t="s">
        <v>38</v>
      </c>
      <c r="H44" s="18">
        <v>62882000</v>
      </c>
      <c r="K44" s="18" t="s">
        <v>39</v>
      </c>
      <c r="L44" s="19"/>
      <c r="M44" s="21">
        <v>41525</v>
      </c>
      <c r="N44" s="21"/>
      <c r="O44" s="18">
        <f t="shared" si="0"/>
        <v>51</v>
      </c>
    </row>
    <row r="45" spans="2:15" s="18" customFormat="1" x14ac:dyDescent="0.25">
      <c r="B45" s="18" t="s">
        <v>25</v>
      </c>
      <c r="C45" s="18" t="s">
        <v>26</v>
      </c>
      <c r="D45" s="18">
        <f>IF(SUM($M$18:M44)=SUM($N$18:N44),MAX($D$18:D44)+1,D44)</f>
        <v>6</v>
      </c>
      <c r="E45" s="19">
        <v>43983</v>
      </c>
      <c r="F45" s="20" t="s">
        <v>38</v>
      </c>
      <c r="G45" s="20" t="s">
        <v>38</v>
      </c>
      <c r="H45" s="18">
        <v>44520000</v>
      </c>
      <c r="K45" s="18" t="s">
        <v>39</v>
      </c>
      <c r="L45" s="19">
        <v>43983</v>
      </c>
      <c r="M45" s="21">
        <v>7475</v>
      </c>
      <c r="N45" s="21"/>
      <c r="O45" s="18">
        <f t="shared" si="0"/>
        <v>51</v>
      </c>
    </row>
    <row r="46" spans="2:15" s="18" customFormat="1" x14ac:dyDescent="0.25">
      <c r="B46" s="18" t="s">
        <v>25</v>
      </c>
      <c r="C46" s="18" t="s">
        <v>26</v>
      </c>
      <c r="D46" s="18">
        <f>IF(SUM($M$18:M45)=SUM($N$18:N45),MAX($D$18:D45)+1,D45)</f>
        <v>6</v>
      </c>
      <c r="E46" s="19">
        <v>43983</v>
      </c>
      <c r="F46" s="20" t="s">
        <v>38</v>
      </c>
      <c r="G46" s="20" t="s">
        <v>38</v>
      </c>
      <c r="H46" s="18">
        <v>63180000</v>
      </c>
      <c r="K46" s="18" t="s">
        <v>39</v>
      </c>
      <c r="L46" s="19"/>
      <c r="M46" s="21">
        <v>2925</v>
      </c>
      <c r="N46" s="21"/>
      <c r="O46" s="18">
        <f t="shared" si="0"/>
        <v>51</v>
      </c>
    </row>
    <row r="47" spans="2:15" s="18" customFormat="1" x14ac:dyDescent="0.25">
      <c r="B47" s="18" t="s">
        <v>25</v>
      </c>
      <c r="C47" s="18" t="s">
        <v>26</v>
      </c>
      <c r="D47" s="18">
        <f>IF(SUM($M$18:M46)=SUM($N$18:N46),MAX($D$18:D46)+1,D46)</f>
        <v>6</v>
      </c>
      <c r="E47" s="19">
        <v>43983</v>
      </c>
      <c r="F47" s="20" t="s">
        <v>38</v>
      </c>
      <c r="G47" s="20" t="s">
        <v>38</v>
      </c>
      <c r="H47" s="18">
        <v>40110000</v>
      </c>
      <c r="I47" s="18">
        <v>40110182</v>
      </c>
      <c r="J47" s="18" t="s">
        <v>29</v>
      </c>
      <c r="K47" s="18" t="s">
        <v>39</v>
      </c>
      <c r="L47" s="19">
        <v>43983</v>
      </c>
      <c r="M47" s="21"/>
      <c r="N47" s="21">
        <v>49000</v>
      </c>
      <c r="O47" s="18">
        <f t="shared" si="0"/>
        <v>51</v>
      </c>
    </row>
    <row r="48" spans="2:15" s="18" customFormat="1" x14ac:dyDescent="0.25">
      <c r="B48" s="18" t="s">
        <v>25</v>
      </c>
      <c r="C48" s="18" t="s">
        <v>26</v>
      </c>
      <c r="D48" s="18">
        <f>IF(SUM($M$18:M47)=SUM($N$18:N47),MAX($D$18:D47)+1,D47)</f>
        <v>6</v>
      </c>
      <c r="E48" s="19">
        <v>43983</v>
      </c>
      <c r="F48" s="20" t="s">
        <v>36</v>
      </c>
      <c r="G48" s="20" t="s">
        <v>36</v>
      </c>
      <c r="H48" s="18">
        <v>40110000</v>
      </c>
      <c r="I48" s="18">
        <v>40110048</v>
      </c>
      <c r="J48" s="18" t="s">
        <v>30</v>
      </c>
      <c r="K48" s="18" t="s">
        <v>39</v>
      </c>
      <c r="L48" s="19">
        <v>43983</v>
      </c>
      <c r="M48" s="21"/>
      <c r="N48" s="21">
        <v>2925</v>
      </c>
      <c r="O48" s="18">
        <f t="shared" si="0"/>
        <v>51</v>
      </c>
    </row>
    <row r="49" spans="1:15" s="1" customFormat="1" x14ac:dyDescent="0.25">
      <c r="B49" t="s">
        <v>25</v>
      </c>
      <c r="C49" s="1" t="s">
        <v>26</v>
      </c>
      <c r="D49">
        <f>IF(SUM($M$18:M48)=SUM($N$18:N48),MAX($D$18:D48)+1,D48)</f>
        <v>7</v>
      </c>
      <c r="E49" s="26">
        <v>44075</v>
      </c>
      <c r="F49" s="27" t="s">
        <v>40</v>
      </c>
      <c r="G49" s="27" t="s">
        <v>40</v>
      </c>
      <c r="H49">
        <v>62882000</v>
      </c>
      <c r="I49"/>
      <c r="J49"/>
      <c r="K49" t="s">
        <v>41</v>
      </c>
      <c r="L49" s="26"/>
      <c r="M49" s="28">
        <v>41525</v>
      </c>
      <c r="N49" s="28"/>
      <c r="O49" s="1">
        <f t="shared" si="0"/>
        <v>51</v>
      </c>
    </row>
    <row r="50" spans="1:15" s="1" customFormat="1" x14ac:dyDescent="0.25">
      <c r="B50" t="s">
        <v>25</v>
      </c>
      <c r="C50" s="1" t="s">
        <v>26</v>
      </c>
      <c r="D50">
        <f>IF(SUM($M$18:M49)=SUM($N$18:N49),MAX($D$18:D49)+1,D49)</f>
        <v>7</v>
      </c>
      <c r="E50" s="26">
        <v>44075</v>
      </c>
      <c r="F50" s="27" t="s">
        <v>40</v>
      </c>
      <c r="G50" s="27" t="s">
        <v>40</v>
      </c>
      <c r="H50">
        <v>44520000</v>
      </c>
      <c r="I50"/>
      <c r="J50"/>
      <c r="K50" t="s">
        <v>41</v>
      </c>
      <c r="L50" s="26">
        <v>44075</v>
      </c>
      <c r="M50" s="28">
        <v>7475</v>
      </c>
      <c r="N50" s="28"/>
      <c r="O50" s="1">
        <f t="shared" si="0"/>
        <v>51</v>
      </c>
    </row>
    <row r="51" spans="1:15" s="1" customFormat="1" x14ac:dyDescent="0.25">
      <c r="B51" t="s">
        <v>25</v>
      </c>
      <c r="C51" s="1" t="s">
        <v>26</v>
      </c>
      <c r="D51">
        <f>IF(SUM($M$18:M50)=SUM($N$18:N50),MAX($D$18:D50)+1,D50)</f>
        <v>7</v>
      </c>
      <c r="E51" s="26">
        <v>44075</v>
      </c>
      <c r="F51" s="27" t="s">
        <v>40</v>
      </c>
      <c r="G51" s="27" t="s">
        <v>40</v>
      </c>
      <c r="H51">
        <v>63180000</v>
      </c>
      <c r="I51"/>
      <c r="J51"/>
      <c r="K51" t="s">
        <v>41</v>
      </c>
      <c r="L51" s="26"/>
      <c r="M51" s="28">
        <v>5850</v>
      </c>
      <c r="N51" s="6"/>
      <c r="O51" s="1">
        <f t="shared" si="0"/>
        <v>51</v>
      </c>
    </row>
    <row r="52" spans="1:15" s="1" customFormat="1" x14ac:dyDescent="0.25">
      <c r="B52" t="s">
        <v>25</v>
      </c>
      <c r="C52" s="1" t="s">
        <v>26</v>
      </c>
      <c r="D52">
        <f>IF(SUM($M$18:M51)=SUM($N$18:N51),MAX($D$18:D51)+1,D51)</f>
        <v>7</v>
      </c>
      <c r="E52" s="26">
        <v>44075</v>
      </c>
      <c r="F52" s="27" t="s">
        <v>40</v>
      </c>
      <c r="G52" s="27" t="s">
        <v>40</v>
      </c>
      <c r="H52">
        <v>40110000</v>
      </c>
      <c r="I52">
        <v>40110182</v>
      </c>
      <c r="J52" t="s">
        <v>29</v>
      </c>
      <c r="K52" t="s">
        <v>41</v>
      </c>
      <c r="L52" s="26">
        <v>44075</v>
      </c>
      <c r="M52" s="28"/>
      <c r="N52" s="28">
        <v>49000</v>
      </c>
      <c r="O52" s="1">
        <f t="shared" si="0"/>
        <v>51</v>
      </c>
    </row>
    <row r="53" spans="1:15" s="1" customFormat="1" x14ac:dyDescent="0.25">
      <c r="B53" t="s">
        <v>25</v>
      </c>
      <c r="C53" s="1" t="s">
        <v>26</v>
      </c>
      <c r="D53">
        <f>IF(SUM($M$18:M52)=SUM($N$18:N52),MAX($D$18:D52)+1,D52)</f>
        <v>7</v>
      </c>
      <c r="E53" s="26">
        <v>44075</v>
      </c>
      <c r="F53" s="27" t="s">
        <v>36</v>
      </c>
      <c r="G53" s="27" t="s">
        <v>36</v>
      </c>
      <c r="H53">
        <v>40110000</v>
      </c>
      <c r="I53">
        <v>40110048</v>
      </c>
      <c r="J53" t="s">
        <v>30</v>
      </c>
      <c r="K53" t="s">
        <v>41</v>
      </c>
      <c r="L53" s="26">
        <v>44075</v>
      </c>
      <c r="M53" s="28"/>
      <c r="N53" s="28">
        <v>5850</v>
      </c>
      <c r="O53" s="1">
        <f t="shared" si="0"/>
        <v>51</v>
      </c>
    </row>
    <row r="54" spans="1:15" s="1" customFormat="1" x14ac:dyDescent="0.25">
      <c r="B54" t="s">
        <v>25</v>
      </c>
      <c r="C54" s="1" t="s">
        <v>26</v>
      </c>
      <c r="D54">
        <f>IF(SUM($M$18:M53)=SUM($N$18:N53),MAX($D$18:D53)+1,D53)</f>
        <v>8</v>
      </c>
      <c r="E54" s="26">
        <v>44105</v>
      </c>
      <c r="F54" s="27" t="s">
        <v>42</v>
      </c>
      <c r="G54" s="27" t="s">
        <v>42</v>
      </c>
      <c r="H54">
        <v>62882000</v>
      </c>
      <c r="I54"/>
      <c r="J54"/>
      <c r="K54" t="s">
        <v>43</v>
      </c>
      <c r="L54" s="26"/>
      <c r="M54" s="28">
        <v>41525</v>
      </c>
      <c r="N54" s="28"/>
      <c r="O54" s="1">
        <f t="shared" si="0"/>
        <v>50</v>
      </c>
    </row>
    <row r="55" spans="1:15" s="1" customFormat="1" x14ac:dyDescent="0.25">
      <c r="B55" t="s">
        <v>25</v>
      </c>
      <c r="C55" s="1" t="s">
        <v>26</v>
      </c>
      <c r="D55">
        <f>IF(SUM($M$18:M54)=SUM($N$18:N54),MAX($D$18:D54)+1,D54)</f>
        <v>8</v>
      </c>
      <c r="E55" s="26">
        <v>44105</v>
      </c>
      <c r="F55" s="27" t="s">
        <v>42</v>
      </c>
      <c r="G55" s="27" t="s">
        <v>42</v>
      </c>
      <c r="H55">
        <v>44520000</v>
      </c>
      <c r="I55"/>
      <c r="J55"/>
      <c r="K55" t="s">
        <v>43</v>
      </c>
      <c r="L55" s="26">
        <v>44105</v>
      </c>
      <c r="M55" s="28">
        <v>7475</v>
      </c>
      <c r="N55" s="28"/>
      <c r="O55" s="1">
        <f t="shared" si="0"/>
        <v>50</v>
      </c>
    </row>
    <row r="56" spans="1:15" s="1" customFormat="1" x14ac:dyDescent="0.25">
      <c r="B56" t="s">
        <v>25</v>
      </c>
      <c r="C56" s="1" t="s">
        <v>26</v>
      </c>
      <c r="D56">
        <f>IF(SUM($M$18:M55)=SUM($N$18:N55),MAX($D$18:D55)+1,D55)</f>
        <v>8</v>
      </c>
      <c r="E56" s="26">
        <v>44105</v>
      </c>
      <c r="F56" s="27" t="s">
        <v>40</v>
      </c>
      <c r="G56" s="27" t="s">
        <v>40</v>
      </c>
      <c r="H56">
        <v>63180000</v>
      </c>
      <c r="I56"/>
      <c r="J56"/>
      <c r="K56" t="s">
        <v>43</v>
      </c>
      <c r="L56" s="26"/>
      <c r="M56" s="28">
        <v>5850</v>
      </c>
      <c r="N56" s="6"/>
      <c r="O56" s="1">
        <f t="shared" si="0"/>
        <v>50</v>
      </c>
    </row>
    <row r="57" spans="1:15" s="1" customFormat="1" x14ac:dyDescent="0.25">
      <c r="B57" t="s">
        <v>25</v>
      </c>
      <c r="C57" s="1" t="s">
        <v>26</v>
      </c>
      <c r="D57">
        <f>IF(SUM($M$18:M56)=SUM($N$18:N56),MAX($D$18:D56)+1,D56)</f>
        <v>8</v>
      </c>
      <c r="E57" s="26">
        <v>44105</v>
      </c>
      <c r="F57" s="27" t="s">
        <v>42</v>
      </c>
      <c r="G57" s="27" t="s">
        <v>42</v>
      </c>
      <c r="H57">
        <v>40110000</v>
      </c>
      <c r="I57">
        <v>40110182</v>
      </c>
      <c r="J57" t="s">
        <v>29</v>
      </c>
      <c r="K57" t="s">
        <v>43</v>
      </c>
      <c r="L57" s="26">
        <v>44105</v>
      </c>
      <c r="M57" s="28"/>
      <c r="N57" s="28">
        <v>49000</v>
      </c>
      <c r="O57" s="1">
        <f t="shared" si="0"/>
        <v>50</v>
      </c>
    </row>
    <row r="58" spans="1:15" s="1" customFormat="1" x14ac:dyDescent="0.25">
      <c r="B58" t="s">
        <v>25</v>
      </c>
      <c r="C58" s="1" t="s">
        <v>26</v>
      </c>
      <c r="D58">
        <f>IF(SUM($M$18:M57)=SUM($N$18:N57),MAX($D$18:D57)+1,D57)</f>
        <v>8</v>
      </c>
      <c r="E58" s="26">
        <v>44105</v>
      </c>
      <c r="F58" s="27" t="s">
        <v>36</v>
      </c>
      <c r="G58" s="27" t="s">
        <v>36</v>
      </c>
      <c r="H58">
        <v>40110000</v>
      </c>
      <c r="I58">
        <v>40110048</v>
      </c>
      <c r="J58" t="s">
        <v>30</v>
      </c>
      <c r="K58" t="s">
        <v>43</v>
      </c>
      <c r="L58" s="26">
        <v>44105</v>
      </c>
      <c r="M58" s="28"/>
      <c r="N58" s="28">
        <v>5850</v>
      </c>
      <c r="O58" s="1">
        <f t="shared" si="0"/>
        <v>50</v>
      </c>
    </row>
    <row r="59" spans="1:15" s="1" customFormat="1" x14ac:dyDescent="0.25">
      <c r="E59" s="4"/>
      <c r="F59" s="29"/>
      <c r="L59" s="4"/>
      <c r="M59" s="30"/>
      <c r="N59" s="30"/>
      <c r="O59" s="1">
        <f t="shared" si="0"/>
        <v>0</v>
      </c>
    </row>
    <row r="60" spans="1:15" s="1" customFormat="1" x14ac:dyDescent="0.25">
      <c r="A60" s="18"/>
      <c r="B60" s="18"/>
      <c r="C60" s="31"/>
      <c r="D60" s="31">
        <v>265</v>
      </c>
      <c r="E60" s="32">
        <v>44160</v>
      </c>
      <c r="F60" s="33" t="s">
        <v>44</v>
      </c>
      <c r="G60" s="31"/>
      <c r="H60" s="31">
        <v>40110000</v>
      </c>
      <c r="I60" s="31">
        <v>40110182</v>
      </c>
      <c r="J60" s="18"/>
      <c r="K60" s="31" t="s">
        <v>45</v>
      </c>
      <c r="L60" s="18"/>
      <c r="M60" s="31"/>
      <c r="N60" s="34">
        <v>49000</v>
      </c>
      <c r="O60" s="18"/>
    </row>
    <row r="61" spans="1:15" s="1" customFormat="1" x14ac:dyDescent="0.25">
      <c r="A61" s="18"/>
      <c r="B61" s="18"/>
      <c r="C61" s="31"/>
      <c r="D61" s="31">
        <v>265</v>
      </c>
      <c r="E61" s="32">
        <v>44160</v>
      </c>
      <c r="F61" s="33" t="s">
        <v>44</v>
      </c>
      <c r="G61" s="31"/>
      <c r="H61" s="31">
        <v>40110000</v>
      </c>
      <c r="I61" s="31">
        <v>40110048</v>
      </c>
      <c r="J61" s="18"/>
      <c r="K61" s="31" t="s">
        <v>45</v>
      </c>
      <c r="L61" s="18"/>
      <c r="M61" s="31"/>
      <c r="N61" s="34">
        <v>5850</v>
      </c>
      <c r="O61" s="18"/>
    </row>
    <row r="62" spans="1:15" s="1" customFormat="1" x14ac:dyDescent="0.25">
      <c r="A62" s="18"/>
      <c r="B62" s="18"/>
      <c r="C62" s="31"/>
      <c r="D62" s="31">
        <v>265</v>
      </c>
      <c r="E62" s="32">
        <v>44160</v>
      </c>
      <c r="F62" s="33"/>
      <c r="G62" s="31"/>
      <c r="H62" s="18">
        <v>62882000</v>
      </c>
      <c r="I62" s="31"/>
      <c r="J62" s="18"/>
      <c r="K62" s="31" t="s">
        <v>45</v>
      </c>
      <c r="L62" s="18"/>
      <c r="M62" s="21">
        <v>41525</v>
      </c>
      <c r="N62" s="18"/>
      <c r="O62" s="34"/>
    </row>
    <row r="63" spans="1:15" s="1" customFormat="1" x14ac:dyDescent="0.25">
      <c r="A63" s="18"/>
      <c r="B63" s="18"/>
      <c r="C63" s="31"/>
      <c r="D63" s="31">
        <v>265</v>
      </c>
      <c r="E63" s="32">
        <v>44160</v>
      </c>
      <c r="F63" s="33"/>
      <c r="G63" s="31"/>
      <c r="H63" s="18">
        <v>44520000</v>
      </c>
      <c r="I63" s="31"/>
      <c r="J63" s="18"/>
      <c r="K63" s="31" t="s">
        <v>45</v>
      </c>
      <c r="L63" s="18"/>
      <c r="M63" s="21">
        <v>7475</v>
      </c>
      <c r="N63" s="18"/>
      <c r="O63" s="34"/>
    </row>
    <row r="64" spans="1:15" s="1" customFormat="1" x14ac:dyDescent="0.25">
      <c r="A64" s="18"/>
      <c r="B64" s="18"/>
      <c r="C64" s="31"/>
      <c r="D64" s="31">
        <v>265</v>
      </c>
      <c r="E64" s="32">
        <v>44160</v>
      </c>
      <c r="F64" s="33"/>
      <c r="G64" s="31"/>
      <c r="H64" s="18">
        <v>63180000</v>
      </c>
      <c r="I64" s="31"/>
      <c r="J64" s="18"/>
      <c r="K64" s="31" t="s">
        <v>45</v>
      </c>
      <c r="L64" s="18"/>
      <c r="M64" s="21">
        <v>5850</v>
      </c>
      <c r="N64" s="18"/>
      <c r="O64" s="34"/>
    </row>
    <row r="65" spans="1:15" s="1" customFormat="1" x14ac:dyDescent="0.25">
      <c r="A65" s="18"/>
      <c r="B65" s="18"/>
      <c r="C65" s="31"/>
      <c r="D65" s="31">
        <v>265</v>
      </c>
      <c r="E65" s="32">
        <v>44193</v>
      </c>
      <c r="F65" s="33" t="s">
        <v>44</v>
      </c>
      <c r="G65" s="31"/>
      <c r="H65" s="31">
        <v>40110000</v>
      </c>
      <c r="I65" s="31">
        <v>40110182</v>
      </c>
      <c r="J65" s="18"/>
      <c r="K65" s="31" t="s">
        <v>46</v>
      </c>
      <c r="L65" s="18"/>
      <c r="M65" s="31"/>
      <c r="N65" s="34">
        <v>49000</v>
      </c>
      <c r="O65" s="18"/>
    </row>
    <row r="66" spans="1:15" s="1" customFormat="1" x14ac:dyDescent="0.25">
      <c r="A66" s="18"/>
      <c r="B66" s="18"/>
      <c r="C66" s="31"/>
      <c r="D66" s="31">
        <v>265</v>
      </c>
      <c r="E66" s="32">
        <v>44193</v>
      </c>
      <c r="F66" s="33" t="s">
        <v>44</v>
      </c>
      <c r="G66" s="31"/>
      <c r="H66" s="31">
        <v>40110000</v>
      </c>
      <c r="I66" s="31">
        <v>40110048</v>
      </c>
      <c r="J66" s="18"/>
      <c r="K66" s="31" t="s">
        <v>46</v>
      </c>
      <c r="L66" s="18"/>
      <c r="M66" s="31"/>
      <c r="N66" s="34">
        <v>5850</v>
      </c>
      <c r="O66" s="18"/>
    </row>
    <row r="67" spans="1:15" s="1" customFormat="1" x14ac:dyDescent="0.25">
      <c r="A67" s="18"/>
      <c r="B67" s="18"/>
      <c r="C67" s="31"/>
      <c r="D67" s="31">
        <v>265</v>
      </c>
      <c r="E67" s="32">
        <v>44193</v>
      </c>
      <c r="F67" s="33"/>
      <c r="G67" s="31"/>
      <c r="H67" s="18">
        <v>62882000</v>
      </c>
      <c r="I67" s="31"/>
      <c r="J67" s="18"/>
      <c r="K67" s="31" t="s">
        <v>46</v>
      </c>
      <c r="L67" s="18"/>
      <c r="M67" s="21">
        <v>41525</v>
      </c>
      <c r="N67" s="18"/>
      <c r="O67" s="34"/>
    </row>
    <row r="68" spans="1:15" s="1" customFormat="1" x14ac:dyDescent="0.25">
      <c r="A68" s="18"/>
      <c r="B68" s="18"/>
      <c r="C68" s="31"/>
      <c r="D68" s="31">
        <v>265</v>
      </c>
      <c r="E68" s="32">
        <v>44193</v>
      </c>
      <c r="F68" s="33"/>
      <c r="G68" s="31"/>
      <c r="H68" s="18">
        <v>44520000</v>
      </c>
      <c r="I68" s="31"/>
      <c r="J68" s="18"/>
      <c r="K68" s="31" t="s">
        <v>46</v>
      </c>
      <c r="L68" s="18"/>
      <c r="M68" s="21">
        <v>7475</v>
      </c>
      <c r="N68" s="18"/>
      <c r="O68" s="34"/>
    </row>
    <row r="69" spans="1:15" s="1" customFormat="1" x14ac:dyDescent="0.25">
      <c r="A69" s="18"/>
      <c r="B69" s="18"/>
      <c r="C69" s="31"/>
      <c r="D69" s="31">
        <v>265</v>
      </c>
      <c r="E69" s="32">
        <v>44193</v>
      </c>
      <c r="F69" s="33"/>
      <c r="G69" s="31"/>
      <c r="H69" s="18">
        <v>63180000</v>
      </c>
      <c r="I69" s="31"/>
      <c r="J69" s="18"/>
      <c r="K69" s="31" t="s">
        <v>46</v>
      </c>
      <c r="L69" s="18"/>
      <c r="M69" s="21">
        <v>5850</v>
      </c>
      <c r="N69" s="18"/>
      <c r="O69" s="34"/>
    </row>
    <row r="70" spans="1:15" s="1" customFormat="1" x14ac:dyDescent="0.25">
      <c r="E70" s="4"/>
      <c r="F70" s="29"/>
      <c r="L70" s="4"/>
      <c r="M70" s="30"/>
      <c r="N70" s="30"/>
    </row>
    <row r="71" spans="1:15" s="1" customFormat="1" x14ac:dyDescent="0.25">
      <c r="E71" s="4"/>
      <c r="F71" s="29"/>
      <c r="K71" s="17" t="s">
        <v>47</v>
      </c>
      <c r="L71" s="4"/>
      <c r="M71" s="30">
        <f>SUM(M19:M70)</f>
        <v>530950</v>
      </c>
      <c r="N71" s="30">
        <f>SUM(N19:N70)</f>
        <v>530950</v>
      </c>
    </row>
    <row r="72" spans="1:15" s="1" customFormat="1" x14ac:dyDescent="0.25">
      <c r="E72" s="4"/>
      <c r="F72" s="29"/>
      <c r="L72" s="4"/>
      <c r="M72" s="30"/>
      <c r="N72" s="30"/>
    </row>
    <row r="73" spans="1:15" s="1" customFormat="1" x14ac:dyDescent="0.25">
      <c r="B73" s="2" t="s">
        <v>48</v>
      </c>
      <c r="D73" s="14"/>
      <c r="E73" s="4"/>
      <c r="F73" s="5"/>
      <c r="G73" s="6"/>
      <c r="L73" s="4"/>
      <c r="M73" s="7"/>
      <c r="N73" s="7"/>
      <c r="O73" s="1">
        <f t="shared" si="0"/>
        <v>0</v>
      </c>
    </row>
    <row r="74" spans="1:15" s="1" customFormat="1" ht="45" x14ac:dyDescent="0.25">
      <c r="A74" s="8"/>
      <c r="B74" s="8"/>
      <c r="C74" s="9" t="s">
        <v>1</v>
      </c>
      <c r="D74" s="10" t="s">
        <v>2</v>
      </c>
      <c r="E74" s="11" t="s">
        <v>3</v>
      </c>
      <c r="F74" s="12" t="s">
        <v>4</v>
      </c>
      <c r="G74" s="13" t="s">
        <v>5</v>
      </c>
      <c r="H74" s="9" t="s">
        <v>6</v>
      </c>
      <c r="I74" s="9" t="s">
        <v>7</v>
      </c>
      <c r="J74" s="9" t="s">
        <v>8</v>
      </c>
      <c r="K74" s="9" t="s">
        <v>9</v>
      </c>
      <c r="L74" s="11" t="s">
        <v>10</v>
      </c>
      <c r="M74" s="13" t="s">
        <v>11</v>
      </c>
      <c r="N74" s="13" t="s">
        <v>12</v>
      </c>
      <c r="O74" s="9" t="s">
        <v>13</v>
      </c>
    </row>
    <row r="75" spans="1:15" s="1" customFormat="1" x14ac:dyDescent="0.25">
      <c r="B75" s="1" t="s">
        <v>49</v>
      </c>
      <c r="C75" s="1" t="s">
        <v>49</v>
      </c>
      <c r="D75" s="1">
        <v>1</v>
      </c>
      <c r="E75" s="4">
        <v>43862</v>
      </c>
      <c r="F75" s="6" t="s">
        <v>50</v>
      </c>
      <c r="G75" s="6" t="s">
        <v>50</v>
      </c>
      <c r="H75" s="1">
        <v>60570000</v>
      </c>
      <c r="K75" s="1" t="s">
        <v>51</v>
      </c>
      <c r="L75" s="4"/>
      <c r="M75" s="6">
        <v>965175</v>
      </c>
      <c r="N75" s="7"/>
      <c r="O75" s="1">
        <f t="shared" si="0"/>
        <v>24</v>
      </c>
    </row>
    <row r="76" spans="1:15" s="1" customFormat="1" x14ac:dyDescent="0.25">
      <c r="B76" s="1" t="s">
        <v>49</v>
      </c>
      <c r="C76" s="1" t="s">
        <v>49</v>
      </c>
      <c r="D76" s="1">
        <v>1</v>
      </c>
      <c r="E76" s="4">
        <v>43862</v>
      </c>
      <c r="F76" s="6" t="s">
        <v>50</v>
      </c>
      <c r="G76" s="6" t="s">
        <v>50</v>
      </c>
      <c r="H76" s="1">
        <v>60570000</v>
      </c>
      <c r="K76" s="1" t="s">
        <v>51</v>
      </c>
      <c r="L76" s="4"/>
      <c r="M76" s="6">
        <v>40892</v>
      </c>
      <c r="N76" s="7"/>
      <c r="O76" s="1">
        <f t="shared" si="0"/>
        <v>24</v>
      </c>
    </row>
    <row r="77" spans="1:15" s="1" customFormat="1" x14ac:dyDescent="0.25">
      <c r="B77" s="1" t="s">
        <v>49</v>
      </c>
      <c r="C77" s="1" t="s">
        <v>49</v>
      </c>
      <c r="D77" s="1">
        <v>1</v>
      </c>
      <c r="E77" s="4">
        <v>43862</v>
      </c>
      <c r="F77" s="6" t="s">
        <v>50</v>
      </c>
      <c r="G77" s="6" t="s">
        <v>50</v>
      </c>
      <c r="H77" s="1">
        <v>40110000</v>
      </c>
      <c r="I77" s="1">
        <v>40110010</v>
      </c>
      <c r="J77" s="1" t="s">
        <v>52</v>
      </c>
      <c r="K77" s="1" t="s">
        <v>51</v>
      </c>
      <c r="L77" s="4">
        <v>43862</v>
      </c>
      <c r="M77" s="7"/>
      <c r="N77" s="7">
        <v>965175</v>
      </c>
      <c r="O77" s="1">
        <f t="shared" si="0"/>
        <v>24</v>
      </c>
    </row>
    <row r="78" spans="1:15" s="1" customFormat="1" x14ac:dyDescent="0.25">
      <c r="B78" s="1" t="s">
        <v>49</v>
      </c>
      <c r="C78" s="1" t="s">
        <v>49</v>
      </c>
      <c r="D78" s="1">
        <v>1</v>
      </c>
      <c r="E78" s="4">
        <v>43862</v>
      </c>
      <c r="F78" s="6" t="s">
        <v>50</v>
      </c>
      <c r="G78" s="6" t="s">
        <v>50</v>
      </c>
      <c r="H78" s="1">
        <v>40110000</v>
      </c>
      <c r="I78" s="1">
        <v>40110048</v>
      </c>
      <c r="J78" s="1" t="s">
        <v>30</v>
      </c>
      <c r="K78" s="1" t="s">
        <v>53</v>
      </c>
      <c r="L78" s="4">
        <v>43862</v>
      </c>
      <c r="M78" s="7"/>
      <c r="N78" s="7">
        <v>40892</v>
      </c>
      <c r="O78" s="1">
        <f t="shared" si="0"/>
        <v>26</v>
      </c>
    </row>
    <row r="79" spans="1:15" s="1" customFormat="1" x14ac:dyDescent="0.25">
      <c r="B79" s="1" t="s">
        <v>49</v>
      </c>
      <c r="C79" s="1" t="s">
        <v>49</v>
      </c>
      <c r="D79" s="1">
        <v>2</v>
      </c>
      <c r="E79" s="4">
        <v>44140</v>
      </c>
      <c r="F79" s="6" t="s">
        <v>54</v>
      </c>
      <c r="G79" s="6" t="s">
        <v>54</v>
      </c>
      <c r="H79" s="1">
        <v>62610000</v>
      </c>
      <c r="K79" s="1" t="s">
        <v>55</v>
      </c>
      <c r="L79" s="4"/>
      <c r="M79" s="7">
        <v>1042972</v>
      </c>
      <c r="N79" s="7"/>
      <c r="O79" s="1">
        <f t="shared" si="0"/>
        <v>23</v>
      </c>
    </row>
    <row r="80" spans="1:15" s="1" customFormat="1" x14ac:dyDescent="0.25">
      <c r="B80" s="1" t="s">
        <v>49</v>
      </c>
      <c r="C80" s="1" t="s">
        <v>49</v>
      </c>
      <c r="D80" s="1">
        <v>2</v>
      </c>
      <c r="E80" s="4">
        <v>44140</v>
      </c>
      <c r="F80" s="6" t="s">
        <v>54</v>
      </c>
      <c r="G80" s="6" t="s">
        <v>54</v>
      </c>
      <c r="H80" s="1">
        <v>62610000</v>
      </c>
      <c r="K80" s="1" t="s">
        <v>55</v>
      </c>
      <c r="L80" s="4"/>
      <c r="M80" s="7">
        <v>41358</v>
      </c>
      <c r="N80" s="7"/>
      <c r="O80" s="1">
        <f t="shared" si="0"/>
        <v>23</v>
      </c>
    </row>
    <row r="81" spans="1:17" s="1" customFormat="1" x14ac:dyDescent="0.25">
      <c r="B81" s="1" t="s">
        <v>49</v>
      </c>
      <c r="C81" s="1" t="s">
        <v>49</v>
      </c>
      <c r="D81" s="1">
        <v>2</v>
      </c>
      <c r="E81" s="4">
        <v>44140</v>
      </c>
      <c r="F81" s="6" t="s">
        <v>54</v>
      </c>
      <c r="G81" s="6" t="s">
        <v>54</v>
      </c>
      <c r="H81" s="1">
        <v>40110000</v>
      </c>
      <c r="I81" s="1">
        <v>40110276</v>
      </c>
      <c r="J81" s="1" t="s">
        <v>56</v>
      </c>
      <c r="K81" s="1" t="s">
        <v>55</v>
      </c>
      <c r="L81" s="4">
        <v>44140</v>
      </c>
      <c r="M81" s="7"/>
      <c r="N81" s="7">
        <v>1042972</v>
      </c>
      <c r="O81" s="1">
        <f t="shared" si="0"/>
        <v>23</v>
      </c>
    </row>
    <row r="82" spans="1:17" s="1" customFormat="1" x14ac:dyDescent="0.25">
      <c r="B82" s="1" t="s">
        <v>49</v>
      </c>
      <c r="C82" s="1" t="s">
        <v>49</v>
      </c>
      <c r="D82" s="1">
        <v>2</v>
      </c>
      <c r="E82" s="4">
        <v>44140</v>
      </c>
      <c r="F82" s="6" t="s">
        <v>54</v>
      </c>
      <c r="G82" s="6" t="s">
        <v>54</v>
      </c>
      <c r="H82" s="1">
        <v>40110000</v>
      </c>
      <c r="I82" s="1">
        <v>40110048</v>
      </c>
      <c r="J82" s="1" t="s">
        <v>30</v>
      </c>
      <c r="K82" s="1" t="s">
        <v>57</v>
      </c>
      <c r="L82" s="4">
        <v>44140</v>
      </c>
      <c r="M82" s="7"/>
      <c r="N82" s="7">
        <v>41358</v>
      </c>
      <c r="O82" s="1">
        <f t="shared" si="0"/>
        <v>27</v>
      </c>
    </row>
    <row r="83" spans="1:17" s="1" customFormat="1" x14ac:dyDescent="0.25">
      <c r="B83" s="1" t="s">
        <v>49</v>
      </c>
      <c r="C83" s="1" t="s">
        <v>49</v>
      </c>
      <c r="D83" s="1">
        <v>3</v>
      </c>
      <c r="E83" s="4">
        <v>44140</v>
      </c>
      <c r="F83" s="6" t="s">
        <v>58</v>
      </c>
      <c r="G83" s="6" t="s">
        <v>58</v>
      </c>
      <c r="H83" s="1">
        <v>62610000</v>
      </c>
      <c r="K83" s="1" t="s">
        <v>55</v>
      </c>
      <c r="L83" s="4"/>
      <c r="M83" s="7">
        <v>1042972</v>
      </c>
      <c r="N83" s="7"/>
      <c r="O83" s="1">
        <f t="shared" si="0"/>
        <v>23</v>
      </c>
    </row>
    <row r="84" spans="1:17" s="1" customFormat="1" x14ac:dyDescent="0.25">
      <c r="B84" s="1" t="s">
        <v>49</v>
      </c>
      <c r="C84" s="1" t="s">
        <v>49</v>
      </c>
      <c r="D84" s="1">
        <v>3</v>
      </c>
      <c r="E84" s="4">
        <v>44140</v>
      </c>
      <c r="F84" s="6" t="s">
        <v>58</v>
      </c>
      <c r="G84" s="6" t="s">
        <v>58</v>
      </c>
      <c r="H84" s="1">
        <v>62610000</v>
      </c>
      <c r="K84" s="1" t="s">
        <v>55</v>
      </c>
      <c r="L84" s="4"/>
      <c r="M84" s="7">
        <v>41358</v>
      </c>
      <c r="N84" s="7"/>
      <c r="O84" s="1">
        <f t="shared" si="0"/>
        <v>23</v>
      </c>
    </row>
    <row r="85" spans="1:17" s="1" customFormat="1" x14ac:dyDescent="0.25">
      <c r="B85" s="1" t="s">
        <v>49</v>
      </c>
      <c r="C85" s="1" t="s">
        <v>49</v>
      </c>
      <c r="D85" s="1">
        <v>3</v>
      </c>
      <c r="E85" s="4">
        <v>44140</v>
      </c>
      <c r="F85" s="6" t="s">
        <v>58</v>
      </c>
      <c r="G85" s="6" t="s">
        <v>58</v>
      </c>
      <c r="H85" s="1">
        <v>40110000</v>
      </c>
      <c r="I85" s="1">
        <v>40110276</v>
      </c>
      <c r="J85" s="1" t="s">
        <v>56</v>
      </c>
      <c r="K85" s="1" t="s">
        <v>55</v>
      </c>
      <c r="L85" s="4">
        <v>44140</v>
      </c>
      <c r="M85" s="7"/>
      <c r="N85" s="7">
        <v>1042972</v>
      </c>
      <c r="O85" s="1">
        <f t="shared" si="0"/>
        <v>23</v>
      </c>
      <c r="Q85" s="1">
        <f>+M87/655.957</f>
        <v>1898.999477099871</v>
      </c>
    </row>
    <row r="86" spans="1:17" s="1" customFormat="1" x14ac:dyDescent="0.25">
      <c r="B86" s="1" t="s">
        <v>49</v>
      </c>
      <c r="C86" s="1" t="s">
        <v>49</v>
      </c>
      <c r="D86" s="1">
        <v>3</v>
      </c>
      <c r="E86" s="4">
        <v>44140</v>
      </c>
      <c r="F86" s="6" t="s">
        <v>58</v>
      </c>
      <c r="G86" s="6" t="s">
        <v>58</v>
      </c>
      <c r="H86" s="1">
        <v>40110000</v>
      </c>
      <c r="I86" s="1">
        <v>40110048</v>
      </c>
      <c r="J86" s="1" t="s">
        <v>30</v>
      </c>
      <c r="K86" s="1" t="s">
        <v>57</v>
      </c>
      <c r="L86" s="4">
        <v>44140</v>
      </c>
      <c r="M86" s="7"/>
      <c r="N86" s="7">
        <v>41358</v>
      </c>
      <c r="O86" s="1">
        <f t="shared" si="0"/>
        <v>27</v>
      </c>
    </row>
    <row r="87" spans="1:17" s="1" customFormat="1" x14ac:dyDescent="0.25">
      <c r="B87" s="1" t="s">
        <v>49</v>
      </c>
      <c r="C87" s="1" t="s">
        <v>49</v>
      </c>
      <c r="D87" s="14">
        <v>4</v>
      </c>
      <c r="E87" s="4">
        <v>43809</v>
      </c>
      <c r="F87" s="6" t="s">
        <v>59</v>
      </c>
      <c r="G87" s="6" t="s">
        <v>59</v>
      </c>
      <c r="H87" s="1">
        <v>60570000</v>
      </c>
      <c r="K87" s="1" t="s">
        <v>60</v>
      </c>
      <c r="L87" s="4"/>
      <c r="M87" s="35">
        <v>1245662</v>
      </c>
      <c r="N87" s="7"/>
      <c r="O87" s="1">
        <v>1245662</v>
      </c>
      <c r="P87" s="36">
        <f>+O87-M87</f>
        <v>0</v>
      </c>
    </row>
    <row r="88" spans="1:17" s="1" customFormat="1" x14ac:dyDescent="0.25">
      <c r="B88" s="1" t="s">
        <v>49</v>
      </c>
      <c r="C88" s="1" t="s">
        <v>49</v>
      </c>
      <c r="D88" s="14">
        <v>4</v>
      </c>
      <c r="E88" s="4">
        <v>43809</v>
      </c>
      <c r="F88" s="6" t="s">
        <v>59</v>
      </c>
      <c r="G88" s="6" t="s">
        <v>59</v>
      </c>
      <c r="H88" s="1">
        <v>40110000</v>
      </c>
      <c r="I88" s="1">
        <v>40110010</v>
      </c>
      <c r="J88" s="1" t="s">
        <v>52</v>
      </c>
      <c r="K88" s="1" t="s">
        <v>60</v>
      </c>
      <c r="L88" s="4">
        <v>43809</v>
      </c>
      <c r="M88" s="35"/>
      <c r="N88" s="35">
        <v>1245662</v>
      </c>
      <c r="O88" s="1">
        <f t="shared" ref="O88" si="1">+LEN(K88)</f>
        <v>66</v>
      </c>
    </row>
    <row r="89" spans="1:17" s="1" customFormat="1" x14ac:dyDescent="0.25">
      <c r="B89" s="1" t="s">
        <v>49</v>
      </c>
      <c r="C89" s="1" t="s">
        <v>49</v>
      </c>
      <c r="D89" s="14">
        <v>4</v>
      </c>
      <c r="E89" s="4">
        <v>43809</v>
      </c>
      <c r="F89" s="6" t="s">
        <v>59</v>
      </c>
      <c r="G89" s="6" t="s">
        <v>59</v>
      </c>
      <c r="H89" s="1">
        <v>60570000</v>
      </c>
      <c r="K89" s="1" t="s">
        <v>61</v>
      </c>
      <c r="L89" s="4"/>
      <c r="M89" s="37">
        <v>42571</v>
      </c>
      <c r="O89" s="1">
        <f>+LEN(K89)</f>
        <v>36</v>
      </c>
      <c r="P89" s="1">
        <v>2137.1999999999998</v>
      </c>
    </row>
    <row r="90" spans="1:17" s="1" customFormat="1" x14ac:dyDescent="0.25">
      <c r="B90" s="1" t="s">
        <v>49</v>
      </c>
      <c r="C90" s="1" t="s">
        <v>49</v>
      </c>
      <c r="D90" s="14">
        <v>4</v>
      </c>
      <c r="E90" s="4">
        <v>43809</v>
      </c>
      <c r="F90" s="6" t="s">
        <v>59</v>
      </c>
      <c r="G90" s="6" t="s">
        <v>59</v>
      </c>
      <c r="H90" s="1">
        <v>58800001</v>
      </c>
      <c r="K90" s="1" t="s">
        <v>61</v>
      </c>
      <c r="L90" s="4"/>
      <c r="M90" s="35"/>
      <c r="N90" s="37">
        <v>42571</v>
      </c>
      <c r="O90" s="1">
        <f>+LEN(K90)</f>
        <v>36</v>
      </c>
      <c r="P90" s="1">
        <f>+P89-1471.4</f>
        <v>665.79999999999973</v>
      </c>
    </row>
    <row r="91" spans="1:17" s="1" customFormat="1" x14ac:dyDescent="0.25">
      <c r="D91" s="14"/>
      <c r="E91" s="4"/>
      <c r="F91" s="6"/>
      <c r="G91" s="6"/>
      <c r="L91" s="4"/>
      <c r="M91" s="35"/>
      <c r="N91" s="7"/>
      <c r="P91" s="1">
        <f>665.8+1213.2</f>
        <v>1879</v>
      </c>
    </row>
    <row r="92" spans="1:17" s="1" customFormat="1" x14ac:dyDescent="0.25">
      <c r="D92" s="14"/>
      <c r="E92" s="4"/>
      <c r="F92" s="6"/>
      <c r="G92" s="6"/>
      <c r="K92" s="2" t="s">
        <v>62</v>
      </c>
      <c r="L92" s="4"/>
      <c r="M92" s="30">
        <f>SUM(M75:M91)</f>
        <v>4462960</v>
      </c>
      <c r="N92" s="30">
        <f>SUM(N75:N91)</f>
        <v>4462960</v>
      </c>
    </row>
    <row r="93" spans="1:17" s="1" customFormat="1" x14ac:dyDescent="0.25">
      <c r="B93" s="2"/>
      <c r="E93" s="4"/>
      <c r="F93" s="6"/>
      <c r="G93" s="6"/>
      <c r="L93" s="4"/>
      <c r="M93" s="30"/>
      <c r="N93" s="30"/>
    </row>
    <row r="94" spans="1:17" s="1" customFormat="1" x14ac:dyDescent="0.25">
      <c r="B94" s="2"/>
      <c r="E94" s="4"/>
      <c r="F94" s="6"/>
      <c r="G94" s="6"/>
      <c r="L94" s="4"/>
      <c r="M94" s="30"/>
      <c r="N94" s="30"/>
    </row>
    <row r="95" spans="1:17" s="1" customFormat="1" x14ac:dyDescent="0.25">
      <c r="B95" s="2"/>
      <c r="E95" s="4"/>
      <c r="F95" s="6"/>
      <c r="G95" s="6"/>
      <c r="L95" s="4"/>
      <c r="M95" s="30"/>
      <c r="N95" s="30"/>
    </row>
    <row r="96" spans="1:17" s="1" customFormat="1" ht="45" x14ac:dyDescent="0.25">
      <c r="A96" s="8"/>
      <c r="B96" s="8"/>
      <c r="C96" s="9" t="s">
        <v>1</v>
      </c>
      <c r="D96" s="10" t="s">
        <v>2</v>
      </c>
      <c r="E96" s="11" t="s">
        <v>3</v>
      </c>
      <c r="F96" s="12" t="s">
        <v>4</v>
      </c>
      <c r="G96" s="13" t="s">
        <v>5</v>
      </c>
      <c r="H96" s="9" t="s">
        <v>6</v>
      </c>
      <c r="I96" s="9" t="s">
        <v>7</v>
      </c>
      <c r="J96" s="9" t="s">
        <v>8</v>
      </c>
      <c r="K96" s="9" t="s">
        <v>9</v>
      </c>
      <c r="L96" s="11" t="s">
        <v>10</v>
      </c>
      <c r="M96" s="13" t="s">
        <v>11</v>
      </c>
      <c r="N96" s="13" t="s">
        <v>12</v>
      </c>
      <c r="O96" s="9" t="s">
        <v>13</v>
      </c>
    </row>
    <row r="97" spans="2:15" s="1" customFormat="1" x14ac:dyDescent="0.25">
      <c r="B97" s="1" t="s">
        <v>63</v>
      </c>
      <c r="C97" s="1" t="s">
        <v>63</v>
      </c>
      <c r="D97" s="1">
        <v>1</v>
      </c>
      <c r="E97" s="4">
        <v>43854</v>
      </c>
      <c r="F97" s="38" t="s">
        <v>64</v>
      </c>
      <c r="G97" s="38" t="s">
        <v>64</v>
      </c>
      <c r="H97" s="1">
        <v>40110000</v>
      </c>
      <c r="I97" s="1">
        <v>40110205</v>
      </c>
      <c r="J97" s="1" t="s">
        <v>65</v>
      </c>
      <c r="K97" s="1" t="s">
        <v>66</v>
      </c>
      <c r="L97" s="4">
        <v>43854</v>
      </c>
      <c r="M97" s="6"/>
      <c r="N97" s="7">
        <v>9686</v>
      </c>
      <c r="O97" s="1">
        <f t="shared" ref="O97:O170" si="2">+LEN(K97)</f>
        <v>36</v>
      </c>
    </row>
    <row r="98" spans="2:15" s="1" customFormat="1" x14ac:dyDescent="0.25">
      <c r="B98" s="1" t="s">
        <v>63</v>
      </c>
      <c r="C98" s="1" t="s">
        <v>63</v>
      </c>
      <c r="D98" s="1">
        <v>1</v>
      </c>
      <c r="E98" s="4">
        <v>43854</v>
      </c>
      <c r="F98" s="38" t="s">
        <v>64</v>
      </c>
      <c r="G98" s="38" t="s">
        <v>64</v>
      </c>
      <c r="H98" s="1">
        <v>62580000</v>
      </c>
      <c r="K98" s="1" t="s">
        <v>66</v>
      </c>
      <c r="L98" s="4"/>
      <c r="M98" s="7">
        <v>9686</v>
      </c>
      <c r="N98" s="7"/>
      <c r="O98" s="1">
        <f t="shared" si="2"/>
        <v>36</v>
      </c>
    </row>
    <row r="99" spans="2:15" s="1" customFormat="1" x14ac:dyDescent="0.25">
      <c r="B99" s="1" t="s">
        <v>63</v>
      </c>
      <c r="C99" s="1" t="s">
        <v>63</v>
      </c>
      <c r="D99" s="1">
        <v>1</v>
      </c>
      <c r="E99" s="4">
        <v>43854</v>
      </c>
      <c r="F99" s="38" t="s">
        <v>64</v>
      </c>
      <c r="G99" s="38" t="s">
        <v>64</v>
      </c>
      <c r="H99" s="1">
        <v>40110000</v>
      </c>
      <c r="I99" s="1">
        <v>40110205</v>
      </c>
      <c r="J99" s="1" t="s">
        <v>65</v>
      </c>
      <c r="K99" s="1" t="s">
        <v>66</v>
      </c>
      <c r="L99" s="4">
        <v>43854</v>
      </c>
      <c r="M99" s="7"/>
      <c r="N99" s="7">
        <v>16302</v>
      </c>
      <c r="O99" s="1">
        <f t="shared" si="2"/>
        <v>36</v>
      </c>
    </row>
    <row r="100" spans="2:15" s="1" customFormat="1" x14ac:dyDescent="0.25">
      <c r="B100" s="1" t="s">
        <v>63</v>
      </c>
      <c r="C100" s="1" t="s">
        <v>63</v>
      </c>
      <c r="D100" s="1">
        <v>1</v>
      </c>
      <c r="E100" s="4">
        <v>43854</v>
      </c>
      <c r="F100" s="38" t="s">
        <v>64</v>
      </c>
      <c r="G100" s="38" t="s">
        <v>64</v>
      </c>
      <c r="H100" s="1">
        <v>62580000</v>
      </c>
      <c r="K100" s="1" t="s">
        <v>66</v>
      </c>
      <c r="L100" s="4"/>
      <c r="M100" s="7">
        <v>16302</v>
      </c>
      <c r="N100" s="7"/>
      <c r="O100" s="1">
        <f t="shared" si="2"/>
        <v>36</v>
      </c>
    </row>
    <row r="101" spans="2:15" s="1" customFormat="1" x14ac:dyDescent="0.25">
      <c r="B101" s="1" t="s">
        <v>63</v>
      </c>
      <c r="C101" s="1" t="s">
        <v>63</v>
      </c>
      <c r="D101" s="1">
        <v>2</v>
      </c>
      <c r="E101" s="4">
        <v>43885</v>
      </c>
      <c r="F101" s="38" t="s">
        <v>67</v>
      </c>
      <c r="G101" s="38" t="s">
        <v>67</v>
      </c>
      <c r="H101" s="1">
        <v>40110000</v>
      </c>
      <c r="I101" s="1">
        <v>40110205</v>
      </c>
      <c r="J101" s="1" t="s">
        <v>65</v>
      </c>
      <c r="K101" s="1" t="s">
        <v>68</v>
      </c>
      <c r="L101" s="4">
        <v>43885</v>
      </c>
      <c r="M101" s="7"/>
      <c r="N101" s="7">
        <v>9686</v>
      </c>
      <c r="O101" s="1">
        <f t="shared" si="2"/>
        <v>35</v>
      </c>
    </row>
    <row r="102" spans="2:15" s="1" customFormat="1" x14ac:dyDescent="0.25">
      <c r="B102" s="1" t="s">
        <v>63</v>
      </c>
      <c r="C102" s="1" t="s">
        <v>63</v>
      </c>
      <c r="D102" s="1">
        <v>2</v>
      </c>
      <c r="E102" s="4">
        <v>43885</v>
      </c>
      <c r="F102" s="38" t="s">
        <v>67</v>
      </c>
      <c r="G102" s="38" t="s">
        <v>67</v>
      </c>
      <c r="H102" s="1">
        <v>62580000</v>
      </c>
      <c r="K102" s="1" t="s">
        <v>68</v>
      </c>
      <c r="L102" s="4"/>
      <c r="M102" s="7">
        <v>9686</v>
      </c>
      <c r="N102" s="7"/>
      <c r="O102" s="1">
        <f t="shared" si="2"/>
        <v>35</v>
      </c>
    </row>
    <row r="103" spans="2:15" s="1" customFormat="1" x14ac:dyDescent="0.25">
      <c r="B103" s="1" t="s">
        <v>63</v>
      </c>
      <c r="C103" s="1" t="s">
        <v>63</v>
      </c>
      <c r="D103" s="1">
        <v>2</v>
      </c>
      <c r="E103" s="4">
        <v>43885</v>
      </c>
      <c r="F103" s="38" t="s">
        <v>67</v>
      </c>
      <c r="G103" s="38" t="s">
        <v>67</v>
      </c>
      <c r="H103" s="1">
        <v>40110000</v>
      </c>
      <c r="I103" s="1">
        <v>40110205</v>
      </c>
      <c r="J103" s="1" t="s">
        <v>65</v>
      </c>
      <c r="K103" s="1" t="s">
        <v>68</v>
      </c>
      <c r="L103" s="4">
        <v>43885</v>
      </c>
      <c r="M103" s="7"/>
      <c r="N103" s="7">
        <v>16302</v>
      </c>
      <c r="O103" s="1">
        <f t="shared" si="2"/>
        <v>35</v>
      </c>
    </row>
    <row r="104" spans="2:15" s="1" customFormat="1" x14ac:dyDescent="0.25">
      <c r="B104" s="1" t="s">
        <v>63</v>
      </c>
      <c r="C104" s="1" t="s">
        <v>63</v>
      </c>
      <c r="D104" s="1">
        <v>2</v>
      </c>
      <c r="E104" s="4">
        <v>43885</v>
      </c>
      <c r="F104" s="38" t="s">
        <v>67</v>
      </c>
      <c r="G104" s="38" t="s">
        <v>67</v>
      </c>
      <c r="H104" s="1">
        <v>62580000</v>
      </c>
      <c r="K104" s="1" t="s">
        <v>68</v>
      </c>
      <c r="L104" s="4"/>
      <c r="M104" s="7">
        <v>16302</v>
      </c>
      <c r="N104" s="7"/>
      <c r="O104" s="1">
        <f t="shared" si="2"/>
        <v>35</v>
      </c>
    </row>
    <row r="105" spans="2:15" s="1" customFormat="1" x14ac:dyDescent="0.25">
      <c r="B105" s="1" t="s">
        <v>63</v>
      </c>
      <c r="C105" s="1" t="s">
        <v>63</v>
      </c>
      <c r="D105" s="1">
        <v>3</v>
      </c>
      <c r="E105" s="4">
        <v>43914</v>
      </c>
      <c r="F105" s="38" t="s">
        <v>69</v>
      </c>
      <c r="G105" s="38" t="s">
        <v>69</v>
      </c>
      <c r="H105" s="1">
        <v>40110000</v>
      </c>
      <c r="I105" s="1">
        <v>40110205</v>
      </c>
      <c r="J105" s="1" t="s">
        <v>65</v>
      </c>
      <c r="K105" s="1" t="s">
        <v>70</v>
      </c>
      <c r="L105" s="4">
        <v>43914</v>
      </c>
      <c r="M105" s="7"/>
      <c r="N105" s="7">
        <v>9686</v>
      </c>
      <c r="O105" s="1">
        <f t="shared" si="2"/>
        <v>36</v>
      </c>
    </row>
    <row r="106" spans="2:15" s="1" customFormat="1" x14ac:dyDescent="0.25">
      <c r="B106" s="1" t="s">
        <v>63</v>
      </c>
      <c r="C106" s="1" t="s">
        <v>63</v>
      </c>
      <c r="D106" s="1">
        <v>3</v>
      </c>
      <c r="E106" s="4">
        <v>43914</v>
      </c>
      <c r="F106" s="38" t="s">
        <v>69</v>
      </c>
      <c r="G106" s="38" t="s">
        <v>69</v>
      </c>
      <c r="H106" s="1">
        <v>62580000</v>
      </c>
      <c r="K106" s="1" t="s">
        <v>70</v>
      </c>
      <c r="L106" s="4"/>
      <c r="M106" s="7">
        <v>9686</v>
      </c>
      <c r="N106" s="7"/>
      <c r="O106" s="1">
        <f t="shared" si="2"/>
        <v>36</v>
      </c>
    </row>
    <row r="107" spans="2:15" s="1" customFormat="1" x14ac:dyDescent="0.25">
      <c r="B107" s="1" t="s">
        <v>63</v>
      </c>
      <c r="C107" s="1" t="s">
        <v>63</v>
      </c>
      <c r="D107" s="1">
        <v>3</v>
      </c>
      <c r="E107" s="4">
        <v>43914</v>
      </c>
      <c r="F107" s="38" t="s">
        <v>69</v>
      </c>
      <c r="G107" s="38" t="s">
        <v>69</v>
      </c>
      <c r="H107" s="1">
        <v>40110000</v>
      </c>
      <c r="I107" s="1">
        <v>40110205</v>
      </c>
      <c r="J107" s="1" t="s">
        <v>65</v>
      </c>
      <c r="K107" s="1" t="s">
        <v>70</v>
      </c>
      <c r="L107" s="4">
        <v>43914</v>
      </c>
      <c r="M107" s="7"/>
      <c r="N107" s="7">
        <v>16302</v>
      </c>
      <c r="O107" s="1">
        <f t="shared" si="2"/>
        <v>36</v>
      </c>
    </row>
    <row r="108" spans="2:15" s="1" customFormat="1" x14ac:dyDescent="0.25">
      <c r="B108" s="1" t="s">
        <v>63</v>
      </c>
      <c r="C108" s="1" t="s">
        <v>63</v>
      </c>
      <c r="D108" s="1">
        <v>3</v>
      </c>
      <c r="E108" s="4">
        <v>43914</v>
      </c>
      <c r="F108" s="38" t="s">
        <v>69</v>
      </c>
      <c r="G108" s="38" t="s">
        <v>69</v>
      </c>
      <c r="H108" s="1">
        <v>62580000</v>
      </c>
      <c r="K108" s="1" t="s">
        <v>70</v>
      </c>
      <c r="L108" s="4"/>
      <c r="M108" s="7">
        <v>16302</v>
      </c>
      <c r="N108" s="7"/>
      <c r="O108" s="1">
        <f t="shared" si="2"/>
        <v>36</v>
      </c>
    </row>
    <row r="109" spans="2:15" s="1" customFormat="1" x14ac:dyDescent="0.25">
      <c r="B109" s="1" t="s">
        <v>63</v>
      </c>
      <c r="C109" s="1" t="s">
        <v>63</v>
      </c>
      <c r="D109" s="1">
        <v>4</v>
      </c>
      <c r="E109" s="4">
        <v>43945</v>
      </c>
      <c r="F109" s="38" t="s">
        <v>71</v>
      </c>
      <c r="G109" s="38" t="s">
        <v>71</v>
      </c>
      <c r="H109" s="1">
        <v>40110000</v>
      </c>
      <c r="I109" s="1">
        <v>40110205</v>
      </c>
      <c r="J109" s="1" t="s">
        <v>65</v>
      </c>
      <c r="K109" s="1" t="s">
        <v>72</v>
      </c>
      <c r="L109" s="4">
        <v>43945</v>
      </c>
      <c r="M109" s="7"/>
      <c r="N109" s="7">
        <v>9686</v>
      </c>
      <c r="O109" s="1">
        <f t="shared" si="2"/>
        <v>37</v>
      </c>
    </row>
    <row r="110" spans="2:15" s="1" customFormat="1" x14ac:dyDescent="0.25">
      <c r="B110" s="1" t="s">
        <v>63</v>
      </c>
      <c r="C110" s="1" t="s">
        <v>63</v>
      </c>
      <c r="D110" s="1">
        <v>4</v>
      </c>
      <c r="E110" s="4">
        <v>43945</v>
      </c>
      <c r="F110" s="38" t="s">
        <v>71</v>
      </c>
      <c r="G110" s="38" t="s">
        <v>71</v>
      </c>
      <c r="H110" s="1">
        <v>62580000</v>
      </c>
      <c r="K110" s="1" t="s">
        <v>72</v>
      </c>
      <c r="L110" s="4"/>
      <c r="M110" s="7">
        <v>9686</v>
      </c>
      <c r="N110" s="7"/>
      <c r="O110" s="1">
        <f t="shared" si="2"/>
        <v>37</v>
      </c>
    </row>
    <row r="111" spans="2:15" s="1" customFormat="1" x14ac:dyDescent="0.25">
      <c r="B111" s="1" t="s">
        <v>63</v>
      </c>
      <c r="C111" s="1" t="s">
        <v>63</v>
      </c>
      <c r="D111" s="1">
        <v>4</v>
      </c>
      <c r="E111" s="4">
        <v>43945</v>
      </c>
      <c r="F111" s="38" t="s">
        <v>71</v>
      </c>
      <c r="G111" s="38" t="s">
        <v>71</v>
      </c>
      <c r="H111" s="1">
        <v>40110000</v>
      </c>
      <c r="I111" s="1">
        <v>40110205</v>
      </c>
      <c r="J111" s="1" t="s">
        <v>65</v>
      </c>
      <c r="K111" s="1" t="s">
        <v>72</v>
      </c>
      <c r="L111" s="4">
        <v>43945</v>
      </c>
      <c r="M111" s="7"/>
      <c r="N111" s="7">
        <v>16302</v>
      </c>
      <c r="O111" s="1">
        <f t="shared" si="2"/>
        <v>37</v>
      </c>
    </row>
    <row r="112" spans="2:15" s="1" customFormat="1" x14ac:dyDescent="0.25">
      <c r="B112" s="1" t="s">
        <v>63</v>
      </c>
      <c r="C112" s="1" t="s">
        <v>63</v>
      </c>
      <c r="D112" s="1">
        <v>4</v>
      </c>
      <c r="E112" s="4">
        <v>43945</v>
      </c>
      <c r="F112" s="38" t="s">
        <v>71</v>
      </c>
      <c r="G112" s="38" t="s">
        <v>71</v>
      </c>
      <c r="H112" s="1">
        <v>62580000</v>
      </c>
      <c r="K112" s="1" t="s">
        <v>72</v>
      </c>
      <c r="L112" s="4"/>
      <c r="M112" s="7">
        <v>16302</v>
      </c>
      <c r="N112" s="7"/>
      <c r="O112" s="1">
        <f t="shared" si="2"/>
        <v>37</v>
      </c>
    </row>
    <row r="113" spans="2:15" s="1" customFormat="1" x14ac:dyDescent="0.25">
      <c r="B113" s="1" t="s">
        <v>63</v>
      </c>
      <c r="C113" s="1" t="s">
        <v>63</v>
      </c>
      <c r="D113" s="1">
        <v>5</v>
      </c>
      <c r="E113" s="4">
        <v>43973</v>
      </c>
      <c r="F113" s="38" t="s">
        <v>73</v>
      </c>
      <c r="G113" s="38" t="s">
        <v>73</v>
      </c>
      <c r="H113" s="1">
        <v>40110000</v>
      </c>
      <c r="I113" s="1">
        <v>40110205</v>
      </c>
      <c r="J113" s="1" t="s">
        <v>65</v>
      </c>
      <c r="K113" s="1" t="s">
        <v>74</v>
      </c>
      <c r="L113" s="4">
        <v>43973</v>
      </c>
      <c r="M113" s="7"/>
      <c r="N113" s="7">
        <v>9686</v>
      </c>
      <c r="O113" s="1">
        <f t="shared" si="2"/>
        <v>35</v>
      </c>
    </row>
    <row r="114" spans="2:15" s="1" customFormat="1" x14ac:dyDescent="0.25">
      <c r="B114" s="1" t="s">
        <v>63</v>
      </c>
      <c r="C114" s="1" t="s">
        <v>63</v>
      </c>
      <c r="D114" s="1">
        <v>5</v>
      </c>
      <c r="E114" s="4">
        <v>43973</v>
      </c>
      <c r="F114" s="38" t="s">
        <v>73</v>
      </c>
      <c r="G114" s="38" t="s">
        <v>73</v>
      </c>
      <c r="H114" s="1">
        <v>62580000</v>
      </c>
      <c r="K114" s="1" t="s">
        <v>74</v>
      </c>
      <c r="L114" s="4"/>
      <c r="M114" s="7">
        <v>9686</v>
      </c>
      <c r="N114" s="7"/>
      <c r="O114" s="1">
        <f t="shared" si="2"/>
        <v>35</v>
      </c>
    </row>
    <row r="115" spans="2:15" s="1" customFormat="1" x14ac:dyDescent="0.25">
      <c r="B115" s="1" t="s">
        <v>63</v>
      </c>
      <c r="C115" s="1" t="s">
        <v>63</v>
      </c>
      <c r="D115" s="1">
        <v>5</v>
      </c>
      <c r="E115" s="4">
        <v>43973</v>
      </c>
      <c r="F115" s="38" t="s">
        <v>73</v>
      </c>
      <c r="G115" s="38" t="s">
        <v>73</v>
      </c>
      <c r="H115" s="1">
        <v>40110000</v>
      </c>
      <c r="I115" s="1">
        <v>40110205</v>
      </c>
      <c r="J115" s="1" t="s">
        <v>65</v>
      </c>
      <c r="K115" s="1" t="s">
        <v>74</v>
      </c>
      <c r="L115" s="4">
        <v>43973</v>
      </c>
      <c r="M115" s="7"/>
      <c r="N115" s="7">
        <v>16302</v>
      </c>
      <c r="O115" s="1">
        <f t="shared" si="2"/>
        <v>35</v>
      </c>
    </row>
    <row r="116" spans="2:15" s="1" customFormat="1" x14ac:dyDescent="0.25">
      <c r="B116" s="1" t="s">
        <v>63</v>
      </c>
      <c r="C116" s="1" t="s">
        <v>63</v>
      </c>
      <c r="D116" s="1">
        <v>5</v>
      </c>
      <c r="E116" s="4">
        <v>43973</v>
      </c>
      <c r="F116" s="38" t="s">
        <v>73</v>
      </c>
      <c r="G116" s="38" t="s">
        <v>73</v>
      </c>
      <c r="H116" s="1">
        <v>62580000</v>
      </c>
      <c r="K116" s="1" t="s">
        <v>74</v>
      </c>
      <c r="L116" s="4"/>
      <c r="M116" s="7">
        <v>16302</v>
      </c>
      <c r="N116" s="7"/>
      <c r="O116" s="1">
        <f t="shared" si="2"/>
        <v>35</v>
      </c>
    </row>
    <row r="117" spans="2:15" s="1" customFormat="1" x14ac:dyDescent="0.25">
      <c r="B117" s="1" t="s">
        <v>63</v>
      </c>
      <c r="C117" s="1" t="s">
        <v>63</v>
      </c>
      <c r="D117" s="1">
        <v>6</v>
      </c>
      <c r="E117" s="4">
        <v>44006</v>
      </c>
      <c r="F117" s="38" t="s">
        <v>75</v>
      </c>
      <c r="G117" s="38" t="s">
        <v>75</v>
      </c>
      <c r="H117" s="1">
        <v>40110000</v>
      </c>
      <c r="I117" s="1">
        <v>40110205</v>
      </c>
      <c r="J117" s="1" t="s">
        <v>65</v>
      </c>
      <c r="K117" s="1" t="s">
        <v>76</v>
      </c>
      <c r="L117" s="4">
        <v>44006</v>
      </c>
      <c r="M117" s="7"/>
      <c r="N117" s="7">
        <v>9686</v>
      </c>
      <c r="O117" s="1">
        <f t="shared" si="2"/>
        <v>36</v>
      </c>
    </row>
    <row r="118" spans="2:15" s="1" customFormat="1" x14ac:dyDescent="0.25">
      <c r="B118" s="1" t="s">
        <v>63</v>
      </c>
      <c r="C118" s="1" t="s">
        <v>63</v>
      </c>
      <c r="D118" s="1">
        <v>6</v>
      </c>
      <c r="E118" s="4">
        <v>44006</v>
      </c>
      <c r="F118" s="38" t="s">
        <v>75</v>
      </c>
      <c r="G118" s="38" t="s">
        <v>75</v>
      </c>
      <c r="H118" s="1">
        <v>62580000</v>
      </c>
      <c r="K118" s="1" t="s">
        <v>76</v>
      </c>
      <c r="L118" s="4"/>
      <c r="M118" s="7">
        <v>9686</v>
      </c>
      <c r="N118" s="7"/>
      <c r="O118" s="1">
        <f t="shared" si="2"/>
        <v>36</v>
      </c>
    </row>
    <row r="119" spans="2:15" s="1" customFormat="1" x14ac:dyDescent="0.25">
      <c r="B119" s="1" t="s">
        <v>63</v>
      </c>
      <c r="C119" s="1" t="s">
        <v>63</v>
      </c>
      <c r="D119" s="1">
        <v>6</v>
      </c>
      <c r="E119" s="4">
        <v>44006</v>
      </c>
      <c r="F119" s="38" t="s">
        <v>75</v>
      </c>
      <c r="G119" s="38" t="s">
        <v>75</v>
      </c>
      <c r="H119" s="1">
        <v>40110000</v>
      </c>
      <c r="I119" s="1">
        <v>40110205</v>
      </c>
      <c r="J119" s="1" t="s">
        <v>65</v>
      </c>
      <c r="K119" s="1" t="s">
        <v>76</v>
      </c>
      <c r="L119" s="4">
        <v>44006</v>
      </c>
      <c r="M119" s="7"/>
      <c r="N119" s="7">
        <v>16302</v>
      </c>
      <c r="O119" s="1">
        <f t="shared" si="2"/>
        <v>36</v>
      </c>
    </row>
    <row r="120" spans="2:15" s="1" customFormat="1" x14ac:dyDescent="0.25">
      <c r="B120" s="1" t="s">
        <v>63</v>
      </c>
      <c r="C120" s="1" t="s">
        <v>63</v>
      </c>
      <c r="D120" s="1">
        <v>6</v>
      </c>
      <c r="E120" s="4">
        <v>44006</v>
      </c>
      <c r="F120" s="38" t="s">
        <v>75</v>
      </c>
      <c r="G120" s="38" t="s">
        <v>75</v>
      </c>
      <c r="H120" s="1">
        <v>62580000</v>
      </c>
      <c r="K120" s="1" t="s">
        <v>76</v>
      </c>
      <c r="L120" s="4"/>
      <c r="M120" s="7">
        <v>16302</v>
      </c>
      <c r="N120" s="7"/>
      <c r="O120" s="1">
        <f t="shared" si="2"/>
        <v>36</v>
      </c>
    </row>
    <row r="121" spans="2:15" s="1" customFormat="1" x14ac:dyDescent="0.25">
      <c r="B121" s="1" t="s">
        <v>63</v>
      </c>
      <c r="C121" s="1" t="s">
        <v>63</v>
      </c>
      <c r="D121" s="1">
        <v>7</v>
      </c>
      <c r="E121" s="4">
        <v>44036</v>
      </c>
      <c r="F121" s="38" t="s">
        <v>77</v>
      </c>
      <c r="G121" s="38" t="s">
        <v>77</v>
      </c>
      <c r="H121" s="1">
        <v>40110000</v>
      </c>
      <c r="I121" s="1">
        <v>40110205</v>
      </c>
      <c r="J121" s="1" t="s">
        <v>65</v>
      </c>
      <c r="K121" s="1" t="s">
        <v>78</v>
      </c>
      <c r="L121" s="4">
        <v>44036</v>
      </c>
      <c r="M121" s="7"/>
      <c r="N121" s="7">
        <v>9686</v>
      </c>
      <c r="O121" s="1">
        <f t="shared" si="2"/>
        <v>39</v>
      </c>
    </row>
    <row r="122" spans="2:15" s="1" customFormat="1" x14ac:dyDescent="0.25">
      <c r="B122" s="1" t="s">
        <v>63</v>
      </c>
      <c r="C122" s="1" t="s">
        <v>63</v>
      </c>
      <c r="D122" s="1">
        <v>7</v>
      </c>
      <c r="E122" s="4">
        <v>44036</v>
      </c>
      <c r="F122" s="38" t="s">
        <v>77</v>
      </c>
      <c r="G122" s="38" t="s">
        <v>77</v>
      </c>
      <c r="H122" s="1">
        <v>62580000</v>
      </c>
      <c r="K122" s="1" t="s">
        <v>78</v>
      </c>
      <c r="L122" s="4"/>
      <c r="M122" s="7">
        <v>9686</v>
      </c>
      <c r="N122" s="7"/>
      <c r="O122" s="1">
        <f t="shared" si="2"/>
        <v>39</v>
      </c>
    </row>
    <row r="123" spans="2:15" s="1" customFormat="1" x14ac:dyDescent="0.25">
      <c r="B123" s="1" t="s">
        <v>63</v>
      </c>
      <c r="C123" s="1" t="s">
        <v>63</v>
      </c>
      <c r="D123" s="1">
        <v>7</v>
      </c>
      <c r="E123" s="4">
        <v>44036</v>
      </c>
      <c r="F123" s="38" t="s">
        <v>77</v>
      </c>
      <c r="G123" s="38" t="s">
        <v>77</v>
      </c>
      <c r="H123" s="1">
        <v>40110000</v>
      </c>
      <c r="I123" s="1">
        <v>40110205</v>
      </c>
      <c r="J123" s="1" t="s">
        <v>65</v>
      </c>
      <c r="K123" s="1" t="s">
        <v>78</v>
      </c>
      <c r="L123" s="4">
        <v>44036</v>
      </c>
      <c r="M123" s="7"/>
      <c r="N123" s="7">
        <v>16302</v>
      </c>
      <c r="O123" s="1">
        <f t="shared" si="2"/>
        <v>39</v>
      </c>
    </row>
    <row r="124" spans="2:15" s="1" customFormat="1" x14ac:dyDescent="0.25">
      <c r="B124" s="1" t="s">
        <v>63</v>
      </c>
      <c r="C124" s="1" t="s">
        <v>63</v>
      </c>
      <c r="D124" s="1">
        <v>7</v>
      </c>
      <c r="E124" s="4">
        <v>44036</v>
      </c>
      <c r="F124" s="38" t="s">
        <v>77</v>
      </c>
      <c r="G124" s="38" t="s">
        <v>77</v>
      </c>
      <c r="H124" s="1">
        <v>62580000</v>
      </c>
      <c r="K124" s="1" t="s">
        <v>78</v>
      </c>
      <c r="L124" s="4"/>
      <c r="M124" s="7">
        <v>16302</v>
      </c>
      <c r="N124" s="7"/>
      <c r="O124" s="1">
        <f t="shared" si="2"/>
        <v>39</v>
      </c>
    </row>
    <row r="125" spans="2:15" s="1" customFormat="1" x14ac:dyDescent="0.25">
      <c r="B125" s="1" t="s">
        <v>63</v>
      </c>
      <c r="C125" s="1" t="s">
        <v>63</v>
      </c>
      <c r="D125" s="1">
        <v>8</v>
      </c>
      <c r="E125" s="4">
        <v>44068</v>
      </c>
      <c r="F125" s="38" t="s">
        <v>79</v>
      </c>
      <c r="G125" s="38" t="s">
        <v>79</v>
      </c>
      <c r="H125" s="1">
        <v>40110000</v>
      </c>
      <c r="I125" s="1">
        <v>40110205</v>
      </c>
      <c r="J125" s="1" t="s">
        <v>65</v>
      </c>
      <c r="K125" s="1" t="s">
        <v>80</v>
      </c>
      <c r="L125" s="4">
        <v>44068</v>
      </c>
      <c r="M125" s="7"/>
      <c r="N125" s="7">
        <v>9686</v>
      </c>
      <c r="O125" s="1">
        <f t="shared" si="2"/>
        <v>36</v>
      </c>
    </row>
    <row r="126" spans="2:15" s="1" customFormat="1" x14ac:dyDescent="0.25">
      <c r="B126" s="1" t="s">
        <v>63</v>
      </c>
      <c r="C126" s="1" t="s">
        <v>63</v>
      </c>
      <c r="D126" s="1">
        <v>8</v>
      </c>
      <c r="E126" s="4">
        <v>44068</v>
      </c>
      <c r="F126" s="38" t="s">
        <v>79</v>
      </c>
      <c r="G126" s="38" t="s">
        <v>79</v>
      </c>
      <c r="H126" s="1">
        <v>62580000</v>
      </c>
      <c r="K126" s="1" t="s">
        <v>80</v>
      </c>
      <c r="L126" s="4"/>
      <c r="M126" s="7">
        <v>9686</v>
      </c>
      <c r="N126" s="7"/>
      <c r="O126" s="1">
        <f t="shared" si="2"/>
        <v>36</v>
      </c>
    </row>
    <row r="127" spans="2:15" s="1" customFormat="1" x14ac:dyDescent="0.25">
      <c r="B127" s="1" t="s">
        <v>63</v>
      </c>
      <c r="C127" s="1" t="s">
        <v>63</v>
      </c>
      <c r="D127" s="1">
        <v>8</v>
      </c>
      <c r="E127" s="4">
        <v>44068</v>
      </c>
      <c r="F127" s="38" t="s">
        <v>79</v>
      </c>
      <c r="G127" s="38" t="s">
        <v>79</v>
      </c>
      <c r="H127" s="1">
        <v>40110000</v>
      </c>
      <c r="I127" s="1">
        <v>40110205</v>
      </c>
      <c r="J127" s="1" t="s">
        <v>65</v>
      </c>
      <c r="K127" s="1" t="s">
        <v>80</v>
      </c>
      <c r="L127" s="4">
        <v>44068</v>
      </c>
      <c r="M127" s="7"/>
      <c r="N127" s="7">
        <v>16302</v>
      </c>
      <c r="O127" s="1">
        <f t="shared" si="2"/>
        <v>36</v>
      </c>
    </row>
    <row r="128" spans="2:15" s="1" customFormat="1" x14ac:dyDescent="0.25">
      <c r="B128" s="1" t="s">
        <v>63</v>
      </c>
      <c r="C128" s="1" t="s">
        <v>63</v>
      </c>
      <c r="D128" s="1">
        <v>8</v>
      </c>
      <c r="E128" s="4">
        <v>44068</v>
      </c>
      <c r="F128" s="38" t="s">
        <v>79</v>
      </c>
      <c r="G128" s="38" t="s">
        <v>79</v>
      </c>
      <c r="H128" s="1">
        <v>62580000</v>
      </c>
      <c r="K128" s="1" t="s">
        <v>80</v>
      </c>
      <c r="L128" s="4"/>
      <c r="M128" s="7">
        <v>16302</v>
      </c>
      <c r="N128" s="7"/>
      <c r="O128" s="1">
        <f t="shared" si="2"/>
        <v>36</v>
      </c>
    </row>
    <row r="129" spans="1:15" s="1" customFormat="1" x14ac:dyDescent="0.25">
      <c r="B129" s="1" t="s">
        <v>63</v>
      </c>
      <c r="C129" s="1" t="s">
        <v>63</v>
      </c>
      <c r="D129" s="1">
        <v>9</v>
      </c>
      <c r="E129" s="4">
        <v>44099</v>
      </c>
      <c r="F129" s="38" t="s">
        <v>81</v>
      </c>
      <c r="G129" s="38" t="s">
        <v>81</v>
      </c>
      <c r="H129" s="1">
        <v>40110000</v>
      </c>
      <c r="I129" s="1">
        <v>40110205</v>
      </c>
      <c r="J129" s="1" t="s">
        <v>65</v>
      </c>
      <c r="K129" s="1" t="s">
        <v>82</v>
      </c>
      <c r="L129" s="4">
        <v>44099</v>
      </c>
      <c r="M129" s="7"/>
      <c r="N129" s="7">
        <v>9686</v>
      </c>
      <c r="O129" s="1">
        <f t="shared" si="2"/>
        <v>36</v>
      </c>
    </row>
    <row r="130" spans="1:15" s="1" customFormat="1" x14ac:dyDescent="0.25">
      <c r="B130" s="1" t="s">
        <v>63</v>
      </c>
      <c r="C130" s="1" t="s">
        <v>63</v>
      </c>
      <c r="D130" s="1">
        <v>9</v>
      </c>
      <c r="E130" s="4">
        <v>44099</v>
      </c>
      <c r="F130" s="38" t="s">
        <v>81</v>
      </c>
      <c r="G130" s="38" t="s">
        <v>81</v>
      </c>
      <c r="H130" s="1">
        <v>62580000</v>
      </c>
      <c r="K130" s="1" t="s">
        <v>82</v>
      </c>
      <c r="L130" s="4"/>
      <c r="M130" s="7">
        <v>9686</v>
      </c>
      <c r="N130" s="7"/>
      <c r="O130" s="1">
        <f t="shared" si="2"/>
        <v>36</v>
      </c>
    </row>
    <row r="131" spans="1:15" s="1" customFormat="1" x14ac:dyDescent="0.25">
      <c r="B131" s="1" t="s">
        <v>63</v>
      </c>
      <c r="C131" s="1" t="s">
        <v>63</v>
      </c>
      <c r="D131" s="1">
        <v>9</v>
      </c>
      <c r="E131" s="4">
        <v>44099</v>
      </c>
      <c r="F131" s="38" t="s">
        <v>81</v>
      </c>
      <c r="G131" s="38" t="s">
        <v>81</v>
      </c>
      <c r="H131" s="1">
        <v>40110000</v>
      </c>
      <c r="I131" s="1">
        <v>40110205</v>
      </c>
      <c r="J131" s="1" t="s">
        <v>65</v>
      </c>
      <c r="K131" s="1" t="s">
        <v>82</v>
      </c>
      <c r="L131" s="4">
        <v>44099</v>
      </c>
      <c r="M131" s="7"/>
      <c r="N131" s="7">
        <v>16302</v>
      </c>
      <c r="O131" s="1">
        <f t="shared" si="2"/>
        <v>36</v>
      </c>
    </row>
    <row r="132" spans="1:15" s="1" customFormat="1" x14ac:dyDescent="0.25">
      <c r="B132" s="1" t="s">
        <v>63</v>
      </c>
      <c r="C132" s="1" t="s">
        <v>63</v>
      </c>
      <c r="D132" s="1">
        <v>9</v>
      </c>
      <c r="E132" s="4">
        <v>44099</v>
      </c>
      <c r="F132" s="38" t="s">
        <v>81</v>
      </c>
      <c r="G132" s="38" t="s">
        <v>81</v>
      </c>
      <c r="H132" s="1">
        <v>62580000</v>
      </c>
      <c r="K132" s="1" t="s">
        <v>82</v>
      </c>
      <c r="L132" s="4"/>
      <c r="M132" s="7">
        <v>16302</v>
      </c>
      <c r="N132" s="7"/>
      <c r="O132" s="1">
        <f t="shared" si="2"/>
        <v>36</v>
      </c>
    </row>
    <row r="133" spans="1:15" s="1" customFormat="1" x14ac:dyDescent="0.25">
      <c r="B133" s="1" t="s">
        <v>63</v>
      </c>
      <c r="C133" s="1" t="s">
        <v>63</v>
      </c>
      <c r="D133" s="1">
        <v>10</v>
      </c>
      <c r="E133" s="4">
        <v>44130</v>
      </c>
      <c r="F133" s="38" t="s">
        <v>83</v>
      </c>
      <c r="G133" s="38" t="s">
        <v>83</v>
      </c>
      <c r="H133" s="1">
        <v>40110000</v>
      </c>
      <c r="I133" s="1">
        <v>40110205</v>
      </c>
      <c r="J133" s="1" t="s">
        <v>65</v>
      </c>
      <c r="K133" s="1" t="s">
        <v>84</v>
      </c>
      <c r="L133" s="4">
        <v>44130</v>
      </c>
      <c r="M133" s="7"/>
      <c r="N133" s="7">
        <v>9686</v>
      </c>
      <c r="O133" s="1">
        <f t="shared" si="2"/>
        <v>35</v>
      </c>
    </row>
    <row r="134" spans="1:15" s="1" customFormat="1" x14ac:dyDescent="0.25">
      <c r="B134" s="1" t="s">
        <v>63</v>
      </c>
      <c r="C134" s="1" t="s">
        <v>63</v>
      </c>
      <c r="D134" s="1">
        <v>10</v>
      </c>
      <c r="E134" s="4">
        <v>44130</v>
      </c>
      <c r="F134" s="38" t="s">
        <v>83</v>
      </c>
      <c r="G134" s="38" t="s">
        <v>83</v>
      </c>
      <c r="H134" s="1">
        <v>62580000</v>
      </c>
      <c r="K134" s="1" t="s">
        <v>84</v>
      </c>
      <c r="L134" s="4"/>
      <c r="M134" s="7">
        <v>9686</v>
      </c>
      <c r="N134" s="7"/>
      <c r="O134" s="1">
        <f t="shared" si="2"/>
        <v>35</v>
      </c>
    </row>
    <row r="135" spans="1:15" s="1" customFormat="1" x14ac:dyDescent="0.25">
      <c r="B135" s="1" t="s">
        <v>63</v>
      </c>
      <c r="C135" s="1" t="s">
        <v>63</v>
      </c>
      <c r="D135" s="1">
        <v>10</v>
      </c>
      <c r="E135" s="4">
        <v>44130</v>
      </c>
      <c r="F135" s="38" t="s">
        <v>83</v>
      </c>
      <c r="G135" s="38" t="s">
        <v>83</v>
      </c>
      <c r="H135" s="1">
        <v>40110000</v>
      </c>
      <c r="I135" s="1">
        <v>40110205</v>
      </c>
      <c r="J135" s="1" t="s">
        <v>65</v>
      </c>
      <c r="K135" s="1" t="s">
        <v>84</v>
      </c>
      <c r="L135" s="4">
        <v>44130</v>
      </c>
      <c r="M135" s="7"/>
      <c r="N135" s="7">
        <v>16302</v>
      </c>
      <c r="O135" s="1">
        <f t="shared" si="2"/>
        <v>35</v>
      </c>
    </row>
    <row r="136" spans="1:15" s="1" customFormat="1" x14ac:dyDescent="0.25">
      <c r="B136" s="1" t="s">
        <v>63</v>
      </c>
      <c r="C136" s="1" t="s">
        <v>63</v>
      </c>
      <c r="D136" s="1">
        <v>10</v>
      </c>
      <c r="E136" s="4">
        <v>44130</v>
      </c>
      <c r="F136" s="38" t="s">
        <v>83</v>
      </c>
      <c r="G136" s="38" t="s">
        <v>83</v>
      </c>
      <c r="H136" s="1">
        <v>62580000</v>
      </c>
      <c r="K136" s="1" t="s">
        <v>84</v>
      </c>
      <c r="L136" s="4"/>
      <c r="M136" s="7">
        <v>16302</v>
      </c>
      <c r="N136" s="7"/>
      <c r="O136" s="1">
        <f t="shared" si="2"/>
        <v>35</v>
      </c>
    </row>
    <row r="137" spans="1:15" s="1" customFormat="1" x14ac:dyDescent="0.25">
      <c r="E137" s="4"/>
      <c r="F137" s="6"/>
      <c r="G137" s="6"/>
      <c r="L137" s="4"/>
      <c r="M137" s="30"/>
      <c r="N137" s="30"/>
      <c r="O137" s="1">
        <f t="shared" si="2"/>
        <v>0</v>
      </c>
    </row>
    <row r="138" spans="1:15" s="1" customFormat="1" x14ac:dyDescent="0.25">
      <c r="A138" s="18"/>
      <c r="B138" s="18"/>
      <c r="C138" s="31"/>
      <c r="D138" s="31">
        <v>261</v>
      </c>
      <c r="E138" s="32">
        <v>44160</v>
      </c>
      <c r="F138" s="33" t="s">
        <v>44</v>
      </c>
      <c r="G138" s="33" t="s">
        <v>44</v>
      </c>
      <c r="H138" s="31">
        <v>62580000</v>
      </c>
      <c r="I138" s="34"/>
      <c r="J138" s="18"/>
      <c r="K138" s="31" t="s">
        <v>85</v>
      </c>
      <c r="L138" s="32"/>
      <c r="M138" s="34">
        <v>9686</v>
      </c>
      <c r="N138" s="31"/>
      <c r="O138" s="18"/>
    </row>
    <row r="139" spans="1:15" s="1" customFormat="1" x14ac:dyDescent="0.25">
      <c r="A139" s="18"/>
      <c r="B139" s="18"/>
      <c r="C139" s="31"/>
      <c r="D139" s="31">
        <v>261</v>
      </c>
      <c r="E139" s="32">
        <v>44160</v>
      </c>
      <c r="F139" s="33" t="s">
        <v>44</v>
      </c>
      <c r="G139" s="33" t="s">
        <v>44</v>
      </c>
      <c r="H139" s="31">
        <v>40110000</v>
      </c>
      <c r="I139" s="31">
        <v>40110277</v>
      </c>
      <c r="J139" s="18"/>
      <c r="K139" s="31" t="s">
        <v>85</v>
      </c>
      <c r="L139" s="32"/>
      <c r="M139" s="31"/>
      <c r="N139" s="34">
        <v>9686</v>
      </c>
      <c r="O139" s="18"/>
    </row>
    <row r="140" spans="1:15" s="1" customFormat="1" x14ac:dyDescent="0.25">
      <c r="A140" s="18"/>
      <c r="B140" s="18"/>
      <c r="C140" s="31"/>
      <c r="D140" s="31">
        <v>262</v>
      </c>
      <c r="E140" s="32">
        <v>44160</v>
      </c>
      <c r="F140" s="33" t="s">
        <v>44</v>
      </c>
      <c r="G140" s="33" t="s">
        <v>44</v>
      </c>
      <c r="H140" s="31">
        <v>62580000</v>
      </c>
      <c r="I140" s="34"/>
      <c r="J140" s="18"/>
      <c r="K140" s="31" t="s">
        <v>85</v>
      </c>
      <c r="L140" s="32"/>
      <c r="M140" s="34">
        <v>16302</v>
      </c>
      <c r="N140" s="31"/>
      <c r="O140" s="18"/>
    </row>
    <row r="141" spans="1:15" s="1" customFormat="1" x14ac:dyDescent="0.25">
      <c r="A141" s="18"/>
      <c r="B141" s="18"/>
      <c r="C141" s="31"/>
      <c r="D141" s="31">
        <v>262</v>
      </c>
      <c r="E141" s="32">
        <v>44160</v>
      </c>
      <c r="F141" s="33" t="s">
        <v>44</v>
      </c>
      <c r="G141" s="33" t="s">
        <v>44</v>
      </c>
      <c r="H141" s="31">
        <v>40110000</v>
      </c>
      <c r="I141" s="31">
        <v>40110277</v>
      </c>
      <c r="J141" s="18"/>
      <c r="K141" s="31" t="s">
        <v>85</v>
      </c>
      <c r="L141" s="32"/>
      <c r="M141" s="31"/>
      <c r="N141" s="34">
        <v>16302</v>
      </c>
      <c r="O141" s="18"/>
    </row>
    <row r="142" spans="1:15" s="1" customFormat="1" x14ac:dyDescent="0.25">
      <c r="A142" s="18"/>
      <c r="B142" s="18"/>
      <c r="C142" s="31"/>
      <c r="D142" s="31">
        <v>263</v>
      </c>
      <c r="E142" s="32">
        <v>44193</v>
      </c>
      <c r="F142" s="33" t="s">
        <v>86</v>
      </c>
      <c r="G142" s="33" t="s">
        <v>86</v>
      </c>
      <c r="H142" s="31">
        <v>62580000</v>
      </c>
      <c r="I142" s="34"/>
      <c r="J142" s="18"/>
      <c r="K142" s="31" t="s">
        <v>87</v>
      </c>
      <c r="L142" s="32"/>
      <c r="M142" s="34">
        <v>9686</v>
      </c>
      <c r="N142" s="31"/>
      <c r="O142" s="18"/>
    </row>
    <row r="143" spans="1:15" s="1" customFormat="1" x14ac:dyDescent="0.25">
      <c r="A143" s="18"/>
      <c r="B143" s="18"/>
      <c r="C143" s="31"/>
      <c r="D143" s="31">
        <v>263</v>
      </c>
      <c r="E143" s="32">
        <v>44193</v>
      </c>
      <c r="F143" s="33" t="s">
        <v>86</v>
      </c>
      <c r="G143" s="33" t="s">
        <v>86</v>
      </c>
      <c r="H143" s="31">
        <v>40110000</v>
      </c>
      <c r="I143" s="31">
        <v>40110277</v>
      </c>
      <c r="J143" s="18"/>
      <c r="K143" s="31" t="s">
        <v>87</v>
      </c>
      <c r="L143" s="32"/>
      <c r="M143" s="31"/>
      <c r="N143" s="34">
        <v>9686</v>
      </c>
      <c r="O143" s="18"/>
    </row>
    <row r="144" spans="1:15" s="1" customFormat="1" x14ac:dyDescent="0.25">
      <c r="A144" s="18"/>
      <c r="B144" s="18"/>
      <c r="C144" s="31"/>
      <c r="D144" s="31">
        <v>264</v>
      </c>
      <c r="E144" s="32">
        <v>44193</v>
      </c>
      <c r="F144" s="33" t="s">
        <v>86</v>
      </c>
      <c r="G144" s="33" t="s">
        <v>86</v>
      </c>
      <c r="H144" s="31">
        <v>62580000</v>
      </c>
      <c r="I144" s="34"/>
      <c r="J144" s="18"/>
      <c r="K144" s="31" t="s">
        <v>87</v>
      </c>
      <c r="L144" s="32"/>
      <c r="M144" s="34">
        <v>16302</v>
      </c>
      <c r="N144" s="31"/>
      <c r="O144" s="18"/>
    </row>
    <row r="145" spans="1:15" s="1" customFormat="1" x14ac:dyDescent="0.25">
      <c r="A145" s="18"/>
      <c r="B145" s="18"/>
      <c r="C145" s="31"/>
      <c r="D145" s="31">
        <v>264</v>
      </c>
      <c r="E145" s="32">
        <v>44193</v>
      </c>
      <c r="F145" s="33" t="s">
        <v>86</v>
      </c>
      <c r="G145" s="33" t="s">
        <v>86</v>
      </c>
      <c r="H145" s="31">
        <v>40110000</v>
      </c>
      <c r="I145" s="31">
        <v>40110277</v>
      </c>
      <c r="J145" s="18"/>
      <c r="K145" s="31" t="s">
        <v>87</v>
      </c>
      <c r="L145" s="32"/>
      <c r="M145" s="31"/>
      <c r="N145" s="34">
        <v>16302</v>
      </c>
      <c r="O145" s="18"/>
    </row>
    <row r="146" spans="1:15" s="1" customFormat="1" x14ac:dyDescent="0.2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</row>
    <row r="147" spans="1:15" s="1" customFormat="1" x14ac:dyDescent="0.25">
      <c r="E147" s="4"/>
      <c r="F147" s="6"/>
      <c r="G147" s="6"/>
      <c r="L147" s="4"/>
      <c r="M147" s="30"/>
      <c r="N147" s="30"/>
    </row>
    <row r="148" spans="1:15" s="1" customFormat="1" x14ac:dyDescent="0.25">
      <c r="E148" s="4"/>
      <c r="F148" s="6"/>
      <c r="G148" s="6"/>
      <c r="K148" s="2" t="s">
        <v>88</v>
      </c>
      <c r="L148" s="4"/>
      <c r="M148" s="30">
        <f>SUM(M97:M147)</f>
        <v>311856</v>
      </c>
      <c r="N148" s="30">
        <f>SUM(N97:N147)</f>
        <v>311856</v>
      </c>
    </row>
    <row r="149" spans="1:15" s="1" customFormat="1" x14ac:dyDescent="0.25">
      <c r="E149" s="4"/>
      <c r="F149" s="6"/>
      <c r="G149" s="6"/>
      <c r="L149" s="4"/>
      <c r="M149" s="30"/>
      <c r="N149" s="30"/>
    </row>
    <row r="150" spans="1:15" s="1" customFormat="1" x14ac:dyDescent="0.25">
      <c r="E150" s="4"/>
      <c r="F150" s="6"/>
      <c r="G150" s="6"/>
      <c r="L150" s="4"/>
      <c r="M150" s="30"/>
      <c r="N150" s="30"/>
    </row>
    <row r="151" spans="1:15" s="1" customFormat="1" x14ac:dyDescent="0.25">
      <c r="B151" s="2" t="s">
        <v>89</v>
      </c>
      <c r="E151" s="4"/>
      <c r="F151" s="6"/>
      <c r="G151" s="6"/>
      <c r="L151" s="4"/>
      <c r="M151" s="30"/>
      <c r="N151" s="30"/>
      <c r="O151" s="1">
        <f t="shared" si="2"/>
        <v>0</v>
      </c>
    </row>
    <row r="152" spans="1:15" s="1" customFormat="1" ht="45" x14ac:dyDescent="0.25">
      <c r="A152" s="8"/>
      <c r="B152" s="8"/>
      <c r="C152" s="9" t="s">
        <v>1</v>
      </c>
      <c r="D152" s="10" t="s">
        <v>2</v>
      </c>
      <c r="E152" s="11" t="s">
        <v>3</v>
      </c>
      <c r="F152" s="12" t="s">
        <v>4</v>
      </c>
      <c r="G152" s="13" t="s">
        <v>5</v>
      </c>
      <c r="H152" s="9" t="s">
        <v>6</v>
      </c>
      <c r="I152" s="9" t="s">
        <v>7</v>
      </c>
      <c r="J152" s="9" t="s">
        <v>8</v>
      </c>
      <c r="K152" s="9" t="s">
        <v>9</v>
      </c>
      <c r="L152" s="11" t="s">
        <v>10</v>
      </c>
      <c r="M152" s="13" t="s">
        <v>11</v>
      </c>
      <c r="N152" s="13" t="s">
        <v>12</v>
      </c>
      <c r="O152" s="9" t="s">
        <v>13</v>
      </c>
    </row>
    <row r="153" spans="1:15" s="1" customFormat="1" x14ac:dyDescent="0.25">
      <c r="B153" s="1" t="s">
        <v>90</v>
      </c>
      <c r="C153" s="1" t="s">
        <v>90</v>
      </c>
      <c r="D153" s="14">
        <v>1</v>
      </c>
      <c r="E153" s="4">
        <v>43875</v>
      </c>
      <c r="F153" s="6" t="s">
        <v>91</v>
      </c>
      <c r="G153" s="6" t="s">
        <v>91</v>
      </c>
      <c r="H153" s="1">
        <v>63430000</v>
      </c>
      <c r="K153" s="1" t="s">
        <v>92</v>
      </c>
      <c r="L153" s="4"/>
      <c r="M153" s="7">
        <v>2090883</v>
      </c>
      <c r="N153" s="7"/>
      <c r="O153" s="1">
        <f t="shared" si="2"/>
        <v>28</v>
      </c>
    </row>
    <row r="154" spans="1:15" s="1" customFormat="1" x14ac:dyDescent="0.25">
      <c r="B154" s="1" t="s">
        <v>90</v>
      </c>
      <c r="C154" s="1" t="s">
        <v>90</v>
      </c>
      <c r="D154" s="14">
        <v>1</v>
      </c>
      <c r="E154" s="4">
        <v>43875</v>
      </c>
      <c r="F154" s="6" t="s">
        <v>91</v>
      </c>
      <c r="G154" s="6" t="s">
        <v>91</v>
      </c>
      <c r="H154" s="1">
        <v>63430000</v>
      </c>
      <c r="K154" s="1" t="s">
        <v>92</v>
      </c>
      <c r="L154" s="4"/>
      <c r="M154" s="7">
        <v>61474</v>
      </c>
      <c r="N154" s="7"/>
      <c r="O154" s="1">
        <f t="shared" si="2"/>
        <v>28</v>
      </c>
    </row>
    <row r="155" spans="1:15" s="1" customFormat="1" x14ac:dyDescent="0.25">
      <c r="B155" s="1" t="s">
        <v>90</v>
      </c>
      <c r="C155" s="1" t="s">
        <v>90</v>
      </c>
      <c r="D155" s="14">
        <v>1</v>
      </c>
      <c r="E155" s="4">
        <v>43875</v>
      </c>
      <c r="F155" s="6" t="s">
        <v>91</v>
      </c>
      <c r="G155" s="6" t="s">
        <v>91</v>
      </c>
      <c r="H155" s="1">
        <v>40110000</v>
      </c>
      <c r="I155" s="1">
        <v>40110001</v>
      </c>
      <c r="J155" s="1" t="s">
        <v>93</v>
      </c>
      <c r="K155" s="1" t="s">
        <v>92</v>
      </c>
      <c r="L155" s="4">
        <v>43875</v>
      </c>
      <c r="M155" s="7"/>
      <c r="N155" s="7">
        <v>2090883</v>
      </c>
      <c r="O155" s="1">
        <f t="shared" si="2"/>
        <v>28</v>
      </c>
    </row>
    <row r="156" spans="1:15" s="1" customFormat="1" x14ac:dyDescent="0.25">
      <c r="B156" s="1" t="s">
        <v>90</v>
      </c>
      <c r="C156" s="1" t="s">
        <v>90</v>
      </c>
      <c r="D156" s="14">
        <v>1</v>
      </c>
      <c r="E156" s="4">
        <v>43875</v>
      </c>
      <c r="F156" s="6" t="s">
        <v>91</v>
      </c>
      <c r="G156" s="6" t="s">
        <v>91</v>
      </c>
      <c r="H156" s="1">
        <v>40110000</v>
      </c>
      <c r="I156" s="1">
        <v>40110048</v>
      </c>
      <c r="J156" s="1" t="s">
        <v>30</v>
      </c>
      <c r="K156" s="1" t="s">
        <v>94</v>
      </c>
      <c r="L156" s="4">
        <v>43875</v>
      </c>
      <c r="M156" s="7"/>
      <c r="N156" s="7">
        <v>61474</v>
      </c>
      <c r="O156" s="1">
        <f t="shared" si="2"/>
        <v>32</v>
      </c>
    </row>
    <row r="157" spans="1:15" s="1" customFormat="1" x14ac:dyDescent="0.25">
      <c r="B157" s="1" t="s">
        <v>90</v>
      </c>
      <c r="C157" s="1" t="s">
        <v>90</v>
      </c>
      <c r="D157" s="14">
        <v>2</v>
      </c>
      <c r="E157" s="4">
        <v>43882</v>
      </c>
      <c r="F157" s="6" t="s">
        <v>95</v>
      </c>
      <c r="G157" s="6" t="s">
        <v>95</v>
      </c>
      <c r="H157" s="1">
        <v>63430000</v>
      </c>
      <c r="K157" s="1" t="s">
        <v>96</v>
      </c>
      <c r="L157" s="4"/>
      <c r="M157" s="7">
        <v>497825</v>
      </c>
      <c r="N157" s="7"/>
      <c r="O157" s="1">
        <f t="shared" si="2"/>
        <v>28</v>
      </c>
    </row>
    <row r="158" spans="1:15" s="1" customFormat="1" x14ac:dyDescent="0.25">
      <c r="B158" s="1" t="s">
        <v>90</v>
      </c>
      <c r="C158" s="1" t="s">
        <v>90</v>
      </c>
      <c r="D158" s="14">
        <v>2</v>
      </c>
      <c r="E158" s="4">
        <v>43882</v>
      </c>
      <c r="F158" s="6" t="s">
        <v>95</v>
      </c>
      <c r="G158" s="6" t="s">
        <v>95</v>
      </c>
      <c r="H158" s="1">
        <v>63430000</v>
      </c>
      <c r="K158" s="1" t="s">
        <v>96</v>
      </c>
      <c r="L158" s="4"/>
      <c r="M158" s="7">
        <v>38085</v>
      </c>
      <c r="N158" s="7"/>
      <c r="O158" s="1">
        <f t="shared" si="2"/>
        <v>28</v>
      </c>
    </row>
    <row r="159" spans="1:15" s="1" customFormat="1" x14ac:dyDescent="0.25">
      <c r="B159" s="1" t="s">
        <v>90</v>
      </c>
      <c r="C159" s="1" t="s">
        <v>90</v>
      </c>
      <c r="D159" s="14">
        <v>2</v>
      </c>
      <c r="E159" s="4">
        <v>43882</v>
      </c>
      <c r="F159" s="6" t="s">
        <v>95</v>
      </c>
      <c r="G159" s="6" t="s">
        <v>95</v>
      </c>
      <c r="H159" s="1">
        <v>40110000</v>
      </c>
      <c r="I159" s="1">
        <v>40110001</v>
      </c>
      <c r="J159" s="1" t="s">
        <v>93</v>
      </c>
      <c r="K159" s="1" t="s">
        <v>96</v>
      </c>
      <c r="L159" s="4">
        <v>43882</v>
      </c>
      <c r="M159" s="7"/>
      <c r="N159" s="7">
        <v>497825</v>
      </c>
      <c r="O159" s="1">
        <f t="shared" si="2"/>
        <v>28</v>
      </c>
    </row>
    <row r="160" spans="1:15" s="1" customFormat="1" x14ac:dyDescent="0.25">
      <c r="B160" s="1" t="s">
        <v>90</v>
      </c>
      <c r="C160" s="1" t="s">
        <v>90</v>
      </c>
      <c r="D160" s="14">
        <v>2</v>
      </c>
      <c r="E160" s="4">
        <v>43882</v>
      </c>
      <c r="F160" s="6" t="s">
        <v>95</v>
      </c>
      <c r="G160" s="6" t="s">
        <v>95</v>
      </c>
      <c r="H160" s="1">
        <v>40110000</v>
      </c>
      <c r="I160" s="1">
        <v>40110048</v>
      </c>
      <c r="J160" s="1" t="s">
        <v>30</v>
      </c>
      <c r="K160" s="1" t="s">
        <v>97</v>
      </c>
      <c r="L160" s="4">
        <v>43882</v>
      </c>
      <c r="M160" s="7"/>
      <c r="N160" s="7">
        <v>38085</v>
      </c>
      <c r="O160" s="1">
        <f t="shared" si="2"/>
        <v>32</v>
      </c>
    </row>
    <row r="161" spans="2:15" s="1" customFormat="1" x14ac:dyDescent="0.25">
      <c r="B161" s="1" t="s">
        <v>90</v>
      </c>
      <c r="C161" s="1" t="s">
        <v>90</v>
      </c>
      <c r="D161" s="14">
        <v>3</v>
      </c>
      <c r="E161" s="4">
        <v>43909</v>
      </c>
      <c r="F161" s="6" t="s">
        <v>98</v>
      </c>
      <c r="G161" s="6" t="s">
        <v>98</v>
      </c>
      <c r="H161" s="1">
        <v>63430000</v>
      </c>
      <c r="K161" s="1" t="s">
        <v>99</v>
      </c>
      <c r="L161" s="4"/>
      <c r="M161" s="7">
        <v>2393561</v>
      </c>
      <c r="N161" s="7"/>
      <c r="O161" s="1">
        <f t="shared" si="2"/>
        <v>28</v>
      </c>
    </row>
    <row r="162" spans="2:15" s="1" customFormat="1" x14ac:dyDescent="0.25">
      <c r="B162" s="1" t="s">
        <v>90</v>
      </c>
      <c r="C162" s="1" t="s">
        <v>90</v>
      </c>
      <c r="D162" s="14">
        <v>3</v>
      </c>
      <c r="E162" s="4">
        <v>43909</v>
      </c>
      <c r="F162" s="6" t="s">
        <v>98</v>
      </c>
      <c r="G162" s="6" t="s">
        <v>98</v>
      </c>
      <c r="H162" s="1">
        <v>63430000</v>
      </c>
      <c r="K162" s="1" t="s">
        <v>99</v>
      </c>
      <c r="L162" s="4"/>
      <c r="M162" s="7">
        <v>70369</v>
      </c>
      <c r="N162" s="7"/>
      <c r="O162" s="1">
        <f t="shared" si="2"/>
        <v>28</v>
      </c>
    </row>
    <row r="163" spans="2:15" s="1" customFormat="1" x14ac:dyDescent="0.25">
      <c r="B163" s="1" t="s">
        <v>90</v>
      </c>
      <c r="C163" s="1" t="s">
        <v>90</v>
      </c>
      <c r="D163" s="14">
        <v>3</v>
      </c>
      <c r="E163" s="4">
        <v>43909</v>
      </c>
      <c r="F163" s="6" t="s">
        <v>98</v>
      </c>
      <c r="G163" s="6" t="s">
        <v>98</v>
      </c>
      <c r="H163" s="1">
        <v>40110000</v>
      </c>
      <c r="I163" s="1">
        <v>40110001</v>
      </c>
      <c r="J163" s="1" t="s">
        <v>93</v>
      </c>
      <c r="K163" s="1" t="s">
        <v>99</v>
      </c>
      <c r="L163" s="4">
        <v>43909</v>
      </c>
      <c r="M163" s="7"/>
      <c r="N163" s="7">
        <v>2393561</v>
      </c>
      <c r="O163" s="1">
        <f t="shared" si="2"/>
        <v>28</v>
      </c>
    </row>
    <row r="164" spans="2:15" s="1" customFormat="1" x14ac:dyDescent="0.25">
      <c r="B164" s="1" t="s">
        <v>90</v>
      </c>
      <c r="C164" s="1" t="s">
        <v>90</v>
      </c>
      <c r="D164" s="14">
        <v>3</v>
      </c>
      <c r="E164" s="4">
        <v>43909</v>
      </c>
      <c r="F164" s="6" t="s">
        <v>98</v>
      </c>
      <c r="G164" s="6" t="s">
        <v>98</v>
      </c>
      <c r="H164" s="1">
        <v>40110000</v>
      </c>
      <c r="I164" s="1">
        <v>40110048</v>
      </c>
      <c r="J164" s="1" t="s">
        <v>30</v>
      </c>
      <c r="K164" s="1" t="s">
        <v>100</v>
      </c>
      <c r="L164" s="4">
        <v>43909</v>
      </c>
      <c r="M164" s="7"/>
      <c r="N164" s="7">
        <v>70369</v>
      </c>
      <c r="O164" s="1">
        <f t="shared" si="2"/>
        <v>32</v>
      </c>
    </row>
    <row r="165" spans="2:15" s="1" customFormat="1" x14ac:dyDescent="0.25">
      <c r="B165" s="1" t="s">
        <v>90</v>
      </c>
      <c r="C165" s="1" t="s">
        <v>90</v>
      </c>
      <c r="D165" s="14">
        <v>4</v>
      </c>
      <c r="E165" s="4">
        <v>44004</v>
      </c>
      <c r="F165" s="6" t="s">
        <v>101</v>
      </c>
      <c r="G165" s="6" t="s">
        <v>101</v>
      </c>
      <c r="H165" s="1">
        <v>63430000</v>
      </c>
      <c r="K165" s="1" t="s">
        <v>102</v>
      </c>
      <c r="L165" s="4"/>
      <c r="M165" s="7">
        <v>327978</v>
      </c>
      <c r="N165" s="7"/>
      <c r="O165" s="1">
        <f t="shared" si="2"/>
        <v>28</v>
      </c>
    </row>
    <row r="166" spans="2:15" s="1" customFormat="1" x14ac:dyDescent="0.25">
      <c r="B166" s="1" t="s">
        <v>90</v>
      </c>
      <c r="C166" s="1" t="s">
        <v>90</v>
      </c>
      <c r="D166" s="14">
        <v>4</v>
      </c>
      <c r="E166" s="4">
        <v>44004</v>
      </c>
      <c r="F166" s="6" t="s">
        <v>101</v>
      </c>
      <c r="G166" s="6" t="s">
        <v>101</v>
      </c>
      <c r="H166" s="1">
        <v>63430000</v>
      </c>
      <c r="K166" s="1" t="s">
        <v>102</v>
      </c>
      <c r="L166" s="4"/>
      <c r="M166" s="7">
        <v>21712</v>
      </c>
      <c r="N166" s="7"/>
      <c r="O166" s="1">
        <f t="shared" si="2"/>
        <v>28</v>
      </c>
    </row>
    <row r="167" spans="2:15" s="1" customFormat="1" x14ac:dyDescent="0.25">
      <c r="B167" s="1" t="s">
        <v>90</v>
      </c>
      <c r="C167" s="1" t="s">
        <v>90</v>
      </c>
      <c r="D167" s="14">
        <v>4</v>
      </c>
      <c r="E167" s="4">
        <v>44004</v>
      </c>
      <c r="F167" s="6" t="s">
        <v>101</v>
      </c>
      <c r="G167" s="6" t="s">
        <v>101</v>
      </c>
      <c r="H167" s="1">
        <v>40110000</v>
      </c>
      <c r="I167" s="1">
        <v>40110001</v>
      </c>
      <c r="J167" s="1" t="s">
        <v>93</v>
      </c>
      <c r="K167" s="1" t="s">
        <v>102</v>
      </c>
      <c r="L167" s="4">
        <v>44004</v>
      </c>
      <c r="M167" s="7"/>
      <c r="N167" s="7">
        <v>327978</v>
      </c>
      <c r="O167" s="1">
        <f t="shared" si="2"/>
        <v>28</v>
      </c>
    </row>
    <row r="168" spans="2:15" s="1" customFormat="1" x14ac:dyDescent="0.25">
      <c r="B168" s="1" t="s">
        <v>90</v>
      </c>
      <c r="C168" s="1" t="s">
        <v>90</v>
      </c>
      <c r="D168" s="14">
        <v>4</v>
      </c>
      <c r="E168" s="4">
        <v>44004</v>
      </c>
      <c r="F168" s="6" t="s">
        <v>101</v>
      </c>
      <c r="G168" s="6" t="s">
        <v>101</v>
      </c>
      <c r="H168" s="1">
        <v>40110000</v>
      </c>
      <c r="I168" s="1">
        <v>40110048</v>
      </c>
      <c r="J168" s="1" t="s">
        <v>30</v>
      </c>
      <c r="K168" s="1" t="s">
        <v>103</v>
      </c>
      <c r="L168" s="4">
        <v>44004</v>
      </c>
      <c r="M168" s="35"/>
      <c r="N168" s="7">
        <v>21712</v>
      </c>
      <c r="O168" s="1">
        <f t="shared" si="2"/>
        <v>32</v>
      </c>
    </row>
    <row r="169" spans="2:15" s="1" customFormat="1" x14ac:dyDescent="0.25">
      <c r="B169" s="1" t="s">
        <v>90</v>
      </c>
      <c r="C169" s="1" t="s">
        <v>90</v>
      </c>
      <c r="D169" s="14">
        <v>5</v>
      </c>
      <c r="E169" s="4">
        <v>44047</v>
      </c>
      <c r="F169" s="6" t="s">
        <v>104</v>
      </c>
      <c r="G169" s="6" t="s">
        <v>104</v>
      </c>
      <c r="H169" s="1">
        <v>63430000</v>
      </c>
      <c r="K169" s="1" t="s">
        <v>105</v>
      </c>
      <c r="L169" s="4"/>
      <c r="M169" s="35">
        <f>137751+131</f>
        <v>137882</v>
      </c>
      <c r="N169" s="7"/>
      <c r="O169" s="1">
        <f t="shared" si="2"/>
        <v>30</v>
      </c>
    </row>
    <row r="170" spans="2:15" s="1" customFormat="1" x14ac:dyDescent="0.25">
      <c r="B170" s="1" t="s">
        <v>90</v>
      </c>
      <c r="C170" s="1" t="s">
        <v>90</v>
      </c>
      <c r="D170" s="14">
        <v>5</v>
      </c>
      <c r="E170" s="4">
        <v>44047</v>
      </c>
      <c r="F170" s="6" t="s">
        <v>104</v>
      </c>
      <c r="G170" s="6" t="s">
        <v>104</v>
      </c>
      <c r="H170" s="1">
        <v>63430000</v>
      </c>
      <c r="K170" s="1" t="s">
        <v>105</v>
      </c>
      <c r="L170" s="4"/>
      <c r="M170" s="37">
        <f>8287+8</f>
        <v>8295</v>
      </c>
      <c r="N170" s="7"/>
      <c r="O170" s="1">
        <f t="shared" si="2"/>
        <v>30</v>
      </c>
    </row>
    <row r="171" spans="2:15" s="1" customFormat="1" x14ac:dyDescent="0.25">
      <c r="B171" s="1" t="s">
        <v>90</v>
      </c>
      <c r="C171" s="1" t="s">
        <v>90</v>
      </c>
      <c r="D171" s="14">
        <v>5</v>
      </c>
      <c r="E171" s="4">
        <v>44047</v>
      </c>
      <c r="F171" s="6" t="s">
        <v>104</v>
      </c>
      <c r="G171" s="6" t="s">
        <v>104</v>
      </c>
      <c r="H171" s="1">
        <v>40110000</v>
      </c>
      <c r="I171" s="1">
        <v>40110001</v>
      </c>
      <c r="J171" s="1" t="s">
        <v>93</v>
      </c>
      <c r="K171" s="1" t="s">
        <v>105</v>
      </c>
      <c r="L171" s="4">
        <v>44047</v>
      </c>
      <c r="M171" s="35"/>
      <c r="N171" s="35">
        <f>137751+131</f>
        <v>137882</v>
      </c>
      <c r="O171" s="1">
        <f t="shared" ref="O171:O222" si="3">+LEN(K171)</f>
        <v>30</v>
      </c>
    </row>
    <row r="172" spans="2:15" s="1" customFormat="1" x14ac:dyDescent="0.25">
      <c r="B172" s="1" t="s">
        <v>90</v>
      </c>
      <c r="C172" s="1" t="s">
        <v>90</v>
      </c>
      <c r="D172" s="14">
        <v>5</v>
      </c>
      <c r="E172" s="4">
        <v>44047</v>
      </c>
      <c r="F172" s="6" t="s">
        <v>104</v>
      </c>
      <c r="G172" s="6" t="s">
        <v>104</v>
      </c>
      <c r="H172" s="1">
        <v>40110000</v>
      </c>
      <c r="I172" s="1">
        <v>40110048</v>
      </c>
      <c r="J172" s="1" t="s">
        <v>30</v>
      </c>
      <c r="K172" s="1" t="s">
        <v>106</v>
      </c>
      <c r="L172" s="4">
        <v>44047</v>
      </c>
      <c r="M172" s="35"/>
      <c r="N172" s="37">
        <f>8287+8</f>
        <v>8295</v>
      </c>
      <c r="O172" s="1">
        <f t="shared" si="3"/>
        <v>34</v>
      </c>
    </row>
    <row r="173" spans="2:15" s="1" customFormat="1" x14ac:dyDescent="0.25">
      <c r="D173" s="14"/>
      <c r="E173" s="4"/>
      <c r="F173" s="6"/>
      <c r="G173" s="6"/>
      <c r="H173"/>
      <c r="L173" s="4"/>
      <c r="M173" s="35"/>
      <c r="N173" s="39"/>
    </row>
    <row r="174" spans="2:15" s="1" customFormat="1" x14ac:dyDescent="0.25">
      <c r="D174" s="14"/>
      <c r="E174" s="4"/>
      <c r="F174" s="6"/>
      <c r="G174" s="6"/>
      <c r="K174" s="2" t="s">
        <v>107</v>
      </c>
      <c r="L174" s="4"/>
      <c r="M174" s="16">
        <f>SUM(M153:M172)</f>
        <v>5648064</v>
      </c>
      <c r="N174" s="16">
        <f>SUM(N153:N172)</f>
        <v>5648064</v>
      </c>
      <c r="O174" s="1">
        <f t="shared" si="3"/>
        <v>44</v>
      </c>
    </row>
    <row r="175" spans="2:15" s="1" customFormat="1" x14ac:dyDescent="0.25">
      <c r="D175" s="14"/>
      <c r="E175" s="4"/>
      <c r="F175" s="6"/>
      <c r="G175" s="6"/>
      <c r="L175" s="4"/>
      <c r="M175" s="35"/>
      <c r="N175" s="7"/>
      <c r="O175" s="1">
        <f t="shared" si="3"/>
        <v>0</v>
      </c>
    </row>
    <row r="176" spans="2:15" s="1" customFormat="1" x14ac:dyDescent="0.25">
      <c r="B176" s="40" t="s">
        <v>108</v>
      </c>
      <c r="D176" s="2"/>
      <c r="E176" s="4"/>
      <c r="F176" s="6"/>
      <c r="G176" s="6"/>
      <c r="L176" s="4"/>
      <c r="M176" s="35"/>
      <c r="N176" s="7"/>
      <c r="O176" s="1">
        <f t="shared" si="3"/>
        <v>0</v>
      </c>
    </row>
    <row r="177" spans="1:15" s="1" customFormat="1" ht="45" x14ac:dyDescent="0.25">
      <c r="A177" s="8"/>
      <c r="B177" s="8"/>
      <c r="C177" s="9" t="s">
        <v>1</v>
      </c>
      <c r="D177" s="10" t="s">
        <v>2</v>
      </c>
      <c r="E177" s="11" t="s">
        <v>3</v>
      </c>
      <c r="F177" s="12" t="s">
        <v>4</v>
      </c>
      <c r="G177" s="13" t="s">
        <v>5</v>
      </c>
      <c r="H177" s="9" t="s">
        <v>6</v>
      </c>
      <c r="I177" s="9" t="s">
        <v>7</v>
      </c>
      <c r="J177" s="9" t="s">
        <v>8</v>
      </c>
      <c r="K177" s="9" t="s">
        <v>9</v>
      </c>
      <c r="L177" s="11" t="s">
        <v>10</v>
      </c>
      <c r="M177" s="13" t="s">
        <v>11</v>
      </c>
      <c r="N177" s="13" t="s">
        <v>12</v>
      </c>
      <c r="O177" s="9" t="s">
        <v>13</v>
      </c>
    </row>
    <row r="178" spans="1:15" s="1" customFormat="1" x14ac:dyDescent="0.25">
      <c r="B178" s="1" t="s">
        <v>109</v>
      </c>
      <c r="C178" s="1" t="s">
        <v>109</v>
      </c>
      <c r="D178" s="14">
        <v>1</v>
      </c>
      <c r="E178" s="4">
        <v>44004</v>
      </c>
      <c r="F178" s="6" t="s">
        <v>110</v>
      </c>
      <c r="G178" s="6" t="s">
        <v>110</v>
      </c>
      <c r="H178" s="1">
        <v>63430000</v>
      </c>
      <c r="K178" s="1" t="s">
        <v>111</v>
      </c>
      <c r="L178" s="4"/>
      <c r="M178" s="7">
        <v>255037</v>
      </c>
      <c r="N178" s="7"/>
      <c r="O178" s="1">
        <f t="shared" si="3"/>
        <v>28</v>
      </c>
    </row>
    <row r="179" spans="1:15" s="1" customFormat="1" x14ac:dyDescent="0.25">
      <c r="B179" s="1" t="s">
        <v>109</v>
      </c>
      <c r="C179" s="1" t="s">
        <v>109</v>
      </c>
      <c r="D179" s="14">
        <v>1</v>
      </c>
      <c r="E179" s="4">
        <v>44004</v>
      </c>
      <c r="F179" s="6" t="s">
        <v>110</v>
      </c>
      <c r="G179" s="6" t="s">
        <v>110</v>
      </c>
      <c r="H179" s="1">
        <v>63430000</v>
      </c>
      <c r="K179" s="1" t="s">
        <v>111</v>
      </c>
      <c r="L179" s="4"/>
      <c r="M179" s="6">
        <v>16884</v>
      </c>
      <c r="N179" s="7"/>
      <c r="O179" s="1">
        <f t="shared" si="3"/>
        <v>28</v>
      </c>
    </row>
    <row r="180" spans="1:15" s="1" customFormat="1" x14ac:dyDescent="0.25">
      <c r="B180" s="1" t="s">
        <v>109</v>
      </c>
      <c r="C180" s="1" t="s">
        <v>109</v>
      </c>
      <c r="D180" s="14">
        <v>1</v>
      </c>
      <c r="E180" s="4">
        <v>44004</v>
      </c>
      <c r="F180" s="6" t="s">
        <v>110</v>
      </c>
      <c r="G180" s="6" t="s">
        <v>110</v>
      </c>
      <c r="H180">
        <v>40110000</v>
      </c>
      <c r="I180" s="1">
        <v>40110001</v>
      </c>
      <c r="J180" s="1" t="s">
        <v>93</v>
      </c>
      <c r="K180" s="1" t="s">
        <v>111</v>
      </c>
      <c r="L180" s="4">
        <v>44004</v>
      </c>
      <c r="M180" s="7"/>
      <c r="N180" s="7">
        <v>255037</v>
      </c>
      <c r="O180" s="1">
        <f t="shared" si="3"/>
        <v>28</v>
      </c>
    </row>
    <row r="181" spans="1:15" s="1" customFormat="1" x14ac:dyDescent="0.25">
      <c r="B181" s="1" t="s">
        <v>109</v>
      </c>
      <c r="C181" s="1" t="s">
        <v>109</v>
      </c>
      <c r="D181" s="14">
        <v>1</v>
      </c>
      <c r="E181" s="4">
        <v>44004</v>
      </c>
      <c r="F181" s="6" t="s">
        <v>110</v>
      </c>
      <c r="G181" s="6" t="s">
        <v>110</v>
      </c>
      <c r="H181">
        <v>40110000</v>
      </c>
      <c r="I181" s="1">
        <v>40110048</v>
      </c>
      <c r="J181" s="1" t="s">
        <v>30</v>
      </c>
      <c r="K181" s="1" t="s">
        <v>112</v>
      </c>
      <c r="L181" s="4">
        <v>44004</v>
      </c>
      <c r="M181" s="7"/>
      <c r="N181" s="6">
        <v>16884</v>
      </c>
      <c r="O181" s="1">
        <f t="shared" si="3"/>
        <v>32</v>
      </c>
    </row>
    <row r="182" spans="1:15" s="1" customFormat="1" x14ac:dyDescent="0.25">
      <c r="B182" s="1" t="s">
        <v>109</v>
      </c>
      <c r="C182" s="1" t="s">
        <v>109</v>
      </c>
      <c r="D182" s="14">
        <v>2</v>
      </c>
      <c r="E182" s="4">
        <v>44047</v>
      </c>
      <c r="F182" s="6" t="s">
        <v>113</v>
      </c>
      <c r="G182" s="6" t="s">
        <v>113</v>
      </c>
      <c r="H182" s="1">
        <v>63430000</v>
      </c>
      <c r="K182" s="1" t="s">
        <v>114</v>
      </c>
      <c r="L182" s="4"/>
      <c r="M182" s="37">
        <f>510072+132</f>
        <v>510204</v>
      </c>
      <c r="N182" s="6"/>
      <c r="O182" s="1">
        <f t="shared" si="3"/>
        <v>41</v>
      </c>
    </row>
    <row r="183" spans="1:15" s="1" customFormat="1" x14ac:dyDescent="0.25">
      <c r="B183" s="1" t="s">
        <v>109</v>
      </c>
      <c r="C183" s="1" t="s">
        <v>109</v>
      </c>
      <c r="D183" s="14">
        <v>2</v>
      </c>
      <c r="E183" s="4">
        <v>44047</v>
      </c>
      <c r="F183" s="6" t="s">
        <v>113</v>
      </c>
      <c r="G183" s="6" t="s">
        <v>113</v>
      </c>
      <c r="H183" s="1">
        <v>63430000</v>
      </c>
      <c r="K183" s="1" t="s">
        <v>115</v>
      </c>
      <c r="L183" s="4"/>
      <c r="M183" s="39">
        <f>30687+8</f>
        <v>30695</v>
      </c>
      <c r="N183" s="6"/>
      <c r="O183" s="1">
        <f t="shared" si="3"/>
        <v>30</v>
      </c>
    </row>
    <row r="184" spans="1:15" s="1" customFormat="1" x14ac:dyDescent="0.25">
      <c r="B184" s="1" t="s">
        <v>109</v>
      </c>
      <c r="C184" s="1" t="s">
        <v>109</v>
      </c>
      <c r="D184" s="14">
        <v>2</v>
      </c>
      <c r="E184" s="4">
        <v>44047</v>
      </c>
      <c r="F184" s="6" t="s">
        <v>113</v>
      </c>
      <c r="G184" s="6" t="s">
        <v>113</v>
      </c>
      <c r="H184">
        <v>40110000</v>
      </c>
      <c r="I184" s="1">
        <v>40110001</v>
      </c>
      <c r="J184" s="1" t="s">
        <v>93</v>
      </c>
      <c r="K184" s="1" t="s">
        <v>115</v>
      </c>
      <c r="L184" s="4">
        <v>44047</v>
      </c>
      <c r="M184" s="37"/>
      <c r="N184" s="37">
        <f>510072+132</f>
        <v>510204</v>
      </c>
      <c r="O184" s="1">
        <f t="shared" si="3"/>
        <v>30</v>
      </c>
    </row>
    <row r="185" spans="1:15" s="1" customFormat="1" x14ac:dyDescent="0.25">
      <c r="B185" s="1" t="s">
        <v>109</v>
      </c>
      <c r="C185" s="1" t="s">
        <v>109</v>
      </c>
      <c r="D185" s="14">
        <v>2</v>
      </c>
      <c r="E185" s="4">
        <v>44047</v>
      </c>
      <c r="F185" s="6" t="s">
        <v>113</v>
      </c>
      <c r="G185" s="6" t="s">
        <v>113</v>
      </c>
      <c r="H185">
        <v>40110000</v>
      </c>
      <c r="I185" s="1">
        <v>40110048</v>
      </c>
      <c r="J185" s="1" t="s">
        <v>30</v>
      </c>
      <c r="K185" s="1" t="s">
        <v>116</v>
      </c>
      <c r="L185" s="4">
        <v>44047</v>
      </c>
      <c r="M185" s="41"/>
      <c r="N185" s="39">
        <f>30687+8</f>
        <v>30695</v>
      </c>
      <c r="O185" s="1">
        <f t="shared" si="3"/>
        <v>34</v>
      </c>
    </row>
    <row r="186" spans="1:15" s="1" customFormat="1" x14ac:dyDescent="0.25">
      <c r="B186" s="1" t="s">
        <v>109</v>
      </c>
      <c r="C186" s="1" t="s">
        <v>109</v>
      </c>
      <c r="D186" s="14">
        <v>3</v>
      </c>
      <c r="E186" s="4">
        <v>44140</v>
      </c>
      <c r="F186" s="6" t="s">
        <v>117</v>
      </c>
      <c r="G186" s="6" t="s">
        <v>117</v>
      </c>
      <c r="H186" s="1">
        <v>63430000</v>
      </c>
      <c r="K186" s="1" t="s">
        <v>118</v>
      </c>
      <c r="L186" s="4"/>
      <c r="M186" s="35">
        <v>2623828</v>
      </c>
      <c r="N186" s="7"/>
      <c r="O186" s="1">
        <f t="shared" si="3"/>
        <v>25</v>
      </c>
    </row>
    <row r="187" spans="1:15" s="1" customFormat="1" x14ac:dyDescent="0.25">
      <c r="B187" s="1" t="s">
        <v>109</v>
      </c>
      <c r="C187" s="1" t="s">
        <v>109</v>
      </c>
      <c r="D187" s="14">
        <v>3</v>
      </c>
      <c r="E187" s="4">
        <v>44140</v>
      </c>
      <c r="F187" s="6" t="s">
        <v>117</v>
      </c>
      <c r="G187" s="6" t="s">
        <v>117</v>
      </c>
      <c r="H187" s="1">
        <v>63430000</v>
      </c>
      <c r="K187" s="1" t="s">
        <v>118</v>
      </c>
      <c r="L187" s="4"/>
      <c r="M187" s="7">
        <v>77141</v>
      </c>
      <c r="N187" s="7"/>
      <c r="O187" s="1">
        <f t="shared" si="3"/>
        <v>25</v>
      </c>
    </row>
    <row r="188" spans="1:15" s="1" customFormat="1" x14ac:dyDescent="0.25">
      <c r="B188" s="1" t="s">
        <v>109</v>
      </c>
      <c r="C188" s="1" t="s">
        <v>109</v>
      </c>
      <c r="D188" s="14">
        <v>3</v>
      </c>
      <c r="E188" s="4">
        <v>44140</v>
      </c>
      <c r="F188" s="6" t="s">
        <v>117</v>
      </c>
      <c r="G188" s="6" t="s">
        <v>117</v>
      </c>
      <c r="H188">
        <v>40110000</v>
      </c>
      <c r="I188" s="1">
        <v>40110001</v>
      </c>
      <c r="J188" s="1" t="s">
        <v>93</v>
      </c>
      <c r="K188" s="1" t="s">
        <v>118</v>
      </c>
      <c r="L188" s="4">
        <v>44140</v>
      </c>
      <c r="M188" s="7"/>
      <c r="N188" s="7">
        <v>2623828</v>
      </c>
      <c r="O188" s="1">
        <f t="shared" si="3"/>
        <v>25</v>
      </c>
    </row>
    <row r="189" spans="1:15" s="1" customFormat="1" x14ac:dyDescent="0.25">
      <c r="B189" s="1" t="s">
        <v>109</v>
      </c>
      <c r="C189" s="1" t="s">
        <v>109</v>
      </c>
      <c r="D189" s="14">
        <v>3</v>
      </c>
      <c r="E189" s="4">
        <v>44140</v>
      </c>
      <c r="F189" s="6" t="s">
        <v>117</v>
      </c>
      <c r="G189" s="6" t="s">
        <v>117</v>
      </c>
      <c r="H189">
        <v>40110000</v>
      </c>
      <c r="I189" s="1">
        <v>40110048</v>
      </c>
      <c r="J189" s="1" t="s">
        <v>30</v>
      </c>
      <c r="K189" s="1" t="s">
        <v>119</v>
      </c>
      <c r="L189" s="4">
        <v>44140</v>
      </c>
      <c r="M189" s="7"/>
      <c r="N189" s="7">
        <v>77141</v>
      </c>
      <c r="O189" s="1">
        <f t="shared" si="3"/>
        <v>29</v>
      </c>
    </row>
    <row r="190" spans="1:15" s="1" customFormat="1" x14ac:dyDescent="0.25">
      <c r="D190" s="14"/>
      <c r="E190" s="4"/>
      <c r="F190" s="6"/>
      <c r="G190" s="6"/>
      <c r="H190"/>
      <c r="L190" s="4"/>
      <c r="M190" s="7"/>
      <c r="N190" s="7"/>
    </row>
    <row r="191" spans="1:15" s="1" customFormat="1" x14ac:dyDescent="0.25">
      <c r="D191" s="14"/>
      <c r="E191" s="4"/>
      <c r="F191" s="6"/>
      <c r="G191" s="6"/>
      <c r="H191"/>
      <c r="L191" s="4"/>
      <c r="M191" s="7"/>
      <c r="N191" s="7"/>
    </row>
    <row r="192" spans="1:15" s="1" customFormat="1" x14ac:dyDescent="0.25">
      <c r="D192" s="14"/>
      <c r="E192" s="4"/>
      <c r="F192" s="6"/>
      <c r="G192" s="6"/>
      <c r="K192" s="40" t="s">
        <v>120</v>
      </c>
      <c r="L192" s="4"/>
      <c r="M192" s="16">
        <f>SUM(M178:M189)</f>
        <v>3513789</v>
      </c>
      <c r="N192" s="16">
        <f>SUM(N178:N189)</f>
        <v>3513789</v>
      </c>
      <c r="O192" s="1">
        <f t="shared" si="3"/>
        <v>41</v>
      </c>
    </row>
    <row r="193" spans="1:15" s="1" customFormat="1" x14ac:dyDescent="0.25">
      <c r="B193" s="2" t="s">
        <v>121</v>
      </c>
      <c r="D193" s="14"/>
      <c r="E193" s="4"/>
      <c r="F193" s="5"/>
      <c r="G193" s="6"/>
      <c r="L193" s="4"/>
      <c r="M193" s="7"/>
      <c r="N193" s="7"/>
      <c r="O193" s="1">
        <f t="shared" si="3"/>
        <v>0</v>
      </c>
    </row>
    <row r="194" spans="1:15" s="1" customFormat="1" x14ac:dyDescent="0.25">
      <c r="B194" s="2"/>
      <c r="D194" s="14"/>
      <c r="E194" s="4"/>
      <c r="F194" s="5"/>
      <c r="G194" s="6"/>
      <c r="L194" s="4"/>
      <c r="M194" s="7"/>
      <c r="N194" s="7"/>
    </row>
    <row r="195" spans="1:15" s="1" customFormat="1" ht="45" x14ac:dyDescent="0.25">
      <c r="A195" s="8"/>
      <c r="B195" s="8"/>
      <c r="C195" s="9" t="s">
        <v>1</v>
      </c>
      <c r="D195" s="10" t="s">
        <v>2</v>
      </c>
      <c r="E195" s="11" t="s">
        <v>3</v>
      </c>
      <c r="F195" s="12" t="s">
        <v>4</v>
      </c>
      <c r="G195" s="13" t="s">
        <v>5</v>
      </c>
      <c r="H195" s="9" t="s">
        <v>6</v>
      </c>
      <c r="I195" s="9" t="s">
        <v>7</v>
      </c>
      <c r="J195" s="9" t="s">
        <v>8</v>
      </c>
      <c r="K195" s="9" t="s">
        <v>9</v>
      </c>
      <c r="L195" s="11" t="s">
        <v>10</v>
      </c>
      <c r="M195" s="13" t="s">
        <v>11</v>
      </c>
      <c r="N195" s="13" t="s">
        <v>12</v>
      </c>
      <c r="O195" s="9" t="s">
        <v>13</v>
      </c>
    </row>
    <row r="196" spans="1:15" s="1" customFormat="1" x14ac:dyDescent="0.25">
      <c r="B196" s="1" t="s">
        <v>122</v>
      </c>
      <c r="C196" s="1" t="s">
        <v>122</v>
      </c>
      <c r="D196" s="14">
        <v>1</v>
      </c>
      <c r="E196" s="42">
        <v>43900</v>
      </c>
      <c r="F196" s="43" t="s">
        <v>123</v>
      </c>
      <c r="G196" s="43" t="s">
        <v>123</v>
      </c>
      <c r="H196" s="1">
        <v>66110000</v>
      </c>
      <c r="K196" s="1" t="s">
        <v>124</v>
      </c>
      <c r="L196" s="42"/>
      <c r="M196" s="7">
        <f>+N197+N198+N199</f>
        <v>515000</v>
      </c>
      <c r="N196" s="7"/>
      <c r="O196" s="1">
        <f t="shared" si="3"/>
        <v>20</v>
      </c>
    </row>
    <row r="197" spans="1:15" s="1" customFormat="1" x14ac:dyDescent="0.25">
      <c r="B197" s="1" t="s">
        <v>122</v>
      </c>
      <c r="C197" s="1" t="s">
        <v>122</v>
      </c>
      <c r="D197" s="14">
        <v>1</v>
      </c>
      <c r="E197" s="42">
        <v>43900</v>
      </c>
      <c r="F197" s="43" t="s">
        <v>123</v>
      </c>
      <c r="G197" s="43" t="s">
        <v>123</v>
      </c>
      <c r="H197" s="1">
        <v>42210000</v>
      </c>
      <c r="I197" s="1">
        <v>42210001</v>
      </c>
      <c r="J197" s="1" t="s">
        <v>125</v>
      </c>
      <c r="K197" s="1" t="s">
        <v>124</v>
      </c>
      <c r="L197" s="42">
        <v>43900</v>
      </c>
      <c r="M197" s="7"/>
      <c r="N197" s="7">
        <v>300000</v>
      </c>
      <c r="O197" s="1">
        <f t="shared" si="3"/>
        <v>20</v>
      </c>
    </row>
    <row r="198" spans="1:15" s="1" customFormat="1" x14ac:dyDescent="0.25">
      <c r="B198" s="1" t="s">
        <v>122</v>
      </c>
      <c r="C198" s="1" t="s">
        <v>122</v>
      </c>
      <c r="D198" s="14">
        <v>1</v>
      </c>
      <c r="E198" s="42">
        <v>43900</v>
      </c>
      <c r="F198" s="43" t="s">
        <v>123</v>
      </c>
      <c r="G198" s="43" t="s">
        <v>123</v>
      </c>
      <c r="H198" s="1">
        <v>42210000</v>
      </c>
      <c r="I198" s="1">
        <v>42210002</v>
      </c>
      <c r="J198" s="1" t="s">
        <v>126</v>
      </c>
      <c r="K198" s="1" t="s">
        <v>124</v>
      </c>
      <c r="L198" s="42">
        <v>43900</v>
      </c>
      <c r="M198" s="7"/>
      <c r="N198" s="7">
        <v>140000</v>
      </c>
      <c r="O198" s="1">
        <f t="shared" si="3"/>
        <v>20</v>
      </c>
    </row>
    <row r="199" spans="1:15" s="1" customFormat="1" x14ac:dyDescent="0.25">
      <c r="B199" s="1" t="s">
        <v>122</v>
      </c>
      <c r="C199" s="1" t="s">
        <v>122</v>
      </c>
      <c r="D199" s="14">
        <v>1</v>
      </c>
      <c r="E199" s="42">
        <v>43900</v>
      </c>
      <c r="F199" s="43" t="s">
        <v>123</v>
      </c>
      <c r="G199" s="43" t="s">
        <v>123</v>
      </c>
      <c r="H199" s="1">
        <v>42210000</v>
      </c>
      <c r="I199" s="1">
        <v>42210003</v>
      </c>
      <c r="J199" s="1" t="s">
        <v>127</v>
      </c>
      <c r="K199" s="1" t="s">
        <v>124</v>
      </c>
      <c r="L199" s="42">
        <v>43900</v>
      </c>
      <c r="M199" s="7"/>
      <c r="N199" s="7">
        <v>75000</v>
      </c>
      <c r="O199" s="1">
        <f t="shared" si="3"/>
        <v>20</v>
      </c>
    </row>
    <row r="200" spans="1:15" s="1" customFormat="1" x14ac:dyDescent="0.25">
      <c r="B200" s="1" t="s">
        <v>122</v>
      </c>
      <c r="C200" s="1" t="s">
        <v>122</v>
      </c>
      <c r="D200" s="14">
        <v>2</v>
      </c>
      <c r="E200" s="42">
        <v>43900</v>
      </c>
      <c r="F200" s="43" t="s">
        <v>128</v>
      </c>
      <c r="G200" s="43" t="s">
        <v>128</v>
      </c>
      <c r="H200" s="1">
        <v>66110000</v>
      </c>
      <c r="K200" s="1" t="s">
        <v>129</v>
      </c>
      <c r="L200" s="42"/>
      <c r="M200" s="7">
        <f>+N201+N202+N203</f>
        <v>515000</v>
      </c>
      <c r="N200" s="7"/>
      <c r="O200" s="1">
        <f t="shared" si="3"/>
        <v>20</v>
      </c>
    </row>
    <row r="201" spans="1:15" s="1" customFormat="1" x14ac:dyDescent="0.25">
      <c r="B201" s="1" t="s">
        <v>122</v>
      </c>
      <c r="C201" s="1" t="s">
        <v>122</v>
      </c>
      <c r="D201" s="14">
        <v>2</v>
      </c>
      <c r="E201" s="42">
        <v>43900</v>
      </c>
      <c r="F201" s="43" t="s">
        <v>128</v>
      </c>
      <c r="G201" s="43" t="s">
        <v>128</v>
      </c>
      <c r="H201" s="1">
        <v>42210000</v>
      </c>
      <c r="I201" s="1">
        <v>42210001</v>
      </c>
      <c r="J201" s="1" t="s">
        <v>125</v>
      </c>
      <c r="K201" s="1" t="s">
        <v>129</v>
      </c>
      <c r="L201" s="42">
        <v>43900</v>
      </c>
      <c r="M201" s="7"/>
      <c r="N201" s="7">
        <v>300000</v>
      </c>
      <c r="O201" s="1">
        <f t="shared" si="3"/>
        <v>20</v>
      </c>
    </row>
    <row r="202" spans="1:15" s="1" customFormat="1" x14ac:dyDescent="0.25">
      <c r="B202" s="1" t="s">
        <v>122</v>
      </c>
      <c r="C202" s="1" t="s">
        <v>122</v>
      </c>
      <c r="D202" s="14">
        <v>2</v>
      </c>
      <c r="E202" s="42">
        <v>43900</v>
      </c>
      <c r="F202" s="43" t="s">
        <v>128</v>
      </c>
      <c r="G202" s="43" t="s">
        <v>128</v>
      </c>
      <c r="H202" s="1">
        <v>42210000</v>
      </c>
      <c r="I202" s="1">
        <v>42210002</v>
      </c>
      <c r="J202" s="1" t="s">
        <v>126</v>
      </c>
      <c r="K202" s="1" t="s">
        <v>129</v>
      </c>
      <c r="L202" s="42">
        <v>43900</v>
      </c>
      <c r="M202" s="7"/>
      <c r="N202" s="7">
        <v>140000</v>
      </c>
      <c r="O202" s="1">
        <f t="shared" si="3"/>
        <v>20</v>
      </c>
    </row>
    <row r="203" spans="1:15" s="1" customFormat="1" x14ac:dyDescent="0.25">
      <c r="B203" s="1" t="s">
        <v>122</v>
      </c>
      <c r="C203" s="1" t="s">
        <v>122</v>
      </c>
      <c r="D203" s="14">
        <v>2</v>
      </c>
      <c r="E203" s="42">
        <v>43900</v>
      </c>
      <c r="F203" s="43" t="s">
        <v>128</v>
      </c>
      <c r="G203" s="43" t="s">
        <v>128</v>
      </c>
      <c r="H203" s="1">
        <v>42210000</v>
      </c>
      <c r="I203" s="1">
        <v>42210003</v>
      </c>
      <c r="J203" s="1" t="s">
        <v>127</v>
      </c>
      <c r="K203" s="1" t="s">
        <v>129</v>
      </c>
      <c r="L203" s="42">
        <v>43900</v>
      </c>
      <c r="M203" s="7"/>
      <c r="N203" s="7">
        <v>75000</v>
      </c>
      <c r="O203" s="1">
        <f t="shared" si="3"/>
        <v>20</v>
      </c>
    </row>
    <row r="204" spans="1:15" s="1" customFormat="1" x14ac:dyDescent="0.25">
      <c r="B204" s="1" t="s">
        <v>122</v>
      </c>
      <c r="C204" s="1" t="s">
        <v>122</v>
      </c>
      <c r="D204" s="14">
        <v>3</v>
      </c>
      <c r="E204" s="42">
        <v>43938</v>
      </c>
      <c r="F204" s="43" t="s">
        <v>130</v>
      </c>
      <c r="G204" s="43" t="s">
        <v>130</v>
      </c>
      <c r="H204" s="1">
        <v>66110000</v>
      </c>
      <c r="K204" s="1" t="s">
        <v>131</v>
      </c>
      <c r="L204" s="42"/>
      <c r="M204" s="7">
        <v>490000</v>
      </c>
      <c r="N204" s="7"/>
      <c r="O204" s="1">
        <f t="shared" si="3"/>
        <v>17</v>
      </c>
    </row>
    <row r="205" spans="1:15" s="1" customFormat="1" x14ac:dyDescent="0.25">
      <c r="B205" s="1" t="s">
        <v>122</v>
      </c>
      <c r="C205" s="1" t="s">
        <v>122</v>
      </c>
      <c r="D205" s="14">
        <v>3</v>
      </c>
      <c r="E205" s="42">
        <v>43938</v>
      </c>
      <c r="F205" s="43" t="s">
        <v>130</v>
      </c>
      <c r="G205" s="43" t="s">
        <v>130</v>
      </c>
      <c r="H205" s="1">
        <v>42210000</v>
      </c>
      <c r="I205" s="1">
        <v>42210001</v>
      </c>
      <c r="J205" s="1" t="s">
        <v>125</v>
      </c>
      <c r="K205" s="1" t="s">
        <v>131</v>
      </c>
      <c r="L205" s="42">
        <v>43938</v>
      </c>
      <c r="M205" s="7"/>
      <c r="N205" s="7">
        <v>350000</v>
      </c>
      <c r="O205" s="1">
        <f t="shared" si="3"/>
        <v>17</v>
      </c>
    </row>
    <row r="206" spans="1:15" s="1" customFormat="1" x14ac:dyDescent="0.25">
      <c r="B206" s="1" t="s">
        <v>122</v>
      </c>
      <c r="C206" s="1" t="s">
        <v>122</v>
      </c>
      <c r="D206" s="14">
        <v>3</v>
      </c>
      <c r="E206" s="42">
        <v>43938</v>
      </c>
      <c r="F206" s="43" t="s">
        <v>130</v>
      </c>
      <c r="G206" s="43" t="s">
        <v>130</v>
      </c>
      <c r="H206" s="1">
        <v>42210000</v>
      </c>
      <c r="I206" s="1">
        <v>42210002</v>
      </c>
      <c r="J206" s="1" t="s">
        <v>126</v>
      </c>
      <c r="K206" s="1" t="s">
        <v>131</v>
      </c>
      <c r="L206" s="42">
        <v>43938</v>
      </c>
      <c r="M206" s="7"/>
      <c r="N206" s="7">
        <v>140000</v>
      </c>
      <c r="O206" s="1">
        <f t="shared" si="3"/>
        <v>17</v>
      </c>
    </row>
    <row r="207" spans="1:15" s="1" customFormat="1" x14ac:dyDescent="0.25">
      <c r="B207" s="1" t="s">
        <v>122</v>
      </c>
      <c r="C207" s="1" t="s">
        <v>122</v>
      </c>
      <c r="D207" s="14">
        <v>4</v>
      </c>
      <c r="E207" s="42">
        <v>43966</v>
      </c>
      <c r="F207" s="43"/>
      <c r="G207" s="43"/>
      <c r="H207" s="1">
        <v>66110000</v>
      </c>
      <c r="K207" s="1" t="s">
        <v>132</v>
      </c>
      <c r="L207" s="42"/>
      <c r="M207" s="7">
        <v>440000</v>
      </c>
      <c r="N207" s="7"/>
      <c r="O207" s="1">
        <f t="shared" si="3"/>
        <v>16</v>
      </c>
    </row>
    <row r="208" spans="1:15" s="1" customFormat="1" x14ac:dyDescent="0.25">
      <c r="B208" s="1" t="s">
        <v>122</v>
      </c>
      <c r="C208" s="1" t="s">
        <v>122</v>
      </c>
      <c r="D208" s="14">
        <v>4</v>
      </c>
      <c r="E208" s="42">
        <v>43966</v>
      </c>
      <c r="F208" s="43"/>
      <c r="G208" s="43"/>
      <c r="H208" s="1">
        <v>42210000</v>
      </c>
      <c r="I208" s="1">
        <v>42210001</v>
      </c>
      <c r="J208" s="1" t="s">
        <v>125</v>
      </c>
      <c r="K208" s="1" t="s">
        <v>132</v>
      </c>
      <c r="L208" s="42">
        <v>43966</v>
      </c>
      <c r="M208" s="7"/>
      <c r="N208" s="7">
        <v>300000</v>
      </c>
      <c r="O208" s="1">
        <f t="shared" si="3"/>
        <v>16</v>
      </c>
    </row>
    <row r="209" spans="1:17" s="1" customFormat="1" x14ac:dyDescent="0.25">
      <c r="B209" s="1" t="s">
        <v>122</v>
      </c>
      <c r="C209" s="1" t="s">
        <v>122</v>
      </c>
      <c r="D209" s="14">
        <v>4</v>
      </c>
      <c r="E209" s="42">
        <v>43966</v>
      </c>
      <c r="F209" s="43"/>
      <c r="G209" s="43"/>
      <c r="H209" s="1">
        <v>42210000</v>
      </c>
      <c r="I209" s="1">
        <v>42210002</v>
      </c>
      <c r="J209" s="1" t="s">
        <v>126</v>
      </c>
      <c r="K209" s="1" t="s">
        <v>132</v>
      </c>
      <c r="L209" s="42">
        <v>43966</v>
      </c>
      <c r="M209" s="7"/>
      <c r="N209" s="7">
        <v>140000</v>
      </c>
      <c r="O209" s="1">
        <f t="shared" si="3"/>
        <v>16</v>
      </c>
    </row>
    <row r="210" spans="1:17" s="1" customFormat="1" x14ac:dyDescent="0.25">
      <c r="B210" s="1" t="s">
        <v>122</v>
      </c>
      <c r="C210" s="1" t="s">
        <v>122</v>
      </c>
      <c r="D210" s="14">
        <v>5</v>
      </c>
      <c r="E210" s="42">
        <v>44015</v>
      </c>
      <c r="F210" s="43" t="s">
        <v>133</v>
      </c>
      <c r="G210" s="43" t="s">
        <v>133</v>
      </c>
      <c r="H210" s="1">
        <v>66110000</v>
      </c>
      <c r="K210" s="1" t="s">
        <v>134</v>
      </c>
      <c r="L210" s="42"/>
      <c r="M210" s="7">
        <v>440000</v>
      </c>
      <c r="N210" s="7"/>
      <c r="O210" s="1">
        <f t="shared" si="3"/>
        <v>17</v>
      </c>
    </row>
    <row r="211" spans="1:17" s="1" customFormat="1" x14ac:dyDescent="0.25">
      <c r="B211" s="1" t="s">
        <v>122</v>
      </c>
      <c r="C211" s="1" t="s">
        <v>122</v>
      </c>
      <c r="D211" s="14">
        <v>5</v>
      </c>
      <c r="E211" s="42">
        <v>44015</v>
      </c>
      <c r="F211" s="43" t="s">
        <v>133</v>
      </c>
      <c r="G211" s="43" t="s">
        <v>133</v>
      </c>
      <c r="H211" s="1">
        <v>42210000</v>
      </c>
      <c r="I211" s="1">
        <v>42210001</v>
      </c>
      <c r="J211" s="1" t="s">
        <v>125</v>
      </c>
      <c r="K211" s="1" t="s">
        <v>134</v>
      </c>
      <c r="L211" s="42">
        <v>44015</v>
      </c>
      <c r="M211" s="7"/>
      <c r="N211" s="7">
        <v>300000</v>
      </c>
      <c r="O211" s="1">
        <f t="shared" si="3"/>
        <v>17</v>
      </c>
    </row>
    <row r="212" spans="1:17" s="1" customFormat="1" x14ac:dyDescent="0.25">
      <c r="B212" s="1" t="s">
        <v>122</v>
      </c>
      <c r="C212" s="1" t="s">
        <v>122</v>
      </c>
      <c r="D212" s="14">
        <v>5</v>
      </c>
      <c r="E212" s="42">
        <v>44015</v>
      </c>
      <c r="F212" s="43" t="s">
        <v>133</v>
      </c>
      <c r="G212" s="43" t="s">
        <v>133</v>
      </c>
      <c r="H212" s="1">
        <v>42210000</v>
      </c>
      <c r="I212" s="1">
        <v>42210002</v>
      </c>
      <c r="J212" s="1" t="s">
        <v>126</v>
      </c>
      <c r="K212" s="1" t="s">
        <v>134</v>
      </c>
      <c r="L212" s="42">
        <v>44015</v>
      </c>
      <c r="M212" s="7"/>
      <c r="N212" s="7">
        <v>140000</v>
      </c>
      <c r="O212" s="1">
        <f t="shared" si="3"/>
        <v>17</v>
      </c>
    </row>
    <row r="213" spans="1:17" s="1" customFormat="1" x14ac:dyDescent="0.25">
      <c r="B213" s="1" t="s">
        <v>122</v>
      </c>
      <c r="C213" s="1" t="s">
        <v>122</v>
      </c>
      <c r="D213" s="14">
        <v>6</v>
      </c>
      <c r="E213" s="42">
        <v>44035</v>
      </c>
      <c r="F213" s="43" t="s">
        <v>135</v>
      </c>
      <c r="G213" s="43" t="s">
        <v>135</v>
      </c>
      <c r="H213" s="1">
        <v>66110000</v>
      </c>
      <c r="K213" s="1" t="s">
        <v>136</v>
      </c>
      <c r="L213" s="42"/>
      <c r="M213" s="7">
        <v>440000</v>
      </c>
      <c r="N213" s="7"/>
      <c r="O213" s="1">
        <f t="shared" si="3"/>
        <v>17</v>
      </c>
    </row>
    <row r="214" spans="1:17" s="1" customFormat="1" x14ac:dyDescent="0.25">
      <c r="B214" s="1" t="s">
        <v>122</v>
      </c>
      <c r="C214" s="1" t="s">
        <v>122</v>
      </c>
      <c r="D214" s="14">
        <v>6</v>
      </c>
      <c r="E214" s="42">
        <v>44035</v>
      </c>
      <c r="F214" s="43" t="s">
        <v>135</v>
      </c>
      <c r="G214" s="43" t="s">
        <v>135</v>
      </c>
      <c r="H214" s="1">
        <v>42210000</v>
      </c>
      <c r="I214" s="1">
        <v>42210001</v>
      </c>
      <c r="J214" s="1" t="s">
        <v>125</v>
      </c>
      <c r="K214" s="1" t="s">
        <v>136</v>
      </c>
      <c r="L214" s="42">
        <v>44035</v>
      </c>
      <c r="M214" s="7"/>
      <c r="N214" s="7">
        <v>300000</v>
      </c>
      <c r="O214" s="1">
        <f t="shared" si="3"/>
        <v>17</v>
      </c>
    </row>
    <row r="215" spans="1:17" s="1" customFormat="1" x14ac:dyDescent="0.25">
      <c r="B215" s="1" t="s">
        <v>122</v>
      </c>
      <c r="C215" s="1" t="s">
        <v>122</v>
      </c>
      <c r="D215" s="14">
        <v>6</v>
      </c>
      <c r="E215" s="42">
        <v>44035</v>
      </c>
      <c r="F215" s="43" t="s">
        <v>135</v>
      </c>
      <c r="G215" s="43" t="s">
        <v>135</v>
      </c>
      <c r="H215" s="1">
        <v>42210000</v>
      </c>
      <c r="I215" s="1">
        <v>42210002</v>
      </c>
      <c r="J215" s="1" t="s">
        <v>126</v>
      </c>
      <c r="K215" s="1" t="s">
        <v>136</v>
      </c>
      <c r="L215" s="42">
        <v>44035</v>
      </c>
      <c r="M215" s="7"/>
      <c r="N215" s="7">
        <v>140000</v>
      </c>
      <c r="O215" s="1">
        <f t="shared" si="3"/>
        <v>17</v>
      </c>
    </row>
    <row r="216" spans="1:17" s="1" customFormat="1" x14ac:dyDescent="0.25">
      <c r="B216" s="1" t="s">
        <v>122</v>
      </c>
      <c r="C216" s="1" t="s">
        <v>122</v>
      </c>
      <c r="D216" s="14">
        <v>7</v>
      </c>
      <c r="E216" s="42">
        <v>44071</v>
      </c>
      <c r="F216" s="43"/>
      <c r="G216" s="43"/>
      <c r="H216" s="1">
        <v>66110000</v>
      </c>
      <c r="K216" s="1" t="s">
        <v>137</v>
      </c>
      <c r="L216" s="42"/>
      <c r="M216" s="7">
        <v>440000</v>
      </c>
      <c r="N216" s="7"/>
      <c r="O216" s="1">
        <f t="shared" si="3"/>
        <v>17</v>
      </c>
    </row>
    <row r="217" spans="1:17" s="1" customFormat="1" x14ac:dyDescent="0.25">
      <c r="B217" s="1" t="s">
        <v>122</v>
      </c>
      <c r="C217" s="1" t="s">
        <v>122</v>
      </c>
      <c r="D217" s="14">
        <v>7</v>
      </c>
      <c r="E217" s="42">
        <v>44071</v>
      </c>
      <c r="F217" s="43"/>
      <c r="G217" s="43"/>
      <c r="H217" s="1">
        <v>42210000</v>
      </c>
      <c r="I217" s="1">
        <v>42210001</v>
      </c>
      <c r="J217" s="1" t="s">
        <v>125</v>
      </c>
      <c r="K217" s="1" t="s">
        <v>137</v>
      </c>
      <c r="L217" s="42">
        <v>44071</v>
      </c>
      <c r="M217" s="7"/>
      <c r="N217" s="7">
        <v>300000</v>
      </c>
      <c r="O217" s="1">
        <f t="shared" si="3"/>
        <v>17</v>
      </c>
    </row>
    <row r="218" spans="1:17" s="1" customFormat="1" x14ac:dyDescent="0.25">
      <c r="B218" s="1" t="s">
        <v>122</v>
      </c>
      <c r="C218" s="1" t="s">
        <v>122</v>
      </c>
      <c r="D218" s="14">
        <v>7</v>
      </c>
      <c r="E218" s="42">
        <v>44071</v>
      </c>
      <c r="F218" s="43"/>
      <c r="G218" s="43"/>
      <c r="H218" s="1">
        <v>42210000</v>
      </c>
      <c r="I218" s="1">
        <v>42210002</v>
      </c>
      <c r="J218" s="1" t="s">
        <v>126</v>
      </c>
      <c r="K218" s="1" t="s">
        <v>137</v>
      </c>
      <c r="L218" s="42">
        <v>44071</v>
      </c>
      <c r="M218" s="7"/>
      <c r="N218" s="7">
        <v>140000</v>
      </c>
      <c r="O218" s="1">
        <f t="shared" si="3"/>
        <v>17</v>
      </c>
    </row>
    <row r="219" spans="1:17" s="1" customFormat="1" x14ac:dyDescent="0.25">
      <c r="B219" s="1" t="s">
        <v>122</v>
      </c>
      <c r="C219" s="1" t="s">
        <v>122</v>
      </c>
      <c r="D219" s="14">
        <v>8</v>
      </c>
      <c r="E219" s="42">
        <v>44151</v>
      </c>
      <c r="F219" s="43" t="s">
        <v>138</v>
      </c>
      <c r="G219" s="43" t="s">
        <v>138</v>
      </c>
      <c r="H219" s="1">
        <v>66110000</v>
      </c>
      <c r="K219" s="1" t="s">
        <v>139</v>
      </c>
      <c r="L219" s="42"/>
      <c r="M219" s="7">
        <v>590000</v>
      </c>
      <c r="N219" s="7"/>
      <c r="O219" s="1">
        <f t="shared" si="3"/>
        <v>17</v>
      </c>
    </row>
    <row r="220" spans="1:17" s="1" customFormat="1" x14ac:dyDescent="0.25">
      <c r="B220" s="1" t="s">
        <v>122</v>
      </c>
      <c r="C220" s="1" t="s">
        <v>122</v>
      </c>
      <c r="D220" s="14">
        <v>8</v>
      </c>
      <c r="E220" s="42">
        <v>44151</v>
      </c>
      <c r="F220" s="43" t="s">
        <v>138</v>
      </c>
      <c r="G220" s="43" t="s">
        <v>138</v>
      </c>
      <c r="H220" s="1">
        <v>42210000</v>
      </c>
      <c r="I220" s="1">
        <v>42210001</v>
      </c>
      <c r="J220" s="1" t="s">
        <v>125</v>
      </c>
      <c r="K220" s="1" t="s">
        <v>139</v>
      </c>
      <c r="L220" s="42">
        <v>44151</v>
      </c>
      <c r="M220" s="7"/>
      <c r="N220" s="7">
        <v>400000</v>
      </c>
      <c r="O220" s="1">
        <f t="shared" si="3"/>
        <v>17</v>
      </c>
    </row>
    <row r="221" spans="1:17" s="1" customFormat="1" x14ac:dyDescent="0.25">
      <c r="B221" s="1" t="s">
        <v>122</v>
      </c>
      <c r="C221" s="1" t="s">
        <v>122</v>
      </c>
      <c r="D221" s="14">
        <v>8</v>
      </c>
      <c r="E221" s="42">
        <v>44151</v>
      </c>
      <c r="F221" s="43" t="s">
        <v>138</v>
      </c>
      <c r="G221" s="43" t="s">
        <v>138</v>
      </c>
      <c r="H221" s="1">
        <v>42210000</v>
      </c>
      <c r="I221" s="1">
        <v>42210002</v>
      </c>
      <c r="J221" s="1" t="s">
        <v>126</v>
      </c>
      <c r="K221" s="1" t="s">
        <v>139</v>
      </c>
      <c r="L221" s="42">
        <v>44151</v>
      </c>
      <c r="M221" s="7"/>
      <c r="N221" s="7">
        <v>190000</v>
      </c>
      <c r="O221" s="1">
        <f t="shared" si="3"/>
        <v>17</v>
      </c>
    </row>
    <row r="222" spans="1:17" s="1" customFormat="1" x14ac:dyDescent="0.25">
      <c r="D222" s="14"/>
      <c r="E222" s="4"/>
      <c r="F222" s="5"/>
      <c r="G222" s="6"/>
      <c r="L222" s="4"/>
      <c r="M222" s="44"/>
      <c r="N222" s="44"/>
      <c r="O222" s="1">
        <f t="shared" si="3"/>
        <v>0</v>
      </c>
    </row>
    <row r="223" spans="1:17" s="1" customFormat="1" x14ac:dyDescent="0.25">
      <c r="A223" s="18"/>
      <c r="B223" s="18"/>
      <c r="C223" s="31"/>
      <c r="D223" s="31">
        <v>267</v>
      </c>
      <c r="E223" s="32">
        <v>44169</v>
      </c>
      <c r="F223" s="31" t="s">
        <v>140</v>
      </c>
      <c r="G223" s="31"/>
      <c r="H223" s="31">
        <v>42210000</v>
      </c>
      <c r="I223" s="31">
        <v>42210001</v>
      </c>
      <c r="J223" s="18"/>
      <c r="K223" s="31" t="s">
        <v>141</v>
      </c>
      <c r="L223" s="31"/>
      <c r="M223" s="18"/>
      <c r="N223" s="34">
        <v>300000</v>
      </c>
      <c r="O223" s="18"/>
      <c r="Q223" s="45"/>
    </row>
    <row r="224" spans="1:17" s="1" customFormat="1" x14ac:dyDescent="0.25">
      <c r="A224" s="18"/>
      <c r="B224" s="18"/>
      <c r="C224" s="31"/>
      <c r="D224" s="31">
        <v>267</v>
      </c>
      <c r="E224" s="32">
        <v>44169</v>
      </c>
      <c r="F224" s="31" t="s">
        <v>140</v>
      </c>
      <c r="G224" s="31"/>
      <c r="H224" s="18">
        <v>66110000</v>
      </c>
      <c r="I224" s="31"/>
      <c r="J224" s="18"/>
      <c r="K224" s="31" t="s">
        <v>141</v>
      </c>
      <c r="L224" s="31"/>
      <c r="M224" s="34">
        <v>300000</v>
      </c>
      <c r="N224" s="31"/>
      <c r="O224" s="18"/>
    </row>
    <row r="225" spans="1:15" s="1" customFormat="1" x14ac:dyDescent="0.25">
      <c r="A225" s="18"/>
      <c r="B225" s="18"/>
      <c r="C225" s="31"/>
      <c r="D225" s="31">
        <v>268</v>
      </c>
      <c r="E225" s="32">
        <v>44194</v>
      </c>
      <c r="F225" s="31" t="s">
        <v>142</v>
      </c>
      <c r="G225" s="31"/>
      <c r="H225" s="18">
        <v>66110000</v>
      </c>
      <c r="I225" s="31"/>
      <c r="J225" s="18"/>
      <c r="K225" s="31" t="s">
        <v>143</v>
      </c>
      <c r="L225" s="31"/>
      <c r="M225" s="34">
        <v>300000</v>
      </c>
      <c r="N225" s="31"/>
      <c r="O225" s="18"/>
    </row>
    <row r="226" spans="1:15" s="1" customFormat="1" x14ac:dyDescent="0.25">
      <c r="A226" s="18"/>
      <c r="B226" s="18"/>
      <c r="C226" s="31"/>
      <c r="D226" s="31">
        <v>268</v>
      </c>
      <c r="E226" s="32">
        <v>44194</v>
      </c>
      <c r="F226" s="31" t="s">
        <v>142</v>
      </c>
      <c r="G226" s="31"/>
      <c r="H226" s="31">
        <v>42210000</v>
      </c>
      <c r="I226" s="31">
        <v>42210001</v>
      </c>
      <c r="J226" s="18"/>
      <c r="K226" s="31" t="s">
        <v>143</v>
      </c>
      <c r="L226" s="31"/>
      <c r="M226" s="31"/>
      <c r="N226" s="34">
        <v>300000</v>
      </c>
      <c r="O226" s="18"/>
    </row>
    <row r="227" spans="1:15" s="1" customFormat="1" x14ac:dyDescent="0.25">
      <c r="D227" s="14"/>
      <c r="E227" s="4"/>
      <c r="F227" s="5"/>
      <c r="G227" s="6"/>
      <c r="K227" s="2" t="s">
        <v>144</v>
      </c>
      <c r="L227" s="4"/>
      <c r="M227" s="46">
        <f>SUM(M196:M226)</f>
        <v>4470000</v>
      </c>
      <c r="N227" s="46">
        <f>SUM(N196:N226)</f>
        <v>4470000</v>
      </c>
    </row>
    <row r="228" spans="1:15" s="1" customFormat="1" x14ac:dyDescent="0.25">
      <c r="D228" s="14"/>
      <c r="E228" s="4"/>
      <c r="F228" s="5"/>
      <c r="G228" s="6"/>
      <c r="L228" s="4"/>
      <c r="M228" s="46"/>
      <c r="N228" s="46"/>
    </row>
    <row r="229" spans="1:15" x14ac:dyDescent="0.25">
      <c r="M229" s="15">
        <f>+M15+M71+M92+M148+M174+M192+M227</f>
        <v>29132097</v>
      </c>
      <c r="N229" s="15">
        <f>+N15+N71+N92+N148+N174+N192+N227</f>
        <v>29132097</v>
      </c>
    </row>
  </sheetData>
  <printOptions horizontalCentered="1"/>
  <pageMargins left="0.19685039370078741" right="0.19685039370078741" top="0.74803149606299213" bottom="0.74803149606299213" header="0.31496062992125984" footer="0.31496062992125984"/>
  <pageSetup paperSize="9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JOURNAUX 261220 (2)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CPIG_MANAGER</dc:creator>
  <cp:lastModifiedBy>User</cp:lastModifiedBy>
  <dcterms:created xsi:type="dcterms:W3CDTF">2021-03-23T10:31:07Z</dcterms:created>
  <dcterms:modified xsi:type="dcterms:W3CDTF">2021-03-24T10:45:15Z</dcterms:modified>
</cp:coreProperties>
</file>