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25516"/>
  <workbookPr codeName="ThisWorkbook" autoCompressPictures="0"/>
  <bookViews>
    <workbookView xWindow="0" yWindow="0" windowWidth="28800" windowHeight="12220" activeTab="1"/>
  </bookViews>
  <sheets>
    <sheet name="JOURNAL" sheetId="3" r:id="rId1"/>
    <sheet name="PLANNING" sheetId="4" r:id="rId2"/>
    <sheet name="P2" sheetId="6" r:id="rId3"/>
    <sheet name="STOCK" sheetId="5" r:id="rId4"/>
  </sheets>
  <definedNames>
    <definedName name="_xlnm._FilterDatabase" localSheetId="0" hidden="1">JOURNAL!#REF!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6" l="1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B4" i="6"/>
  <c r="D4" i="6"/>
  <c r="E4" i="6"/>
  <c r="F4" i="6"/>
  <c r="G4" i="6"/>
  <c r="H4" i="6"/>
  <c r="I4" i="6"/>
  <c r="J4" i="6"/>
  <c r="K4" i="6"/>
  <c r="L4" i="6"/>
  <c r="M4" i="6"/>
  <c r="N4" i="6"/>
  <c r="O4" i="6"/>
  <c r="B5" i="6"/>
  <c r="D5" i="6"/>
  <c r="E5" i="6"/>
  <c r="F5" i="6"/>
  <c r="G5" i="6"/>
  <c r="H5" i="6"/>
  <c r="I5" i="6"/>
  <c r="J5" i="6"/>
  <c r="K5" i="6"/>
  <c r="L5" i="6"/>
  <c r="M5" i="6"/>
  <c r="N5" i="6"/>
  <c r="O5" i="6"/>
  <c r="B6" i="6"/>
  <c r="D6" i="6"/>
  <c r="E6" i="6"/>
  <c r="F6" i="6"/>
  <c r="G6" i="6"/>
  <c r="H6" i="6"/>
  <c r="I6" i="6"/>
  <c r="J6" i="6"/>
  <c r="K6" i="6"/>
  <c r="L6" i="6"/>
  <c r="M6" i="6"/>
  <c r="N6" i="6"/>
  <c r="O6" i="6"/>
  <c r="B7" i="6"/>
  <c r="D7" i="6"/>
  <c r="E7" i="6"/>
  <c r="F7" i="6"/>
  <c r="G7" i="6"/>
  <c r="H7" i="6"/>
  <c r="I7" i="6"/>
  <c r="J7" i="6"/>
  <c r="K7" i="6"/>
  <c r="L7" i="6"/>
  <c r="M7" i="6"/>
  <c r="N7" i="6"/>
  <c r="O7" i="6"/>
  <c r="B8" i="6"/>
  <c r="D8" i="6"/>
  <c r="E8" i="6"/>
  <c r="F8" i="6"/>
  <c r="G8" i="6"/>
  <c r="H8" i="6"/>
  <c r="I8" i="6"/>
  <c r="J8" i="6"/>
  <c r="K8" i="6"/>
  <c r="L8" i="6"/>
  <c r="M8" i="6"/>
  <c r="N8" i="6"/>
  <c r="O8" i="6"/>
  <c r="B9" i="6"/>
  <c r="D9" i="6"/>
  <c r="E9" i="6"/>
  <c r="F9" i="6"/>
  <c r="G9" i="6"/>
  <c r="H9" i="6"/>
  <c r="I9" i="6"/>
  <c r="J9" i="6"/>
  <c r="K9" i="6"/>
  <c r="L9" i="6"/>
  <c r="M9" i="6"/>
  <c r="N9" i="6"/>
  <c r="O9" i="6"/>
  <c r="B10" i="6"/>
  <c r="D10" i="6"/>
  <c r="E10" i="6"/>
  <c r="F10" i="6"/>
  <c r="G10" i="6"/>
  <c r="H10" i="6"/>
  <c r="I10" i="6"/>
  <c r="J10" i="6"/>
  <c r="K10" i="6"/>
  <c r="L10" i="6"/>
  <c r="M10" i="6"/>
  <c r="N10" i="6"/>
  <c r="O10" i="6"/>
  <c r="B11" i="6"/>
  <c r="D11" i="6"/>
  <c r="E11" i="6"/>
  <c r="F11" i="6"/>
  <c r="G11" i="6"/>
  <c r="H11" i="6"/>
  <c r="I11" i="6"/>
  <c r="J11" i="6"/>
  <c r="K11" i="6"/>
  <c r="L11" i="6"/>
  <c r="M11" i="6"/>
  <c r="N11" i="6"/>
  <c r="O11" i="6"/>
  <c r="B12" i="6"/>
  <c r="D12" i="6"/>
  <c r="E12" i="6"/>
  <c r="F12" i="6"/>
  <c r="G12" i="6"/>
  <c r="H12" i="6"/>
  <c r="I12" i="6"/>
  <c r="J12" i="6"/>
  <c r="K12" i="6"/>
  <c r="L12" i="6"/>
  <c r="M12" i="6"/>
  <c r="N12" i="6"/>
  <c r="O12" i="6"/>
  <c r="B13" i="6"/>
  <c r="D13" i="6"/>
  <c r="E13" i="6"/>
  <c r="F13" i="6"/>
  <c r="G13" i="6"/>
  <c r="H13" i="6"/>
  <c r="I13" i="6"/>
  <c r="J13" i="6"/>
  <c r="K13" i="6"/>
  <c r="L13" i="6"/>
  <c r="M13" i="6"/>
  <c r="N13" i="6"/>
  <c r="O13" i="6"/>
  <c r="B14" i="6"/>
  <c r="D14" i="6"/>
  <c r="E14" i="6"/>
  <c r="F14" i="6"/>
  <c r="G14" i="6"/>
  <c r="H14" i="6"/>
  <c r="I14" i="6"/>
  <c r="J14" i="6"/>
  <c r="K14" i="6"/>
  <c r="L14" i="6"/>
  <c r="M14" i="6"/>
  <c r="N14" i="6"/>
  <c r="O14" i="6"/>
  <c r="B15" i="6"/>
  <c r="D15" i="6"/>
  <c r="E15" i="6"/>
  <c r="F15" i="6"/>
  <c r="G15" i="6"/>
  <c r="H15" i="6"/>
  <c r="I15" i="6"/>
  <c r="J15" i="6"/>
  <c r="K15" i="6"/>
  <c r="L15" i="6"/>
  <c r="M15" i="6"/>
  <c r="N15" i="6"/>
  <c r="O15" i="6"/>
  <c r="B16" i="6"/>
  <c r="D16" i="6"/>
  <c r="E16" i="6"/>
  <c r="F16" i="6"/>
  <c r="G16" i="6"/>
  <c r="H16" i="6"/>
  <c r="I16" i="6"/>
  <c r="J16" i="6"/>
  <c r="K16" i="6"/>
  <c r="L16" i="6"/>
  <c r="M16" i="6"/>
  <c r="N16" i="6"/>
  <c r="O16" i="6"/>
  <c r="B17" i="6"/>
  <c r="D17" i="6"/>
  <c r="E17" i="6"/>
  <c r="F17" i="6"/>
  <c r="G17" i="6"/>
  <c r="H17" i="6"/>
  <c r="I17" i="6"/>
  <c r="J17" i="6"/>
  <c r="K17" i="6"/>
  <c r="L17" i="6"/>
  <c r="M17" i="6"/>
  <c r="N17" i="6"/>
  <c r="O17" i="6"/>
  <c r="B18" i="6"/>
  <c r="D18" i="6"/>
  <c r="E18" i="6"/>
  <c r="F18" i="6"/>
  <c r="G18" i="6"/>
  <c r="H18" i="6"/>
  <c r="I18" i="6"/>
  <c r="J18" i="6"/>
  <c r="K18" i="6"/>
  <c r="L18" i="6"/>
  <c r="M18" i="6"/>
  <c r="N18" i="6"/>
  <c r="O18" i="6"/>
  <c r="B19" i="6"/>
  <c r="D19" i="6"/>
  <c r="E19" i="6"/>
  <c r="F19" i="6"/>
  <c r="G19" i="6"/>
  <c r="H19" i="6"/>
  <c r="I19" i="6"/>
  <c r="J19" i="6"/>
  <c r="K19" i="6"/>
  <c r="L19" i="6"/>
  <c r="M19" i="6"/>
  <c r="N19" i="6"/>
  <c r="O19" i="6"/>
  <c r="B20" i="6"/>
  <c r="D20" i="6"/>
  <c r="E20" i="6"/>
  <c r="F20" i="6"/>
  <c r="G20" i="6"/>
  <c r="H20" i="6"/>
  <c r="I20" i="6"/>
  <c r="J20" i="6"/>
  <c r="K20" i="6"/>
  <c r="L20" i="6"/>
  <c r="M20" i="6"/>
  <c r="N20" i="6"/>
  <c r="O20" i="6"/>
  <c r="D3" i="6"/>
  <c r="E3" i="6"/>
  <c r="F3" i="6"/>
  <c r="G3" i="6"/>
  <c r="H3" i="6"/>
  <c r="I3" i="6"/>
  <c r="J3" i="6"/>
  <c r="K3" i="6"/>
  <c r="L3" i="6"/>
  <c r="M3" i="6"/>
  <c r="N3" i="6"/>
  <c r="O3" i="6"/>
  <c r="B3" i="6"/>
  <c r="C1" i="6"/>
  <c r="D1" i="6"/>
  <c r="E1" i="6"/>
  <c r="F1" i="6"/>
  <c r="G1" i="6"/>
  <c r="H1" i="6"/>
  <c r="I1" i="6"/>
  <c r="J1" i="6"/>
  <c r="K1" i="6"/>
  <c r="L1" i="6"/>
  <c r="M1" i="6"/>
  <c r="N1" i="6"/>
  <c r="O1" i="6"/>
  <c r="B1" i="6"/>
  <c r="C3" i="5"/>
  <c r="D3" i="5"/>
  <c r="C4" i="5"/>
  <c r="D4" i="5"/>
  <c r="C5" i="5"/>
  <c r="D5" i="5"/>
  <c r="C6" i="5"/>
  <c r="D6" i="5"/>
  <c r="C7" i="5"/>
  <c r="D7" i="5"/>
  <c r="C8" i="5"/>
  <c r="D8" i="5"/>
  <c r="C2" i="5"/>
  <c r="D2" i="5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B6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B8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B9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R9" i="4"/>
  <c r="S9" i="4"/>
  <c r="B10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R10" i="4"/>
  <c r="S10" i="4"/>
  <c r="B11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R11" i="4"/>
  <c r="S11" i="4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B13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R13" i="4"/>
  <c r="S13" i="4"/>
  <c r="B14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R14" i="4"/>
  <c r="S14" i="4"/>
  <c r="B15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R15" i="4"/>
  <c r="S15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B2" i="4"/>
</calcChain>
</file>

<file path=xl/sharedStrings.xml><?xml version="1.0" encoding="utf-8"?>
<sst xmlns="http://schemas.openxmlformats.org/spreadsheetml/2006/main" count="85" uniqueCount="59">
  <si>
    <t>NOM</t>
  </si>
  <si>
    <t>CHAPON</t>
  </si>
  <si>
    <t>DINDE</t>
  </si>
  <si>
    <t>COCHON DE LAIT</t>
  </si>
  <si>
    <t>DATE</t>
  </si>
  <si>
    <t>ROTI BOEUF</t>
  </si>
  <si>
    <t>ROTI DINDE</t>
  </si>
  <si>
    <t>GIGOT</t>
  </si>
  <si>
    <t>ROTI VEAU</t>
  </si>
  <si>
    <t>NUM</t>
  </si>
  <si>
    <t>PRODUITS</t>
  </si>
  <si>
    <t>DEPART</t>
  </si>
  <si>
    <t>COMMANDES</t>
  </si>
  <si>
    <t>COURANT</t>
  </si>
  <si>
    <t>Commande1</t>
  </si>
  <si>
    <t>Date</t>
  </si>
  <si>
    <t>Commande2</t>
  </si>
  <si>
    <t>Commande3</t>
  </si>
  <si>
    <t>Commande4</t>
  </si>
  <si>
    <t>Commande5</t>
  </si>
  <si>
    <t>Commande6</t>
  </si>
  <si>
    <t>Commande7</t>
  </si>
  <si>
    <t>Commande8</t>
  </si>
  <si>
    <t>Commande9</t>
  </si>
  <si>
    <t>Commande10</t>
  </si>
  <si>
    <t>Commande11</t>
  </si>
  <si>
    <t>Commande12</t>
  </si>
  <si>
    <t>Commande13</t>
  </si>
  <si>
    <t>Commande14</t>
  </si>
  <si>
    <t>Commande15</t>
  </si>
  <si>
    <t>Commande16</t>
  </si>
  <si>
    <t>Commande17</t>
  </si>
  <si>
    <t>Commande18</t>
  </si>
  <si>
    <t>lundi 21/12/2020</t>
  </si>
  <si>
    <t>mardi 22/12/2020</t>
  </si>
  <si>
    <t>mercredi 23/12/2020</t>
  </si>
  <si>
    <t>jeudi 24/12/2020</t>
  </si>
  <si>
    <t>vendredi 25/12/2020</t>
  </si>
  <si>
    <t>samedi 26/12/2020</t>
  </si>
  <si>
    <t>dimanche 27/12/2020</t>
  </si>
  <si>
    <t>lundi 28/12/2020</t>
  </si>
  <si>
    <t>mardi 29/12/2020</t>
  </si>
  <si>
    <t>mercredi 30/12/2020</t>
  </si>
  <si>
    <t>jeudi 31/12/2020</t>
  </si>
  <si>
    <t>vendredi 01/01/2021</t>
  </si>
  <si>
    <t>samedi 02/01/2021</t>
  </si>
  <si>
    <t>dimanche 03/01/2021</t>
  </si>
  <si>
    <t>DEUX</t>
  </si>
  <si>
    <t>TROIS</t>
  </si>
  <si>
    <t>QUATRE</t>
  </si>
  <si>
    <t>CINQ</t>
  </si>
  <si>
    <t>SIX</t>
  </si>
  <si>
    <t>SEPT</t>
  </si>
  <si>
    <t>HUIT</t>
  </si>
  <si>
    <t>NEUF</t>
  </si>
  <si>
    <t>DIX</t>
  </si>
  <si>
    <t>ONZE</t>
  </si>
  <si>
    <t>DOUZE</t>
  </si>
  <si>
    <t>UNVARNIER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</si>
</sst>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General;General;"/>
    <numFmt numFmtId="165" formatCode="dddd\ dd/mm/yyyy"/>
    <numFmt numFmtId="166" formatCode="General;;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3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Border="1" applyAlignment="1">
      <alignment horizontal="left"/>
    </xf>
    <xf numFmtId="164" fontId="0" fillId="0" borderId="0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ill="1" applyBorder="1" applyAlignment="1">
      <alignment horizontal="left" vertical="center"/>
    </xf>
    <xf numFmtId="14" fontId="0" fillId="0" borderId="0" xfId="0" applyNumberFormat="1"/>
    <xf numFmtId="0" fontId="0" fillId="0" borderId="0" xfId="0" quotePrefix="1" applyAlignment="1"/>
    <xf numFmtId="166" fontId="0" fillId="0" borderId="0" xfId="0" applyNumberFormat="1" applyFill="1" applyBorder="1" applyAlignment="1">
      <alignment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166" fontId="0" fillId="0" borderId="0" xfId="0" quotePrefix="1" applyNumberFormat="1" applyAlignment="1">
      <alignment vertical="center" wrapText="1"/>
    </xf>
    <xf numFmtId="14" fontId="0" fillId="0" borderId="0" xfId="0" applyNumberFormat="1" applyAlignment="1">
      <alignment vertical="center"/>
    </xf>
  </cellXfs>
  <cellStyles count="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Normal" xfId="0" builtinId="0"/>
  </cellStyles>
  <dxfs count="57">
    <dxf>
      <alignment horizontal="general" vertical="center" textRotation="0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numFmt numFmtId="166" formatCode="General;;"/>
      <alignment horizontal="general" vertical="center" textRotation="0" wrapText="1" justifyLastLine="0" shrinkToFit="0"/>
    </dxf>
    <dxf>
      <alignment horizontal="general" vertical="center" textRotation="0" justifyLastLine="0" shrinkToFit="0"/>
    </dxf>
    <dxf>
      <numFmt numFmtId="164" formatCode="General;General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/>
    </dxf>
    <dxf>
      <numFmt numFmtId="164" formatCode="General;General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/>
    </dxf>
    <dxf>
      <numFmt numFmtId="164" formatCode="General;General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/>
    </dxf>
    <dxf>
      <numFmt numFmtId="164" formatCode="General;General;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/>
    </dxf>
    <dxf>
      <numFmt numFmtId="164" formatCode="General;General;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center" textRotation="0" wrapText="1" indent="0" justifyLastLine="0" shrinkToFit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66" formatCode="General;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right style="thin">
          <color auto="1"/>
        </right>
      </border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Commandes" displayName="Commandes" ref="A1:J16" totalsRowShown="0" headerRowDxfId="56" dataDxfId="55" tableBorderDxfId="54">
  <autoFilter ref="A1:J16"/>
  <tableColumns count="10">
    <tableColumn id="1" name="DATE" dataDxfId="53"/>
    <tableColumn id="2" name="NUM" dataDxfId="52"/>
    <tableColumn id="3" name="NOM" dataDxfId="51"/>
    <tableColumn id="4" name="CHAPON" dataDxfId="50"/>
    <tableColumn id="5" name="ROTI BOEUF" dataDxfId="49"/>
    <tableColumn id="6" name="ROTI DINDE" dataDxfId="48"/>
    <tableColumn id="7" name="DINDE" dataDxfId="47"/>
    <tableColumn id="8" name="GIGOT" dataDxfId="46"/>
    <tableColumn id="9" name="ROTI VEAU" dataDxfId="45"/>
    <tableColumn id="10" name="COCHON DE LAIT" dataDxfId="44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3" name="PLANNING" displayName="PLANNING" ref="A1:S15" totalsRowShown="0" headerRowDxfId="43" dataDxfId="42">
  <autoFilter ref="A1:S15"/>
  <tableColumns count="19">
    <tableColumn id="1" name="Date" dataDxfId="41"/>
    <tableColumn id="3" name="Commande1" dataDxfId="40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calculatedColumnFormula>
    </tableColumn>
    <tableColumn id="4" name="Commande2" dataDxfId="39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calculatedColumnFormula>
    </tableColumn>
    <tableColumn id="5" name="Commande3" dataDxfId="38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calculatedColumnFormula>
    </tableColumn>
    <tableColumn id="6" name="Commande4" dataDxfId="37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calculatedColumnFormula>
    </tableColumn>
    <tableColumn id="7" name="Commande5" dataDxfId="36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calculatedColumnFormula>
    </tableColumn>
    <tableColumn id="8" name="Commande6" dataDxfId="35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calculatedColumnFormula>
    </tableColumn>
    <tableColumn id="9" name="Commande7" dataDxfId="34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calculatedColumnFormula>
    </tableColumn>
    <tableColumn id="10" name="Commande8" dataDxfId="33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calculatedColumnFormula>
    </tableColumn>
    <tableColumn id="11" name="Commande9" dataDxfId="32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calculatedColumnFormula>
    </tableColumn>
    <tableColumn id="12" name="Commande10" dataDxfId="31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calculatedColumnFormula>
    </tableColumn>
    <tableColumn id="13" name="Commande11" dataDxfId="30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calculatedColumnFormula>
    </tableColumn>
    <tableColumn id="14" name="Commande12" dataDxfId="29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calculatedColumnFormula>
    </tableColumn>
    <tableColumn id="15" name="Commande13" dataDxfId="28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calculatedColumnFormula>
    </tableColumn>
    <tableColumn id="16" name="Commande14" dataDxfId="27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calculatedColumnFormula>
    </tableColumn>
    <tableColumn id="17" name="Commande15" dataDxfId="26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calculatedColumnFormula>
    </tableColumn>
    <tableColumn id="18" name="Commande16" dataDxfId="25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calculatedColumnFormula>
    </tableColumn>
    <tableColumn id="19" name="Commande17" dataDxfId="24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calculatedColumnFormula>
    </tableColumn>
    <tableColumn id="20" name="Commande18" dataDxfId="23">
      <calculatedColumnFormula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calculatedColumnFormula>
    </tableColumn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5" name="AGENDA" displayName="AGENDA" ref="A2:O20" totalsRowShown="0" headerRowDxfId="22" dataDxfId="0">
  <autoFilter ref="A2:O20"/>
  <tableColumns count="15">
    <tableColumn id="1" name="Date" dataDxfId="15"/>
    <tableColumn id="2" name="lundi 21/12/2020" dataDxfId="14">
      <calculatedColumnFormula>IFERROR(INDEX(Commandes[[NUM]:[NUM]]&amp;" - "&amp;Commandes[[NOM]:[NOM]],
MATCH(SUMPRODUCT(LARGE((Commandes[[DATE]:[DATE]]=VALUE(B$1))*(Commandes[[NUM]:[NUM]]),COUNTIF(Commandes[[DATE]:[DATE]],VALUE(B$1))+1-ROW(B1))),Commandes[[NUM]:[NUM]],0)),0)</calculatedColumnFormula>
    </tableColumn>
    <tableColumn id="3" name="mardi 22/12/2020" dataDxfId="13">
      <calculatedColumnFormula>IFERROR(INDEX(Commandes[[NUM]:[NUM]]&amp;" - "&amp;Commandes[[NOM]:[NOM]],
MATCH(SUMPRODUCT(LARGE((Commandes[[DATE]:[DATE]]=VALUE(C$1))*(Commandes[[NUM]:[NUM]]),COUNTIF(Commandes[[DATE]:[DATE]],VALUE(C$1))+1-ROW(C1))),Commandes[[NUM]:[NUM]],0)),0)</calculatedColumnFormula>
    </tableColumn>
    <tableColumn id="4" name="mercredi 23/12/2020" dataDxfId="12">
      <calculatedColumnFormula>IFERROR(INDEX(Commandes[[NUM]:[NUM]]&amp;" - "&amp;Commandes[[NOM]:[NOM]],
MATCH(SUMPRODUCT(LARGE((Commandes[[DATE]:[DATE]]=VALUE(D$1))*(Commandes[[NUM]:[NUM]]),COUNTIF(Commandes[[DATE]:[DATE]],VALUE(D$1))+1-ROW(D1))),Commandes[[NUM]:[NUM]],0)),0)</calculatedColumnFormula>
    </tableColumn>
    <tableColumn id="5" name="jeudi 24/12/2020" dataDxfId="11">
      <calculatedColumnFormula>IFERROR(INDEX(Commandes[[NUM]:[NUM]]&amp;" - "&amp;Commandes[[NOM]:[NOM]],
MATCH(SUMPRODUCT(LARGE((Commandes[[DATE]:[DATE]]=VALUE(E$1))*(Commandes[[NUM]:[NUM]]),COUNTIF(Commandes[[DATE]:[DATE]],VALUE(E$1))+1-ROW(E1))),Commandes[[NUM]:[NUM]],0)),0)</calculatedColumnFormula>
    </tableColumn>
    <tableColumn id="6" name="vendredi 25/12/2020" dataDxfId="10">
      <calculatedColumnFormula>IFERROR(INDEX(Commandes[[NUM]:[NUM]]&amp;" - "&amp;Commandes[[NOM]:[NOM]],
MATCH(SUMPRODUCT(LARGE((Commandes[[DATE]:[DATE]]=VALUE(F$1))*(Commandes[[NUM]:[NUM]]),COUNTIF(Commandes[[DATE]:[DATE]],VALUE(F$1))+1-ROW(F1))),Commandes[[NUM]:[NUM]],0)),0)</calculatedColumnFormula>
    </tableColumn>
    <tableColumn id="7" name="samedi 26/12/2020" dataDxfId="9">
      <calculatedColumnFormula>IFERROR(INDEX(Commandes[[NUM]:[NUM]]&amp;" - "&amp;Commandes[[NOM]:[NOM]],
MATCH(SUMPRODUCT(LARGE((Commandes[[DATE]:[DATE]]=VALUE(G$1))*(Commandes[[NUM]:[NUM]]),COUNTIF(Commandes[[DATE]:[DATE]],VALUE(G$1))+1-ROW(G1))),Commandes[[NUM]:[NUM]],0)),0)</calculatedColumnFormula>
    </tableColumn>
    <tableColumn id="8" name="dimanche 27/12/2020" dataDxfId="8">
      <calculatedColumnFormula>IFERROR(INDEX(Commandes[[NUM]:[NUM]]&amp;" - "&amp;Commandes[[NOM]:[NOM]],
MATCH(SUMPRODUCT(LARGE((Commandes[[DATE]:[DATE]]=VALUE(H$1))*(Commandes[[NUM]:[NUM]]),COUNTIF(Commandes[[DATE]:[DATE]],VALUE(H$1))+1-ROW(H1))),Commandes[[NUM]:[NUM]],0)),0)</calculatedColumnFormula>
    </tableColumn>
    <tableColumn id="9" name="lundi 28/12/2020" dataDxfId="7">
      <calculatedColumnFormula>IFERROR(INDEX(Commandes[[NUM]:[NUM]]&amp;" - "&amp;Commandes[[NOM]:[NOM]],
MATCH(SUMPRODUCT(LARGE((Commandes[[DATE]:[DATE]]=VALUE(I$1))*(Commandes[[NUM]:[NUM]]),COUNTIF(Commandes[[DATE]:[DATE]],VALUE(I$1))+1-ROW(I1))),Commandes[[NUM]:[NUM]],0)),0)</calculatedColumnFormula>
    </tableColumn>
    <tableColumn id="10" name="mardi 29/12/2020" dataDxfId="6">
      <calculatedColumnFormula>IFERROR(INDEX(Commandes[[NUM]:[NUM]]&amp;" - "&amp;Commandes[[NOM]:[NOM]],
MATCH(SUMPRODUCT(LARGE((Commandes[[DATE]:[DATE]]=VALUE(J$1))*(Commandes[[NUM]:[NUM]]),COUNTIF(Commandes[[DATE]:[DATE]],VALUE(J$1))+1-ROW(J1))),Commandes[[NUM]:[NUM]],0)),0)</calculatedColumnFormula>
    </tableColumn>
    <tableColumn id="11" name="mercredi 30/12/2020" dataDxfId="5">
      <calculatedColumnFormula>IFERROR(INDEX(Commandes[[NUM]:[NUM]]&amp;" - "&amp;Commandes[[NOM]:[NOM]],
MATCH(SUMPRODUCT(LARGE((Commandes[[DATE]:[DATE]]=VALUE(K$1))*(Commandes[[NUM]:[NUM]]),COUNTIF(Commandes[[DATE]:[DATE]],VALUE(K$1))+1-ROW(K1))),Commandes[[NUM]:[NUM]],0)),0)</calculatedColumnFormula>
    </tableColumn>
    <tableColumn id="12" name="jeudi 31/12/2020" dataDxfId="4">
      <calculatedColumnFormula>IFERROR(INDEX(Commandes[[NUM]:[NUM]]&amp;" - "&amp;Commandes[[NOM]:[NOM]],
MATCH(SUMPRODUCT(LARGE((Commandes[[DATE]:[DATE]]=VALUE(L$1))*(Commandes[[NUM]:[NUM]]),COUNTIF(Commandes[[DATE]:[DATE]],VALUE(L$1))+1-ROW(L1))),Commandes[[NUM]:[NUM]],0)),0)</calculatedColumnFormula>
    </tableColumn>
    <tableColumn id="13" name="vendredi 01/01/2021" dataDxfId="3">
      <calculatedColumnFormula>IFERROR(INDEX(Commandes[[NUM]:[NUM]]&amp;" - "&amp;Commandes[[NOM]:[NOM]],
MATCH(SUMPRODUCT(LARGE((Commandes[[DATE]:[DATE]]=VALUE(M$1))*(Commandes[[NUM]:[NUM]]),COUNTIF(Commandes[[DATE]:[DATE]],VALUE(M$1))+1-ROW(M1))),Commandes[[NUM]:[NUM]],0)),0)</calculatedColumnFormula>
    </tableColumn>
    <tableColumn id="14" name="samedi 02/01/2021" dataDxfId="2">
      <calculatedColumnFormula>IFERROR(INDEX(Commandes[[NUM]:[NUM]]&amp;" - "&amp;Commandes[[NOM]:[NOM]],
MATCH(SUMPRODUCT(LARGE((Commandes[[DATE]:[DATE]]=VALUE(N$1))*(Commandes[[NUM]:[NUM]]),COUNTIF(Commandes[[DATE]:[DATE]],VALUE(N$1))+1-ROW(N1))),Commandes[[NUM]:[NUM]],0)),0)</calculatedColumnFormula>
    </tableColumn>
    <tableColumn id="15" name="dimanche 03/01/2021" dataDxfId="1">
      <calculatedColumnFormula>IFERROR(INDEX(Commandes[[NUM]:[NUM]]&amp;" - "&amp;Commandes[[NOM]:[NOM]],
MATCH(SUMPRODUCT(LARGE((Commandes[[DATE]:[DATE]]=VALUE(O$1))*(Commandes[[NUM]:[NUM]]),COUNTIF(Commandes[[DATE]:[DATE]],VALUE(O$1))+1-ROW(O1))),Commandes[[NUM]:[NUM]],0)),0)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SUIVI" displayName="SUIVI" ref="A1:D8" totalsRowShown="0" headerRowDxfId="21" dataDxfId="20">
  <autoFilter ref="A1:D8"/>
  <tableColumns count="4">
    <tableColumn id="1" name="PRODUITS" dataDxfId="19"/>
    <tableColumn id="2" name="DEPART" dataDxfId="18"/>
    <tableColumn id="3" name="COMMANDES" dataDxfId="17">
      <calculatedColumnFormula>SUM(INDIRECT("Commandes["&amp;$A2&amp;"]"))</calculatedColumnFormula>
    </tableColumn>
    <tableColumn id="4" name="COURANT" dataDxfId="16">
      <calculatedColumnFormula>B2-C2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34"/>
  <sheetViews>
    <sheetView workbookViewId="0">
      <selection activeCell="C21" sqref="C21"/>
    </sheetView>
  </sheetViews>
  <sheetFormatPr baseColWidth="10" defaultRowHeight="14" x14ac:dyDescent="0"/>
  <cols>
    <col min="1" max="3" width="15.83203125" style="1" customWidth="1"/>
    <col min="4" max="4" width="16.83203125" style="1" customWidth="1"/>
    <col min="5" max="10" width="15.83203125" style="1" customWidth="1"/>
    <col min="11" max="16384" width="10.83203125" style="1"/>
  </cols>
  <sheetData>
    <row r="1" spans="1:13" s="10" customFormat="1">
      <c r="A1" s="7" t="s">
        <v>4</v>
      </c>
      <c r="B1" s="8" t="s">
        <v>9</v>
      </c>
      <c r="C1" s="7" t="s">
        <v>0</v>
      </c>
      <c r="D1" s="8" t="s">
        <v>1</v>
      </c>
      <c r="E1" s="7" t="s">
        <v>5</v>
      </c>
      <c r="F1" s="7" t="s">
        <v>6</v>
      </c>
      <c r="G1" s="7" t="s">
        <v>2</v>
      </c>
      <c r="H1" s="7" t="s">
        <v>7</v>
      </c>
      <c r="I1" s="7" t="s">
        <v>8</v>
      </c>
      <c r="J1" s="9" t="s">
        <v>3</v>
      </c>
      <c r="M1" s="11"/>
    </row>
    <row r="2" spans="1:13" customFormat="1">
      <c r="A2" s="5">
        <v>44187</v>
      </c>
      <c r="B2" s="2">
        <v>100</v>
      </c>
      <c r="C2" s="2" t="s">
        <v>58</v>
      </c>
      <c r="D2" s="3">
        <v>1</v>
      </c>
      <c r="E2" s="3"/>
      <c r="F2" s="3"/>
      <c r="G2" s="3">
        <v>1</v>
      </c>
      <c r="H2" s="3"/>
      <c r="I2" s="3"/>
      <c r="J2" s="3"/>
      <c r="M2" s="1"/>
    </row>
    <row r="3" spans="1:13" customFormat="1">
      <c r="A3" s="6">
        <v>44187</v>
      </c>
      <c r="B3" s="4">
        <v>101</v>
      </c>
      <c r="C3" s="4" t="s">
        <v>47</v>
      </c>
      <c r="D3" s="3"/>
      <c r="E3" s="3">
        <v>2</v>
      </c>
      <c r="F3" s="3"/>
      <c r="G3" s="3"/>
      <c r="H3" s="3"/>
      <c r="I3" s="3"/>
      <c r="J3" s="3"/>
      <c r="M3" s="1"/>
    </row>
    <row r="4" spans="1:13" customFormat="1">
      <c r="A4" s="6">
        <v>44187</v>
      </c>
      <c r="B4" s="4">
        <v>102</v>
      </c>
      <c r="C4" s="4" t="s">
        <v>48</v>
      </c>
      <c r="D4" s="3">
        <v>2</v>
      </c>
      <c r="E4" s="3">
        <v>2</v>
      </c>
      <c r="F4" s="3"/>
      <c r="G4" s="3"/>
      <c r="H4" s="3"/>
      <c r="I4" s="3"/>
      <c r="J4" s="3"/>
      <c r="M4" s="1"/>
    </row>
    <row r="5" spans="1:13" customFormat="1">
      <c r="A5" s="6">
        <v>44188</v>
      </c>
      <c r="B5" s="4">
        <v>103</v>
      </c>
      <c r="C5" s="4" t="s">
        <v>49</v>
      </c>
      <c r="D5" s="3"/>
      <c r="E5" s="3"/>
      <c r="F5" s="3"/>
      <c r="G5" s="3"/>
      <c r="H5" s="3"/>
      <c r="I5" s="3"/>
      <c r="J5" s="3"/>
      <c r="M5" s="1"/>
    </row>
    <row r="6" spans="1:13" customFormat="1">
      <c r="A6" s="6">
        <v>44188</v>
      </c>
      <c r="B6" s="4">
        <v>104</v>
      </c>
      <c r="C6" s="4" t="s">
        <v>50</v>
      </c>
      <c r="D6" s="3"/>
      <c r="E6" s="3"/>
      <c r="F6" s="3"/>
      <c r="G6" s="3"/>
      <c r="H6" s="3"/>
      <c r="I6" s="3"/>
      <c r="J6" s="3"/>
      <c r="M6" s="1"/>
    </row>
    <row r="7" spans="1:13" customFormat="1">
      <c r="A7" s="6">
        <v>44188</v>
      </c>
      <c r="B7" s="4">
        <v>105</v>
      </c>
      <c r="C7" s="4" t="s">
        <v>51</v>
      </c>
      <c r="D7" s="3"/>
      <c r="E7" s="3"/>
      <c r="F7" s="3"/>
      <c r="G7" s="3"/>
      <c r="H7" s="3"/>
      <c r="I7" s="3"/>
      <c r="J7" s="3"/>
      <c r="M7" s="1"/>
    </row>
    <row r="8" spans="1:13" customFormat="1">
      <c r="A8" s="6">
        <v>44188</v>
      </c>
      <c r="B8" s="4">
        <v>106</v>
      </c>
      <c r="C8" s="4" t="s">
        <v>52</v>
      </c>
      <c r="D8" s="3"/>
      <c r="E8" s="3"/>
      <c r="F8" s="3"/>
      <c r="G8" s="3"/>
      <c r="H8" s="3"/>
      <c r="I8" s="3"/>
      <c r="J8" s="3"/>
    </row>
    <row r="9" spans="1:13" customFormat="1">
      <c r="A9" s="6">
        <v>44191</v>
      </c>
      <c r="B9" s="4">
        <v>107</v>
      </c>
      <c r="C9" s="4" t="s">
        <v>53</v>
      </c>
      <c r="D9" s="3"/>
      <c r="E9" s="3"/>
      <c r="F9" s="3"/>
      <c r="G9" s="3"/>
      <c r="H9" s="3"/>
      <c r="I9" s="3"/>
      <c r="J9" s="3"/>
    </row>
    <row r="10" spans="1:13" customFormat="1">
      <c r="A10" s="6">
        <v>44193</v>
      </c>
      <c r="B10" s="4">
        <v>108</v>
      </c>
      <c r="C10" s="4" t="s">
        <v>54</v>
      </c>
      <c r="D10" s="3"/>
      <c r="E10" s="3"/>
      <c r="F10" s="3"/>
      <c r="G10" s="3"/>
      <c r="H10" s="3"/>
      <c r="I10" s="3"/>
      <c r="J10" s="3"/>
    </row>
    <row r="11" spans="1:13" customFormat="1">
      <c r="A11" s="6">
        <v>44193</v>
      </c>
      <c r="B11" s="4">
        <v>109</v>
      </c>
      <c r="C11" s="4" t="s">
        <v>55</v>
      </c>
      <c r="D11" s="3"/>
      <c r="E11" s="3"/>
      <c r="F11" s="3"/>
      <c r="G11" s="3"/>
      <c r="H11" s="3"/>
      <c r="I11" s="3"/>
      <c r="J11" s="3"/>
    </row>
    <row r="12" spans="1:13" customFormat="1">
      <c r="A12" s="6">
        <v>44193</v>
      </c>
      <c r="B12" s="4">
        <v>110</v>
      </c>
      <c r="C12" s="4" t="s">
        <v>56</v>
      </c>
      <c r="D12" s="3"/>
      <c r="E12" s="3"/>
      <c r="F12" s="3"/>
      <c r="G12" s="3"/>
      <c r="H12" s="3"/>
      <c r="I12" s="3"/>
      <c r="J12" s="3"/>
    </row>
    <row r="13" spans="1:13" customFormat="1">
      <c r="A13" s="6">
        <v>44188</v>
      </c>
      <c r="B13" s="4">
        <v>111</v>
      </c>
      <c r="C13" s="4" t="s">
        <v>57</v>
      </c>
      <c r="D13" s="3"/>
      <c r="E13" s="3"/>
      <c r="F13" s="3"/>
      <c r="G13" s="3"/>
      <c r="H13" s="3"/>
      <c r="I13" s="3"/>
      <c r="J13" s="3"/>
    </row>
    <row r="14" spans="1:13" customFormat="1">
      <c r="A14" s="6"/>
      <c r="B14" s="4"/>
      <c r="C14" s="4"/>
      <c r="D14" s="3"/>
      <c r="E14" s="3"/>
      <c r="F14" s="3"/>
      <c r="G14" s="3"/>
      <c r="H14" s="3"/>
      <c r="I14" s="3"/>
      <c r="J14" s="3"/>
    </row>
    <row r="15" spans="1:13" customFormat="1">
      <c r="A15" s="6"/>
      <c r="B15" s="4"/>
      <c r="C15" s="4"/>
      <c r="D15" s="3"/>
      <c r="E15" s="3"/>
      <c r="F15" s="3"/>
      <c r="G15" s="3"/>
      <c r="H15" s="3"/>
      <c r="I15" s="3"/>
      <c r="J15" s="3"/>
    </row>
    <row r="16" spans="1:13" customFormat="1">
      <c r="A16" s="6"/>
      <c r="B16" s="4"/>
      <c r="C16" s="4"/>
      <c r="D16" s="3"/>
      <c r="E16" s="3"/>
      <c r="F16" s="3"/>
      <c r="G16" s="3"/>
      <c r="H16" s="3"/>
      <c r="I16" s="3"/>
      <c r="J16" s="3"/>
    </row>
    <row r="17" spans="1:14" customFormat="1">
      <c r="L17" s="1"/>
      <c r="M17" s="1"/>
      <c r="N17" s="1"/>
    </row>
    <row r="18" spans="1:14" customFormat="1">
      <c r="L18" s="1"/>
      <c r="M18" s="1"/>
      <c r="N18" s="1"/>
    </row>
    <row r="19" spans="1:14" customFormat="1">
      <c r="L19" s="1"/>
      <c r="M19" s="1"/>
      <c r="N19" s="1"/>
    </row>
    <row r="20" spans="1:14" s="10" customFormat="1">
      <c r="L20" s="11"/>
      <c r="M20" s="11"/>
      <c r="N20" s="11"/>
    </row>
    <row r="21" spans="1:14" customFormat="1">
      <c r="A21" s="1"/>
      <c r="B21" s="1"/>
      <c r="C21" s="1"/>
      <c r="D21" s="1"/>
      <c r="L21" s="1"/>
      <c r="M21" s="1"/>
      <c r="N21" s="1"/>
    </row>
    <row r="22" spans="1:14" customFormat="1">
      <c r="A22" s="1"/>
      <c r="B22" s="1"/>
      <c r="C22" s="1"/>
      <c r="D22" s="1"/>
      <c r="L22" s="1"/>
      <c r="M22" s="1"/>
      <c r="N22" s="1"/>
    </row>
    <row r="23" spans="1:14" customFormat="1">
      <c r="A23" s="1"/>
      <c r="B23" s="1"/>
      <c r="C23" s="1"/>
      <c r="D23" s="1"/>
      <c r="L23" s="1"/>
      <c r="M23" s="1"/>
      <c r="N23" s="1"/>
    </row>
    <row r="24" spans="1:14" customFormat="1">
      <c r="A24" s="1"/>
      <c r="B24" s="1"/>
      <c r="C24" s="1"/>
      <c r="D24" s="1"/>
      <c r="L24" s="1"/>
      <c r="M24" s="1"/>
      <c r="N24" s="1"/>
    </row>
    <row r="25" spans="1:14" customFormat="1">
      <c r="A25" s="1"/>
      <c r="B25" s="1"/>
      <c r="C25" s="1"/>
      <c r="D25" s="1"/>
      <c r="L25" s="1"/>
      <c r="M25" s="1"/>
      <c r="N25" s="1"/>
    </row>
    <row r="26" spans="1:14" customFormat="1">
      <c r="A26" s="1"/>
      <c r="B26" s="1"/>
      <c r="C26" s="1"/>
      <c r="D26" s="1"/>
      <c r="L26" s="1"/>
      <c r="M26" s="1"/>
      <c r="N26" s="1"/>
    </row>
    <row r="27" spans="1:14" customFormat="1">
      <c r="A27" s="1"/>
      <c r="B27" s="1"/>
      <c r="C27" s="1"/>
      <c r="D27" s="1"/>
      <c r="L27" s="1"/>
      <c r="M27" s="1"/>
      <c r="N27" s="1"/>
    </row>
    <row r="28" spans="1:14" customFormat="1"/>
    <row r="29" spans="1:14" customFormat="1"/>
    <row r="30" spans="1:14" customFormat="1"/>
    <row r="31" spans="1:14" customFormat="1"/>
    <row r="32" spans="1:14" customFormat="1"/>
    <row r="33" customFormat="1"/>
    <row r="34" customFormat="1"/>
  </sheetData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S19"/>
  <sheetViews>
    <sheetView tabSelected="1" workbookViewId="0">
      <selection activeCell="B7" sqref="B7"/>
    </sheetView>
  </sheetViews>
  <sheetFormatPr baseColWidth="10" defaultRowHeight="14" x14ac:dyDescent="0"/>
  <cols>
    <col min="1" max="1" width="18.6640625" customWidth="1"/>
    <col min="2" max="10" width="13.33203125" customWidth="1"/>
    <col min="11" max="19" width="14.1640625" customWidth="1"/>
  </cols>
  <sheetData>
    <row r="1" spans="1:19" s="10" customFormat="1">
      <c r="A1" s="4" t="s">
        <v>15</v>
      </c>
      <c r="B1" s="4" t="s">
        <v>14</v>
      </c>
      <c r="C1" s="4" t="s">
        <v>16</v>
      </c>
      <c r="D1" s="4" t="s">
        <v>17</v>
      </c>
      <c r="E1" s="4" t="s">
        <v>18</v>
      </c>
      <c r="F1" s="4" t="s">
        <v>19</v>
      </c>
      <c r="G1" s="4" t="s">
        <v>20</v>
      </c>
      <c r="H1" s="4" t="s">
        <v>21</v>
      </c>
      <c r="I1" s="4" t="s">
        <v>22</v>
      </c>
      <c r="J1" s="4" t="s">
        <v>23</v>
      </c>
      <c r="K1" s="4" t="s">
        <v>24</v>
      </c>
      <c r="L1" s="4" t="s">
        <v>25</v>
      </c>
      <c r="M1" s="4" t="s">
        <v>26</v>
      </c>
      <c r="N1" s="4" t="s">
        <v>27</v>
      </c>
      <c r="O1" s="4" t="s">
        <v>28</v>
      </c>
      <c r="P1" s="4" t="s">
        <v>29</v>
      </c>
      <c r="Q1" s="4" t="s">
        <v>30</v>
      </c>
      <c r="R1" s="4" t="s">
        <v>31</v>
      </c>
      <c r="S1" s="4" t="s">
        <v>32</v>
      </c>
    </row>
    <row r="2" spans="1:19">
      <c r="A2" s="16">
        <v>44186</v>
      </c>
      <c r="B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3" spans="1:19" ht="28">
      <c r="A3" s="16">
        <v>44187</v>
      </c>
      <c r="B3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100 - UNVARNIER</v>
      </c>
      <c r="C3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101 - DEUX</v>
      </c>
      <c r="D3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102 - TROIS</v>
      </c>
      <c r="E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4" spans="1:19">
      <c r="A4" s="16">
        <v>44188</v>
      </c>
      <c r="B4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103 - QUATRE</v>
      </c>
      <c r="C4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104 - CINQ</v>
      </c>
      <c r="D4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105 - SIX</v>
      </c>
      <c r="E4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106 - SEPT</v>
      </c>
      <c r="F4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111 - DOUZE</v>
      </c>
      <c r="G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5" spans="1:19">
      <c r="A5" s="16">
        <v>44189</v>
      </c>
      <c r="B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6" spans="1:19">
      <c r="A6" s="16">
        <v>44190</v>
      </c>
      <c r="B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6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7" spans="1:19">
      <c r="A7" s="16">
        <v>44191</v>
      </c>
      <c r="B7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107 - HUIT</v>
      </c>
      <c r="C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7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8" spans="1:19">
      <c r="A8" s="16">
        <v>44192</v>
      </c>
      <c r="B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8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9" spans="1:19">
      <c r="A9" s="16">
        <v>44193</v>
      </c>
      <c r="B9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108 - NEUF</v>
      </c>
      <c r="C9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109 - DIX</v>
      </c>
      <c r="D9" s="19" t="str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110 - ONZE</v>
      </c>
      <c r="E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9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0" spans="1:19">
      <c r="A10" s="16">
        <v>44194</v>
      </c>
      <c r="B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10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1" spans="1:19">
      <c r="A11" s="16">
        <v>44195</v>
      </c>
      <c r="B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11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2" spans="1:19">
      <c r="A12" s="16">
        <v>44196</v>
      </c>
      <c r="B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12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3" spans="1:19">
      <c r="A13" s="16">
        <v>44197</v>
      </c>
      <c r="B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13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4" spans="1:19">
      <c r="A14" s="16">
        <v>44198</v>
      </c>
      <c r="B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14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5" spans="1:19">
      <c r="A15" s="16">
        <v>44199</v>
      </c>
      <c r="B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Row],[Date]]))),Commandes[[NUM]:[NUM]],0)),0)</f>
        <v>0</v>
      </c>
      <c r="C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Row],[Commande1]]))),Commandes[[NUM]:[NUM]],0)),0)</f>
        <v>0</v>
      </c>
      <c r="D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Row],[Commande2]]))),Commandes[[NUM]:[NUM]],0)),0)</f>
        <v>0</v>
      </c>
      <c r="E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Row],[Commande3]]))),Commandes[[NUM]:[NUM]],0)),0)</f>
        <v>0</v>
      </c>
      <c r="F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Row],[Commande4]]))),Commandes[[NUM]:[NUM]],0)),0)</f>
        <v>0</v>
      </c>
      <c r="G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Row],[Commande5]]))),Commandes[[NUM]:[NUM]],0)),0)</f>
        <v>0</v>
      </c>
      <c r="H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Row],[Commande6]]))),Commandes[[NUM]:[NUM]],0)),0)</f>
        <v>0</v>
      </c>
      <c r="I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Row],[Commande7]]))),Commandes[[NUM]:[NUM]],0)),0)</f>
        <v>0</v>
      </c>
      <c r="J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Row],[Commande8]]))),Commandes[[NUM]:[NUM]],0)),0)</f>
        <v>0</v>
      </c>
      <c r="K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Row],[Commande9]]))),Commandes[[NUM]:[NUM]],0)),0)</f>
        <v>0</v>
      </c>
      <c r="L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Row],[Commande10]]))),Commandes[[NUM]:[NUM]],0)),0)</f>
        <v>0</v>
      </c>
      <c r="M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Row],[Commande11]]))),Commandes[[NUM]:[NUM]],0)),0)</f>
        <v>0</v>
      </c>
      <c r="N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Row],[Commande12]]))),Commandes[[NUM]:[NUM]],0)),0)</f>
        <v>0</v>
      </c>
      <c r="O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Row],[Commande13]]))),Commandes[[NUM]:[NUM]],0)),0)</f>
        <v>0</v>
      </c>
      <c r="P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Row],[Commande14]]))),Commandes[[NUM]:[NUM]],0)),0)</f>
        <v>0</v>
      </c>
      <c r="Q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Row],[Commande15]]))),Commandes[[NUM]:[NUM]],0)),0)</f>
        <v>0</v>
      </c>
      <c r="R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Row],[Commande16]]))),Commandes[[NUM]:[NUM]],0)),0)</f>
        <v>0</v>
      </c>
      <c r="S15" s="19">
        <f>IFERROR(INDEX(Commandes[[NUM]:[NUM]]&amp;" - "&amp;Commandes[[NOM]:[NOM]],
MATCH(SUMPRODUCT(LARGE((Commandes[[DATE]:[DATE]]=PLANNING[[#This Row],[Date]:[Date]])*(Commandes[[NUM]:[NUM]]),COUNTIF(Commandes[[DATE]:[DATE]],PLANNING[[#This Row],[Date]:[Date]])+1-COLUMN(PLANNING[[#This Row],[Commande17]]))),Commandes[[NUM]:[NUM]],0)),0)</f>
        <v>0</v>
      </c>
    </row>
    <row r="18" spans="2:3">
      <c r="C18" s="17"/>
    </row>
    <row r="19" spans="2:3">
      <c r="B19" s="18"/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O20"/>
  <sheetViews>
    <sheetView workbookViewId="0">
      <selection activeCell="C11" sqref="C11"/>
    </sheetView>
  </sheetViews>
  <sheetFormatPr baseColWidth="10" defaultRowHeight="14" x14ac:dyDescent="0"/>
  <cols>
    <col min="1" max="15" width="13.5" customWidth="1"/>
    <col min="16" max="19" width="14.1640625" customWidth="1"/>
  </cols>
  <sheetData>
    <row r="1" spans="1:15">
      <c r="B1">
        <f>DATEVALUE(REPLACE(AGENDA[[#Headers],[lundi 21/12/2020]],1,SEARCH(" ",AGENDA[[#Headers],[lundi 21/12/2020]]),""))</f>
        <v>44186</v>
      </c>
      <c r="C1">
        <f>DATEVALUE(REPLACE(AGENDA[[#Headers],[mardi 22/12/2020]],1,SEARCH(" ",AGENDA[[#Headers],[mardi 22/12/2020]]),""))</f>
        <v>44187</v>
      </c>
      <c r="D1">
        <f>DATEVALUE(REPLACE(AGENDA[[#Headers],[mercredi 23/12/2020]],1,SEARCH(" ",AGENDA[[#Headers],[mercredi 23/12/2020]]),""))</f>
        <v>44188</v>
      </c>
      <c r="E1">
        <f>DATEVALUE(REPLACE(AGENDA[[#Headers],[jeudi 24/12/2020]],1,SEARCH(" ",AGENDA[[#Headers],[jeudi 24/12/2020]]),""))</f>
        <v>44189</v>
      </c>
      <c r="F1">
        <f>DATEVALUE(REPLACE(AGENDA[[#Headers],[vendredi 25/12/2020]],1,SEARCH(" ",AGENDA[[#Headers],[vendredi 25/12/2020]]),""))</f>
        <v>44190</v>
      </c>
      <c r="G1">
        <f>DATEVALUE(REPLACE(AGENDA[[#Headers],[samedi 26/12/2020]],1,SEARCH(" ",AGENDA[[#Headers],[samedi 26/12/2020]]),""))</f>
        <v>44191</v>
      </c>
      <c r="H1">
        <f>DATEVALUE(REPLACE(AGENDA[[#Headers],[dimanche 27/12/2020]],1,SEARCH(" ",AGENDA[[#Headers],[dimanche 27/12/2020]]),""))</f>
        <v>44192</v>
      </c>
      <c r="I1">
        <f>DATEVALUE(REPLACE(AGENDA[[#Headers],[lundi 28/12/2020]],1,SEARCH(" ",AGENDA[[#Headers],[lundi 28/12/2020]]),""))</f>
        <v>44193</v>
      </c>
      <c r="J1">
        <f>DATEVALUE(REPLACE(AGENDA[[#Headers],[mardi 29/12/2020]],1,SEARCH(" ",AGENDA[[#Headers],[mardi 29/12/2020]]),""))</f>
        <v>44194</v>
      </c>
      <c r="K1">
        <f>DATEVALUE(REPLACE(AGENDA[[#Headers],[mercredi 30/12/2020]],1,SEARCH(" ",AGENDA[[#Headers],[mercredi 30/12/2020]]),""))</f>
        <v>44195</v>
      </c>
      <c r="L1">
        <f>DATEVALUE(REPLACE(AGENDA[[#Headers],[jeudi 31/12/2020]],1,SEARCH(" ",AGENDA[[#Headers],[jeudi 31/12/2020]]),""))</f>
        <v>44196</v>
      </c>
      <c r="M1">
        <f>DATEVALUE(REPLACE(AGENDA[[#Headers],[vendredi 01/01/2021]],1,SEARCH(" ",AGENDA[[#Headers],[vendredi 01/01/2021]]),""))</f>
        <v>44197</v>
      </c>
      <c r="N1">
        <f>DATEVALUE(REPLACE(AGENDA[[#Headers],[samedi 02/01/2021]],1,SEARCH(" ",AGENDA[[#Headers],[samedi 02/01/2021]]),""))</f>
        <v>44198</v>
      </c>
      <c r="O1">
        <f>DATEVALUE(REPLACE(AGENDA[[#Headers],[dimanche 03/01/2021]],1,SEARCH(" ",AGENDA[[#Headers],[dimanche 03/01/2021]]),""))</f>
        <v>44199</v>
      </c>
    </row>
    <row r="2" spans="1:15" s="20" customFormat="1" ht="28">
      <c r="A2" s="20" t="s">
        <v>15</v>
      </c>
      <c r="B2" s="21" t="s">
        <v>33</v>
      </c>
      <c r="C2" s="21" t="s">
        <v>34</v>
      </c>
      <c r="D2" s="21" t="s">
        <v>35</v>
      </c>
      <c r="E2" s="21" t="s">
        <v>36</v>
      </c>
      <c r="F2" s="21" t="s">
        <v>37</v>
      </c>
      <c r="G2" s="21" t="s">
        <v>38</v>
      </c>
      <c r="H2" s="21" t="s">
        <v>39</v>
      </c>
      <c r="I2" s="21" t="s">
        <v>40</v>
      </c>
      <c r="J2" s="21" t="s">
        <v>41</v>
      </c>
      <c r="K2" s="21" t="s">
        <v>42</v>
      </c>
      <c r="L2" s="21" t="s">
        <v>43</v>
      </c>
      <c r="M2" s="21" t="s">
        <v>44</v>
      </c>
      <c r="N2" s="21" t="s">
        <v>45</v>
      </c>
      <c r="O2" s="21" t="s">
        <v>46</v>
      </c>
    </row>
    <row r="3" spans="1:15" ht="28">
      <c r="A3" s="22" t="s">
        <v>14</v>
      </c>
      <c r="B3" s="23">
        <f>IFERROR(INDEX(Commandes[[NUM]:[NUM]]&amp;" - "&amp;Commandes[[NOM]:[NOM]],
MATCH(SUMPRODUCT(LARGE((Commandes[[DATE]:[DATE]]=VALUE(B$1))*(Commandes[[NUM]:[NUM]]),COUNTIF(Commandes[[DATE]:[DATE]],VALUE(B$1))+1-ROW(B1))),Commandes[[NUM]:[NUM]],0)),0)</f>
        <v>0</v>
      </c>
      <c r="C3" s="23" t="str">
        <f>IFERROR(INDEX(Commandes[[NUM]:[NUM]]&amp;" - "&amp;Commandes[[NOM]:[NOM]],
MATCH(SUMPRODUCT(LARGE((Commandes[[DATE]:[DATE]]=VALUE(C$1))*(Commandes[[NUM]:[NUM]]),COUNTIF(Commandes[[DATE]:[DATE]],VALUE(C$1))+1-ROW(C1))),Commandes[[NUM]:[NUM]],0)),0)</f>
        <v>100 - UNVARNIER</v>
      </c>
      <c r="D3" s="23" t="str">
        <f>IFERROR(INDEX(Commandes[[NUM]:[NUM]]&amp;" - "&amp;Commandes[[NOM]:[NOM]],
MATCH(SUMPRODUCT(LARGE((Commandes[[DATE]:[DATE]]=VALUE(D$1))*(Commandes[[NUM]:[NUM]]),COUNTIF(Commandes[[DATE]:[DATE]],VALUE(D$1))+1-ROW(D1))),Commandes[[NUM]:[NUM]],0)),0)</f>
        <v>103 - QUATRE</v>
      </c>
      <c r="E3" s="23">
        <f>IFERROR(INDEX(Commandes[[NUM]:[NUM]]&amp;" - "&amp;Commandes[[NOM]:[NOM]],
MATCH(SUMPRODUCT(LARGE((Commandes[[DATE]:[DATE]]=VALUE(E$1))*(Commandes[[NUM]:[NUM]]),COUNTIF(Commandes[[DATE]:[DATE]],VALUE(E$1))+1-ROW(E1))),Commandes[[NUM]:[NUM]],0)),0)</f>
        <v>0</v>
      </c>
      <c r="F3" s="23">
        <f>IFERROR(INDEX(Commandes[[NUM]:[NUM]]&amp;" - "&amp;Commandes[[NOM]:[NOM]],
MATCH(SUMPRODUCT(LARGE((Commandes[[DATE]:[DATE]]=VALUE(F$1))*(Commandes[[NUM]:[NUM]]),COUNTIF(Commandes[[DATE]:[DATE]],VALUE(F$1))+1-ROW(F1))),Commandes[[NUM]:[NUM]],0)),0)</f>
        <v>0</v>
      </c>
      <c r="G3" s="23" t="str">
        <f>IFERROR(INDEX(Commandes[[NUM]:[NUM]]&amp;" - "&amp;Commandes[[NOM]:[NOM]],
MATCH(SUMPRODUCT(LARGE((Commandes[[DATE]:[DATE]]=VALUE(G$1))*(Commandes[[NUM]:[NUM]]),COUNTIF(Commandes[[DATE]:[DATE]],VALUE(G$1))+1-ROW(G1))),Commandes[[NUM]:[NUM]],0)),0)</f>
        <v>107 - HUIT</v>
      </c>
      <c r="H3" s="23">
        <f>IFERROR(INDEX(Commandes[[NUM]:[NUM]]&amp;" - "&amp;Commandes[[NOM]:[NOM]],
MATCH(SUMPRODUCT(LARGE((Commandes[[DATE]:[DATE]]=VALUE(H$1))*(Commandes[[NUM]:[NUM]]),COUNTIF(Commandes[[DATE]:[DATE]],VALUE(H$1))+1-ROW(H1))),Commandes[[NUM]:[NUM]],0)),0)</f>
        <v>0</v>
      </c>
      <c r="I3" s="23" t="str">
        <f>IFERROR(INDEX(Commandes[[NUM]:[NUM]]&amp;" - "&amp;Commandes[[NOM]:[NOM]],
MATCH(SUMPRODUCT(LARGE((Commandes[[DATE]:[DATE]]=VALUE(I$1))*(Commandes[[NUM]:[NUM]]),COUNTIF(Commandes[[DATE]:[DATE]],VALUE(I$1))+1-ROW(I1))),Commandes[[NUM]:[NUM]],0)),0)</f>
        <v>108 - NEUF</v>
      </c>
      <c r="J3" s="23">
        <f>IFERROR(INDEX(Commandes[[NUM]:[NUM]]&amp;" - "&amp;Commandes[[NOM]:[NOM]],
MATCH(SUMPRODUCT(LARGE((Commandes[[DATE]:[DATE]]=VALUE(J$1))*(Commandes[[NUM]:[NUM]]),COUNTIF(Commandes[[DATE]:[DATE]],VALUE(J$1))+1-ROW(J1))),Commandes[[NUM]:[NUM]],0)),0)</f>
        <v>0</v>
      </c>
      <c r="K3" s="23">
        <f>IFERROR(INDEX(Commandes[[NUM]:[NUM]]&amp;" - "&amp;Commandes[[NOM]:[NOM]],
MATCH(SUMPRODUCT(LARGE((Commandes[[DATE]:[DATE]]=VALUE(K$1))*(Commandes[[NUM]:[NUM]]),COUNTIF(Commandes[[DATE]:[DATE]],VALUE(K$1))+1-ROW(K1))),Commandes[[NUM]:[NUM]],0)),0)</f>
        <v>0</v>
      </c>
      <c r="L3" s="23">
        <f>IFERROR(INDEX(Commandes[[NUM]:[NUM]]&amp;" - "&amp;Commandes[[NOM]:[NOM]],
MATCH(SUMPRODUCT(LARGE((Commandes[[DATE]:[DATE]]=VALUE(L$1))*(Commandes[[NUM]:[NUM]]),COUNTIF(Commandes[[DATE]:[DATE]],VALUE(L$1))+1-ROW(L1))),Commandes[[NUM]:[NUM]],0)),0)</f>
        <v>0</v>
      </c>
      <c r="M3" s="23">
        <f>IFERROR(INDEX(Commandes[[NUM]:[NUM]]&amp;" - "&amp;Commandes[[NOM]:[NOM]],
MATCH(SUMPRODUCT(LARGE((Commandes[[DATE]:[DATE]]=VALUE(M$1))*(Commandes[[NUM]:[NUM]]),COUNTIF(Commandes[[DATE]:[DATE]],VALUE(M$1))+1-ROW(M1))),Commandes[[NUM]:[NUM]],0)),0)</f>
        <v>0</v>
      </c>
      <c r="N3" s="23">
        <f>IFERROR(INDEX(Commandes[[NUM]:[NUM]]&amp;" - "&amp;Commandes[[NOM]:[NOM]],
MATCH(SUMPRODUCT(LARGE((Commandes[[DATE]:[DATE]]=VALUE(N$1))*(Commandes[[NUM]:[NUM]]),COUNTIF(Commandes[[DATE]:[DATE]],VALUE(N$1))+1-ROW(N1))),Commandes[[NUM]:[NUM]],0)),0)</f>
        <v>0</v>
      </c>
      <c r="O3" s="23">
        <f>IFERROR(INDEX(Commandes[[NUM]:[NUM]]&amp;" - "&amp;Commandes[[NOM]:[NOM]],
MATCH(SUMPRODUCT(LARGE((Commandes[[DATE]:[DATE]]=VALUE(O$1))*(Commandes[[NUM]:[NUM]]),COUNTIF(Commandes[[DATE]:[DATE]],VALUE(O$1))+1-ROW(O1))),Commandes[[NUM]:[NUM]],0)),0)</f>
        <v>0</v>
      </c>
    </row>
    <row r="4" spans="1:15">
      <c r="A4" s="24" t="s">
        <v>16</v>
      </c>
      <c r="B4" s="23">
        <f>IFERROR(INDEX(Commandes[[NUM]:[NUM]]&amp;" - "&amp;Commandes[[NOM]:[NOM]],
MATCH(SUMPRODUCT(LARGE((Commandes[[DATE]:[DATE]]=VALUE(B$1))*(Commandes[[NUM]:[NUM]]),COUNTIF(Commandes[[DATE]:[DATE]],VALUE(B$1))+1-ROW(B2))),Commandes[[NUM]:[NUM]],0)),0)</f>
        <v>0</v>
      </c>
      <c r="C4" s="23" t="str">
        <f>IFERROR(INDEX(Commandes[[NUM]:[NUM]]&amp;" - "&amp;Commandes[[NOM]:[NOM]],
MATCH(SUMPRODUCT(LARGE((Commandes[[DATE]:[DATE]]=VALUE(C$1))*(Commandes[[NUM]:[NUM]]),COUNTIF(Commandes[[DATE]:[DATE]],VALUE(C$1))+1-ROW(C2))),Commandes[[NUM]:[NUM]],0)),0)</f>
        <v>101 - DEUX</v>
      </c>
      <c r="D4" s="23" t="str">
        <f>IFERROR(INDEX(Commandes[[NUM]:[NUM]]&amp;" - "&amp;Commandes[[NOM]:[NOM]],
MATCH(SUMPRODUCT(LARGE((Commandes[[DATE]:[DATE]]=VALUE(D$1))*(Commandes[[NUM]:[NUM]]),COUNTIF(Commandes[[DATE]:[DATE]],VALUE(D$1))+1-ROW(D2))),Commandes[[NUM]:[NUM]],0)),0)</f>
        <v>104 - CINQ</v>
      </c>
      <c r="E4" s="23">
        <f>IFERROR(INDEX(Commandes[[NUM]:[NUM]]&amp;" - "&amp;Commandes[[NOM]:[NOM]],
MATCH(SUMPRODUCT(LARGE((Commandes[[DATE]:[DATE]]=VALUE(E$1))*(Commandes[[NUM]:[NUM]]),COUNTIF(Commandes[[DATE]:[DATE]],VALUE(E$1))+1-ROW(E2))),Commandes[[NUM]:[NUM]],0)),0)</f>
        <v>0</v>
      </c>
      <c r="F4" s="23">
        <f>IFERROR(INDEX(Commandes[[NUM]:[NUM]]&amp;" - "&amp;Commandes[[NOM]:[NOM]],
MATCH(SUMPRODUCT(LARGE((Commandes[[DATE]:[DATE]]=VALUE(F$1))*(Commandes[[NUM]:[NUM]]),COUNTIF(Commandes[[DATE]:[DATE]],VALUE(F$1))+1-ROW(F2))),Commandes[[NUM]:[NUM]],0)),0)</f>
        <v>0</v>
      </c>
      <c r="G4" s="23">
        <f>IFERROR(INDEX(Commandes[[NUM]:[NUM]]&amp;" - "&amp;Commandes[[NOM]:[NOM]],
MATCH(SUMPRODUCT(LARGE((Commandes[[DATE]:[DATE]]=VALUE(G$1))*(Commandes[[NUM]:[NUM]]),COUNTIF(Commandes[[DATE]:[DATE]],VALUE(G$1))+1-ROW(G2))),Commandes[[NUM]:[NUM]],0)),0)</f>
        <v>0</v>
      </c>
      <c r="H4" s="23">
        <f>IFERROR(INDEX(Commandes[[NUM]:[NUM]]&amp;" - "&amp;Commandes[[NOM]:[NOM]],
MATCH(SUMPRODUCT(LARGE((Commandes[[DATE]:[DATE]]=VALUE(H$1))*(Commandes[[NUM]:[NUM]]),COUNTIF(Commandes[[DATE]:[DATE]],VALUE(H$1))+1-ROW(H2))),Commandes[[NUM]:[NUM]],0)),0)</f>
        <v>0</v>
      </c>
      <c r="I4" s="23" t="str">
        <f>IFERROR(INDEX(Commandes[[NUM]:[NUM]]&amp;" - "&amp;Commandes[[NOM]:[NOM]],
MATCH(SUMPRODUCT(LARGE((Commandes[[DATE]:[DATE]]=VALUE(I$1))*(Commandes[[NUM]:[NUM]]),COUNTIF(Commandes[[DATE]:[DATE]],VALUE(I$1))+1-ROW(I2))),Commandes[[NUM]:[NUM]],0)),0)</f>
        <v>109 - DIX</v>
      </c>
      <c r="J4" s="23">
        <f>IFERROR(INDEX(Commandes[[NUM]:[NUM]]&amp;" - "&amp;Commandes[[NOM]:[NOM]],
MATCH(SUMPRODUCT(LARGE((Commandes[[DATE]:[DATE]]=VALUE(J$1))*(Commandes[[NUM]:[NUM]]),COUNTIF(Commandes[[DATE]:[DATE]],VALUE(J$1))+1-ROW(J2))),Commandes[[NUM]:[NUM]],0)),0)</f>
        <v>0</v>
      </c>
      <c r="K4" s="23">
        <f>IFERROR(INDEX(Commandes[[NUM]:[NUM]]&amp;" - "&amp;Commandes[[NOM]:[NOM]],
MATCH(SUMPRODUCT(LARGE((Commandes[[DATE]:[DATE]]=VALUE(K$1))*(Commandes[[NUM]:[NUM]]),COUNTIF(Commandes[[DATE]:[DATE]],VALUE(K$1))+1-ROW(K2))),Commandes[[NUM]:[NUM]],0)),0)</f>
        <v>0</v>
      </c>
      <c r="L4" s="23">
        <f>IFERROR(INDEX(Commandes[[NUM]:[NUM]]&amp;" - "&amp;Commandes[[NOM]:[NOM]],
MATCH(SUMPRODUCT(LARGE((Commandes[[DATE]:[DATE]]=VALUE(L$1))*(Commandes[[NUM]:[NUM]]),COUNTIF(Commandes[[DATE]:[DATE]],VALUE(L$1))+1-ROW(L2))),Commandes[[NUM]:[NUM]],0)),0)</f>
        <v>0</v>
      </c>
      <c r="M4" s="23">
        <f>IFERROR(INDEX(Commandes[[NUM]:[NUM]]&amp;" - "&amp;Commandes[[NOM]:[NOM]],
MATCH(SUMPRODUCT(LARGE((Commandes[[DATE]:[DATE]]=VALUE(M$1))*(Commandes[[NUM]:[NUM]]),COUNTIF(Commandes[[DATE]:[DATE]],VALUE(M$1))+1-ROW(M2))),Commandes[[NUM]:[NUM]],0)),0)</f>
        <v>0</v>
      </c>
      <c r="N4" s="23">
        <f>IFERROR(INDEX(Commandes[[NUM]:[NUM]]&amp;" - "&amp;Commandes[[NOM]:[NOM]],
MATCH(SUMPRODUCT(LARGE((Commandes[[DATE]:[DATE]]=VALUE(N$1))*(Commandes[[NUM]:[NUM]]),COUNTIF(Commandes[[DATE]:[DATE]],VALUE(N$1))+1-ROW(N2))),Commandes[[NUM]:[NUM]],0)),0)</f>
        <v>0</v>
      </c>
      <c r="O4" s="23">
        <f>IFERROR(INDEX(Commandes[[NUM]:[NUM]]&amp;" - "&amp;Commandes[[NOM]:[NOM]],
MATCH(SUMPRODUCT(LARGE((Commandes[[DATE]:[DATE]]=VALUE(O$1))*(Commandes[[NUM]:[NUM]]),COUNTIF(Commandes[[DATE]:[DATE]],VALUE(O$1))+1-ROW(O2))),Commandes[[NUM]:[NUM]],0)),0)</f>
        <v>0</v>
      </c>
    </row>
    <row r="5" spans="1:15">
      <c r="A5" s="22" t="s">
        <v>17</v>
      </c>
      <c r="B5" s="23">
        <f>IFERROR(INDEX(Commandes[[NUM]:[NUM]]&amp;" - "&amp;Commandes[[NOM]:[NOM]],
MATCH(SUMPRODUCT(LARGE((Commandes[[DATE]:[DATE]]=VALUE(B$1))*(Commandes[[NUM]:[NUM]]),COUNTIF(Commandes[[DATE]:[DATE]],VALUE(B$1))+1-ROW(B3))),Commandes[[NUM]:[NUM]],0)),0)</f>
        <v>0</v>
      </c>
      <c r="C5" s="23" t="str">
        <f>IFERROR(INDEX(Commandes[[NUM]:[NUM]]&amp;" - "&amp;Commandes[[NOM]:[NOM]],
MATCH(SUMPRODUCT(LARGE((Commandes[[DATE]:[DATE]]=VALUE(C$1))*(Commandes[[NUM]:[NUM]]),COUNTIF(Commandes[[DATE]:[DATE]],VALUE(C$1))+1-ROW(C3))),Commandes[[NUM]:[NUM]],0)),0)</f>
        <v>102 - TROIS</v>
      </c>
      <c r="D5" s="23" t="str">
        <f>IFERROR(INDEX(Commandes[[NUM]:[NUM]]&amp;" - "&amp;Commandes[[NOM]:[NOM]],
MATCH(SUMPRODUCT(LARGE((Commandes[[DATE]:[DATE]]=VALUE(D$1))*(Commandes[[NUM]:[NUM]]),COUNTIF(Commandes[[DATE]:[DATE]],VALUE(D$1))+1-ROW(D3))),Commandes[[NUM]:[NUM]],0)),0)</f>
        <v>105 - SIX</v>
      </c>
      <c r="E5" s="23">
        <f>IFERROR(INDEX(Commandes[[NUM]:[NUM]]&amp;" - "&amp;Commandes[[NOM]:[NOM]],
MATCH(SUMPRODUCT(LARGE((Commandes[[DATE]:[DATE]]=VALUE(E$1))*(Commandes[[NUM]:[NUM]]),COUNTIF(Commandes[[DATE]:[DATE]],VALUE(E$1))+1-ROW(E3))),Commandes[[NUM]:[NUM]],0)),0)</f>
        <v>0</v>
      </c>
      <c r="F5" s="23">
        <f>IFERROR(INDEX(Commandes[[NUM]:[NUM]]&amp;" - "&amp;Commandes[[NOM]:[NOM]],
MATCH(SUMPRODUCT(LARGE((Commandes[[DATE]:[DATE]]=VALUE(F$1))*(Commandes[[NUM]:[NUM]]),COUNTIF(Commandes[[DATE]:[DATE]],VALUE(F$1))+1-ROW(F3))),Commandes[[NUM]:[NUM]],0)),0)</f>
        <v>0</v>
      </c>
      <c r="G5" s="23">
        <f>IFERROR(INDEX(Commandes[[NUM]:[NUM]]&amp;" - "&amp;Commandes[[NOM]:[NOM]],
MATCH(SUMPRODUCT(LARGE((Commandes[[DATE]:[DATE]]=VALUE(G$1))*(Commandes[[NUM]:[NUM]]),COUNTIF(Commandes[[DATE]:[DATE]],VALUE(G$1))+1-ROW(G3))),Commandes[[NUM]:[NUM]],0)),0)</f>
        <v>0</v>
      </c>
      <c r="H5" s="23">
        <f>IFERROR(INDEX(Commandes[[NUM]:[NUM]]&amp;" - "&amp;Commandes[[NOM]:[NOM]],
MATCH(SUMPRODUCT(LARGE((Commandes[[DATE]:[DATE]]=VALUE(H$1))*(Commandes[[NUM]:[NUM]]),COUNTIF(Commandes[[DATE]:[DATE]],VALUE(H$1))+1-ROW(H3))),Commandes[[NUM]:[NUM]],0)),0)</f>
        <v>0</v>
      </c>
      <c r="I5" s="23" t="str">
        <f>IFERROR(INDEX(Commandes[[NUM]:[NUM]]&amp;" - "&amp;Commandes[[NOM]:[NOM]],
MATCH(SUMPRODUCT(LARGE((Commandes[[DATE]:[DATE]]=VALUE(I$1))*(Commandes[[NUM]:[NUM]]),COUNTIF(Commandes[[DATE]:[DATE]],VALUE(I$1))+1-ROW(I3))),Commandes[[NUM]:[NUM]],0)),0)</f>
        <v>110 - ONZE</v>
      </c>
      <c r="J5" s="23">
        <f>IFERROR(INDEX(Commandes[[NUM]:[NUM]]&amp;" - "&amp;Commandes[[NOM]:[NOM]],
MATCH(SUMPRODUCT(LARGE((Commandes[[DATE]:[DATE]]=VALUE(J$1))*(Commandes[[NUM]:[NUM]]),COUNTIF(Commandes[[DATE]:[DATE]],VALUE(J$1))+1-ROW(J3))),Commandes[[NUM]:[NUM]],0)),0)</f>
        <v>0</v>
      </c>
      <c r="K5" s="23">
        <f>IFERROR(INDEX(Commandes[[NUM]:[NUM]]&amp;" - "&amp;Commandes[[NOM]:[NOM]],
MATCH(SUMPRODUCT(LARGE((Commandes[[DATE]:[DATE]]=VALUE(K$1))*(Commandes[[NUM]:[NUM]]),COUNTIF(Commandes[[DATE]:[DATE]],VALUE(K$1))+1-ROW(K3))),Commandes[[NUM]:[NUM]],0)),0)</f>
        <v>0</v>
      </c>
      <c r="L5" s="23">
        <f>IFERROR(INDEX(Commandes[[NUM]:[NUM]]&amp;" - "&amp;Commandes[[NOM]:[NOM]],
MATCH(SUMPRODUCT(LARGE((Commandes[[DATE]:[DATE]]=VALUE(L$1))*(Commandes[[NUM]:[NUM]]),COUNTIF(Commandes[[DATE]:[DATE]],VALUE(L$1))+1-ROW(L3))),Commandes[[NUM]:[NUM]],0)),0)</f>
        <v>0</v>
      </c>
      <c r="M5" s="23">
        <f>IFERROR(INDEX(Commandes[[NUM]:[NUM]]&amp;" - "&amp;Commandes[[NOM]:[NOM]],
MATCH(SUMPRODUCT(LARGE((Commandes[[DATE]:[DATE]]=VALUE(M$1))*(Commandes[[NUM]:[NUM]]),COUNTIF(Commandes[[DATE]:[DATE]],VALUE(M$1))+1-ROW(M3))),Commandes[[NUM]:[NUM]],0)),0)</f>
        <v>0</v>
      </c>
      <c r="N5" s="23">
        <f>IFERROR(INDEX(Commandes[[NUM]:[NUM]]&amp;" - "&amp;Commandes[[NOM]:[NOM]],
MATCH(SUMPRODUCT(LARGE((Commandes[[DATE]:[DATE]]=VALUE(N$1))*(Commandes[[NUM]:[NUM]]),COUNTIF(Commandes[[DATE]:[DATE]],VALUE(N$1))+1-ROW(N3))),Commandes[[NUM]:[NUM]],0)),0)</f>
        <v>0</v>
      </c>
      <c r="O5" s="23">
        <f>IFERROR(INDEX(Commandes[[NUM]:[NUM]]&amp;" - "&amp;Commandes[[NOM]:[NOM]],
MATCH(SUMPRODUCT(LARGE((Commandes[[DATE]:[DATE]]=VALUE(O$1))*(Commandes[[NUM]:[NUM]]),COUNTIF(Commandes[[DATE]:[DATE]],VALUE(O$1))+1-ROW(O3))),Commandes[[NUM]:[NUM]],0)),0)</f>
        <v>0</v>
      </c>
    </row>
    <row r="6" spans="1:15">
      <c r="A6" s="22" t="s">
        <v>18</v>
      </c>
      <c r="B6" s="23">
        <f>IFERROR(INDEX(Commandes[[NUM]:[NUM]]&amp;" - "&amp;Commandes[[NOM]:[NOM]],
MATCH(SUMPRODUCT(LARGE((Commandes[[DATE]:[DATE]]=VALUE(B$1))*(Commandes[[NUM]:[NUM]]),COUNTIF(Commandes[[DATE]:[DATE]],VALUE(B$1))+1-ROW(B4))),Commandes[[NUM]:[NUM]],0)),0)</f>
        <v>0</v>
      </c>
      <c r="C6" s="23">
        <f>IFERROR(INDEX(Commandes[[NUM]:[NUM]]&amp;" - "&amp;Commandes[[NOM]:[NOM]],
MATCH(SUMPRODUCT(LARGE((Commandes[[DATE]:[DATE]]=VALUE(C$1))*(Commandes[[NUM]:[NUM]]),COUNTIF(Commandes[[DATE]:[DATE]],VALUE(C$1))+1-ROW(C4))),Commandes[[NUM]:[NUM]],0)),0)</f>
        <v>0</v>
      </c>
      <c r="D6" s="23" t="str">
        <f>IFERROR(INDEX(Commandes[[NUM]:[NUM]]&amp;" - "&amp;Commandes[[NOM]:[NOM]],
MATCH(SUMPRODUCT(LARGE((Commandes[[DATE]:[DATE]]=VALUE(D$1))*(Commandes[[NUM]:[NUM]]),COUNTIF(Commandes[[DATE]:[DATE]],VALUE(D$1))+1-ROW(D4))),Commandes[[NUM]:[NUM]],0)),0)</f>
        <v>106 - SEPT</v>
      </c>
      <c r="E6" s="23">
        <f>IFERROR(INDEX(Commandes[[NUM]:[NUM]]&amp;" - "&amp;Commandes[[NOM]:[NOM]],
MATCH(SUMPRODUCT(LARGE((Commandes[[DATE]:[DATE]]=VALUE(E$1))*(Commandes[[NUM]:[NUM]]),COUNTIF(Commandes[[DATE]:[DATE]],VALUE(E$1))+1-ROW(E4))),Commandes[[NUM]:[NUM]],0)),0)</f>
        <v>0</v>
      </c>
      <c r="F6" s="23">
        <f>IFERROR(INDEX(Commandes[[NUM]:[NUM]]&amp;" - "&amp;Commandes[[NOM]:[NOM]],
MATCH(SUMPRODUCT(LARGE((Commandes[[DATE]:[DATE]]=VALUE(F$1))*(Commandes[[NUM]:[NUM]]),COUNTIF(Commandes[[DATE]:[DATE]],VALUE(F$1))+1-ROW(F4))),Commandes[[NUM]:[NUM]],0)),0)</f>
        <v>0</v>
      </c>
      <c r="G6" s="23">
        <f>IFERROR(INDEX(Commandes[[NUM]:[NUM]]&amp;" - "&amp;Commandes[[NOM]:[NOM]],
MATCH(SUMPRODUCT(LARGE((Commandes[[DATE]:[DATE]]=VALUE(G$1))*(Commandes[[NUM]:[NUM]]),COUNTIF(Commandes[[DATE]:[DATE]],VALUE(G$1))+1-ROW(G4))),Commandes[[NUM]:[NUM]],0)),0)</f>
        <v>0</v>
      </c>
      <c r="H6" s="23">
        <f>IFERROR(INDEX(Commandes[[NUM]:[NUM]]&amp;" - "&amp;Commandes[[NOM]:[NOM]],
MATCH(SUMPRODUCT(LARGE((Commandes[[DATE]:[DATE]]=VALUE(H$1))*(Commandes[[NUM]:[NUM]]),COUNTIF(Commandes[[DATE]:[DATE]],VALUE(H$1))+1-ROW(H4))),Commandes[[NUM]:[NUM]],0)),0)</f>
        <v>0</v>
      </c>
      <c r="I6" s="23">
        <f>IFERROR(INDEX(Commandes[[NUM]:[NUM]]&amp;" - "&amp;Commandes[[NOM]:[NOM]],
MATCH(SUMPRODUCT(LARGE((Commandes[[DATE]:[DATE]]=VALUE(I$1))*(Commandes[[NUM]:[NUM]]),COUNTIF(Commandes[[DATE]:[DATE]],VALUE(I$1))+1-ROW(I4))),Commandes[[NUM]:[NUM]],0)),0)</f>
        <v>0</v>
      </c>
      <c r="J6" s="23">
        <f>IFERROR(INDEX(Commandes[[NUM]:[NUM]]&amp;" - "&amp;Commandes[[NOM]:[NOM]],
MATCH(SUMPRODUCT(LARGE((Commandes[[DATE]:[DATE]]=VALUE(J$1))*(Commandes[[NUM]:[NUM]]),COUNTIF(Commandes[[DATE]:[DATE]],VALUE(J$1))+1-ROW(J4))),Commandes[[NUM]:[NUM]],0)),0)</f>
        <v>0</v>
      </c>
      <c r="K6" s="23">
        <f>IFERROR(INDEX(Commandes[[NUM]:[NUM]]&amp;" - "&amp;Commandes[[NOM]:[NOM]],
MATCH(SUMPRODUCT(LARGE((Commandes[[DATE]:[DATE]]=VALUE(K$1))*(Commandes[[NUM]:[NUM]]),COUNTIF(Commandes[[DATE]:[DATE]],VALUE(K$1))+1-ROW(K4))),Commandes[[NUM]:[NUM]],0)),0)</f>
        <v>0</v>
      </c>
      <c r="L6" s="23">
        <f>IFERROR(INDEX(Commandes[[NUM]:[NUM]]&amp;" - "&amp;Commandes[[NOM]:[NOM]],
MATCH(SUMPRODUCT(LARGE((Commandes[[DATE]:[DATE]]=VALUE(L$1))*(Commandes[[NUM]:[NUM]]),COUNTIF(Commandes[[DATE]:[DATE]],VALUE(L$1))+1-ROW(L4))),Commandes[[NUM]:[NUM]],0)),0)</f>
        <v>0</v>
      </c>
      <c r="M6" s="23">
        <f>IFERROR(INDEX(Commandes[[NUM]:[NUM]]&amp;" - "&amp;Commandes[[NOM]:[NOM]],
MATCH(SUMPRODUCT(LARGE((Commandes[[DATE]:[DATE]]=VALUE(M$1))*(Commandes[[NUM]:[NUM]]),COUNTIF(Commandes[[DATE]:[DATE]],VALUE(M$1))+1-ROW(M4))),Commandes[[NUM]:[NUM]],0)),0)</f>
        <v>0</v>
      </c>
      <c r="N6" s="23">
        <f>IFERROR(INDEX(Commandes[[NUM]:[NUM]]&amp;" - "&amp;Commandes[[NOM]:[NOM]],
MATCH(SUMPRODUCT(LARGE((Commandes[[DATE]:[DATE]]=VALUE(N$1))*(Commandes[[NUM]:[NUM]]),COUNTIF(Commandes[[DATE]:[DATE]],VALUE(N$1))+1-ROW(N4))),Commandes[[NUM]:[NUM]],0)),0)</f>
        <v>0</v>
      </c>
      <c r="O6" s="23">
        <f>IFERROR(INDEX(Commandes[[NUM]:[NUM]]&amp;" - "&amp;Commandes[[NOM]:[NOM]],
MATCH(SUMPRODUCT(LARGE((Commandes[[DATE]:[DATE]]=VALUE(O$1))*(Commandes[[NUM]:[NUM]]),COUNTIF(Commandes[[DATE]:[DATE]],VALUE(O$1))+1-ROW(O4))),Commandes[[NUM]:[NUM]],0)),0)</f>
        <v>0</v>
      </c>
    </row>
    <row r="7" spans="1:15">
      <c r="A7" s="22" t="s">
        <v>19</v>
      </c>
      <c r="B7" s="23">
        <f>IFERROR(INDEX(Commandes[[NUM]:[NUM]]&amp;" - "&amp;Commandes[[NOM]:[NOM]],
MATCH(SUMPRODUCT(LARGE((Commandes[[DATE]:[DATE]]=VALUE(B$1))*(Commandes[[NUM]:[NUM]]),COUNTIF(Commandes[[DATE]:[DATE]],VALUE(B$1))+1-ROW(B5))),Commandes[[NUM]:[NUM]],0)),0)</f>
        <v>0</v>
      </c>
      <c r="C7" s="23">
        <f>IFERROR(INDEX(Commandes[[NUM]:[NUM]]&amp;" - "&amp;Commandes[[NOM]:[NOM]],
MATCH(SUMPRODUCT(LARGE((Commandes[[DATE]:[DATE]]=VALUE(C$1))*(Commandes[[NUM]:[NUM]]),COUNTIF(Commandes[[DATE]:[DATE]],VALUE(C$1))+1-ROW(C5))),Commandes[[NUM]:[NUM]],0)),0)</f>
        <v>0</v>
      </c>
      <c r="D7" s="23" t="str">
        <f>IFERROR(INDEX(Commandes[[NUM]:[NUM]]&amp;" - "&amp;Commandes[[NOM]:[NOM]],
MATCH(SUMPRODUCT(LARGE((Commandes[[DATE]:[DATE]]=VALUE(D$1))*(Commandes[[NUM]:[NUM]]),COUNTIF(Commandes[[DATE]:[DATE]],VALUE(D$1))+1-ROW(D5))),Commandes[[NUM]:[NUM]],0)),0)</f>
        <v>111 - DOUZE</v>
      </c>
      <c r="E7" s="23">
        <f>IFERROR(INDEX(Commandes[[NUM]:[NUM]]&amp;" - "&amp;Commandes[[NOM]:[NOM]],
MATCH(SUMPRODUCT(LARGE((Commandes[[DATE]:[DATE]]=VALUE(E$1))*(Commandes[[NUM]:[NUM]]),COUNTIF(Commandes[[DATE]:[DATE]],VALUE(E$1))+1-ROW(E5))),Commandes[[NUM]:[NUM]],0)),0)</f>
        <v>0</v>
      </c>
      <c r="F7" s="23">
        <f>IFERROR(INDEX(Commandes[[NUM]:[NUM]]&amp;" - "&amp;Commandes[[NOM]:[NOM]],
MATCH(SUMPRODUCT(LARGE((Commandes[[DATE]:[DATE]]=VALUE(F$1))*(Commandes[[NUM]:[NUM]]),COUNTIF(Commandes[[DATE]:[DATE]],VALUE(F$1))+1-ROW(F5))),Commandes[[NUM]:[NUM]],0)),0)</f>
        <v>0</v>
      </c>
      <c r="G7" s="23">
        <f>IFERROR(INDEX(Commandes[[NUM]:[NUM]]&amp;" - "&amp;Commandes[[NOM]:[NOM]],
MATCH(SUMPRODUCT(LARGE((Commandes[[DATE]:[DATE]]=VALUE(G$1))*(Commandes[[NUM]:[NUM]]),COUNTIF(Commandes[[DATE]:[DATE]],VALUE(G$1))+1-ROW(G5))),Commandes[[NUM]:[NUM]],0)),0)</f>
        <v>0</v>
      </c>
      <c r="H7" s="23">
        <f>IFERROR(INDEX(Commandes[[NUM]:[NUM]]&amp;" - "&amp;Commandes[[NOM]:[NOM]],
MATCH(SUMPRODUCT(LARGE((Commandes[[DATE]:[DATE]]=VALUE(H$1))*(Commandes[[NUM]:[NUM]]),COUNTIF(Commandes[[DATE]:[DATE]],VALUE(H$1))+1-ROW(H5))),Commandes[[NUM]:[NUM]],0)),0)</f>
        <v>0</v>
      </c>
      <c r="I7" s="23">
        <f>IFERROR(INDEX(Commandes[[NUM]:[NUM]]&amp;" - "&amp;Commandes[[NOM]:[NOM]],
MATCH(SUMPRODUCT(LARGE((Commandes[[DATE]:[DATE]]=VALUE(I$1))*(Commandes[[NUM]:[NUM]]),COUNTIF(Commandes[[DATE]:[DATE]],VALUE(I$1))+1-ROW(I5))),Commandes[[NUM]:[NUM]],0)),0)</f>
        <v>0</v>
      </c>
      <c r="J7" s="23">
        <f>IFERROR(INDEX(Commandes[[NUM]:[NUM]]&amp;" - "&amp;Commandes[[NOM]:[NOM]],
MATCH(SUMPRODUCT(LARGE((Commandes[[DATE]:[DATE]]=VALUE(J$1))*(Commandes[[NUM]:[NUM]]),COUNTIF(Commandes[[DATE]:[DATE]],VALUE(J$1))+1-ROW(J5))),Commandes[[NUM]:[NUM]],0)),0)</f>
        <v>0</v>
      </c>
      <c r="K7" s="23">
        <f>IFERROR(INDEX(Commandes[[NUM]:[NUM]]&amp;" - "&amp;Commandes[[NOM]:[NOM]],
MATCH(SUMPRODUCT(LARGE((Commandes[[DATE]:[DATE]]=VALUE(K$1))*(Commandes[[NUM]:[NUM]]),COUNTIF(Commandes[[DATE]:[DATE]],VALUE(K$1))+1-ROW(K5))),Commandes[[NUM]:[NUM]],0)),0)</f>
        <v>0</v>
      </c>
      <c r="L7" s="23">
        <f>IFERROR(INDEX(Commandes[[NUM]:[NUM]]&amp;" - "&amp;Commandes[[NOM]:[NOM]],
MATCH(SUMPRODUCT(LARGE((Commandes[[DATE]:[DATE]]=VALUE(L$1))*(Commandes[[NUM]:[NUM]]),COUNTIF(Commandes[[DATE]:[DATE]],VALUE(L$1))+1-ROW(L5))),Commandes[[NUM]:[NUM]],0)),0)</f>
        <v>0</v>
      </c>
      <c r="M7" s="23">
        <f>IFERROR(INDEX(Commandes[[NUM]:[NUM]]&amp;" - "&amp;Commandes[[NOM]:[NOM]],
MATCH(SUMPRODUCT(LARGE((Commandes[[DATE]:[DATE]]=VALUE(M$1))*(Commandes[[NUM]:[NUM]]),COUNTIF(Commandes[[DATE]:[DATE]],VALUE(M$1))+1-ROW(M5))),Commandes[[NUM]:[NUM]],0)),0)</f>
        <v>0</v>
      </c>
      <c r="N7" s="23">
        <f>IFERROR(INDEX(Commandes[[NUM]:[NUM]]&amp;" - "&amp;Commandes[[NOM]:[NOM]],
MATCH(SUMPRODUCT(LARGE((Commandes[[DATE]:[DATE]]=VALUE(N$1))*(Commandes[[NUM]:[NUM]]),COUNTIF(Commandes[[DATE]:[DATE]],VALUE(N$1))+1-ROW(N5))),Commandes[[NUM]:[NUM]],0)),0)</f>
        <v>0</v>
      </c>
      <c r="O7" s="23">
        <f>IFERROR(INDEX(Commandes[[NUM]:[NUM]]&amp;" - "&amp;Commandes[[NOM]:[NOM]],
MATCH(SUMPRODUCT(LARGE((Commandes[[DATE]:[DATE]]=VALUE(O$1))*(Commandes[[NUM]:[NUM]]),COUNTIF(Commandes[[DATE]:[DATE]],VALUE(O$1))+1-ROW(O5))),Commandes[[NUM]:[NUM]],0)),0)</f>
        <v>0</v>
      </c>
    </row>
    <row r="8" spans="1:15">
      <c r="A8" s="22" t="s">
        <v>20</v>
      </c>
      <c r="B8" s="23">
        <f>IFERROR(INDEX(Commandes[[NUM]:[NUM]]&amp;" - "&amp;Commandes[[NOM]:[NOM]],
MATCH(SUMPRODUCT(LARGE((Commandes[[DATE]:[DATE]]=VALUE(B$1))*(Commandes[[NUM]:[NUM]]),COUNTIF(Commandes[[DATE]:[DATE]],VALUE(B$1))+1-ROW(B6))),Commandes[[NUM]:[NUM]],0)),0)</f>
        <v>0</v>
      </c>
      <c r="C8" s="23">
        <f>IFERROR(INDEX(Commandes[[NUM]:[NUM]]&amp;" - "&amp;Commandes[[NOM]:[NOM]],
MATCH(SUMPRODUCT(LARGE((Commandes[[DATE]:[DATE]]=VALUE(C$1))*(Commandes[[NUM]:[NUM]]),COUNTIF(Commandes[[DATE]:[DATE]],VALUE(C$1))+1-ROW(C6))),Commandes[[NUM]:[NUM]],0)),0)</f>
        <v>0</v>
      </c>
      <c r="D8" s="23">
        <f>IFERROR(INDEX(Commandes[[NUM]:[NUM]]&amp;" - "&amp;Commandes[[NOM]:[NOM]],
MATCH(SUMPRODUCT(LARGE((Commandes[[DATE]:[DATE]]=VALUE(D$1))*(Commandes[[NUM]:[NUM]]),COUNTIF(Commandes[[DATE]:[DATE]],VALUE(D$1))+1-ROW(D6))),Commandes[[NUM]:[NUM]],0)),0)</f>
        <v>0</v>
      </c>
      <c r="E8" s="23">
        <f>IFERROR(INDEX(Commandes[[NUM]:[NUM]]&amp;" - "&amp;Commandes[[NOM]:[NOM]],
MATCH(SUMPRODUCT(LARGE((Commandes[[DATE]:[DATE]]=VALUE(E$1))*(Commandes[[NUM]:[NUM]]),COUNTIF(Commandes[[DATE]:[DATE]],VALUE(E$1))+1-ROW(E6))),Commandes[[NUM]:[NUM]],0)),0)</f>
        <v>0</v>
      </c>
      <c r="F8" s="23">
        <f>IFERROR(INDEX(Commandes[[NUM]:[NUM]]&amp;" - "&amp;Commandes[[NOM]:[NOM]],
MATCH(SUMPRODUCT(LARGE((Commandes[[DATE]:[DATE]]=VALUE(F$1))*(Commandes[[NUM]:[NUM]]),COUNTIF(Commandes[[DATE]:[DATE]],VALUE(F$1))+1-ROW(F6))),Commandes[[NUM]:[NUM]],0)),0)</f>
        <v>0</v>
      </c>
      <c r="G8" s="23">
        <f>IFERROR(INDEX(Commandes[[NUM]:[NUM]]&amp;" - "&amp;Commandes[[NOM]:[NOM]],
MATCH(SUMPRODUCT(LARGE((Commandes[[DATE]:[DATE]]=VALUE(G$1))*(Commandes[[NUM]:[NUM]]),COUNTIF(Commandes[[DATE]:[DATE]],VALUE(G$1))+1-ROW(G6))),Commandes[[NUM]:[NUM]],0)),0)</f>
        <v>0</v>
      </c>
      <c r="H8" s="23">
        <f>IFERROR(INDEX(Commandes[[NUM]:[NUM]]&amp;" - "&amp;Commandes[[NOM]:[NOM]],
MATCH(SUMPRODUCT(LARGE((Commandes[[DATE]:[DATE]]=VALUE(H$1))*(Commandes[[NUM]:[NUM]]),COUNTIF(Commandes[[DATE]:[DATE]],VALUE(H$1))+1-ROW(H6))),Commandes[[NUM]:[NUM]],0)),0)</f>
        <v>0</v>
      </c>
      <c r="I8" s="23">
        <f>IFERROR(INDEX(Commandes[[NUM]:[NUM]]&amp;" - "&amp;Commandes[[NOM]:[NOM]],
MATCH(SUMPRODUCT(LARGE((Commandes[[DATE]:[DATE]]=VALUE(I$1))*(Commandes[[NUM]:[NUM]]),COUNTIF(Commandes[[DATE]:[DATE]],VALUE(I$1))+1-ROW(I6))),Commandes[[NUM]:[NUM]],0)),0)</f>
        <v>0</v>
      </c>
      <c r="J8" s="23">
        <f>IFERROR(INDEX(Commandes[[NUM]:[NUM]]&amp;" - "&amp;Commandes[[NOM]:[NOM]],
MATCH(SUMPRODUCT(LARGE((Commandes[[DATE]:[DATE]]=VALUE(J$1))*(Commandes[[NUM]:[NUM]]),COUNTIF(Commandes[[DATE]:[DATE]],VALUE(J$1))+1-ROW(J6))),Commandes[[NUM]:[NUM]],0)),0)</f>
        <v>0</v>
      </c>
      <c r="K8" s="23">
        <f>IFERROR(INDEX(Commandes[[NUM]:[NUM]]&amp;" - "&amp;Commandes[[NOM]:[NOM]],
MATCH(SUMPRODUCT(LARGE((Commandes[[DATE]:[DATE]]=VALUE(K$1))*(Commandes[[NUM]:[NUM]]),COUNTIF(Commandes[[DATE]:[DATE]],VALUE(K$1))+1-ROW(K6))),Commandes[[NUM]:[NUM]],0)),0)</f>
        <v>0</v>
      </c>
      <c r="L8" s="23">
        <f>IFERROR(INDEX(Commandes[[NUM]:[NUM]]&amp;" - "&amp;Commandes[[NOM]:[NOM]],
MATCH(SUMPRODUCT(LARGE((Commandes[[DATE]:[DATE]]=VALUE(L$1))*(Commandes[[NUM]:[NUM]]),COUNTIF(Commandes[[DATE]:[DATE]],VALUE(L$1))+1-ROW(L6))),Commandes[[NUM]:[NUM]],0)),0)</f>
        <v>0</v>
      </c>
      <c r="M8" s="23">
        <f>IFERROR(INDEX(Commandes[[NUM]:[NUM]]&amp;" - "&amp;Commandes[[NOM]:[NOM]],
MATCH(SUMPRODUCT(LARGE((Commandes[[DATE]:[DATE]]=VALUE(M$1))*(Commandes[[NUM]:[NUM]]),COUNTIF(Commandes[[DATE]:[DATE]],VALUE(M$1))+1-ROW(M6))),Commandes[[NUM]:[NUM]],0)),0)</f>
        <v>0</v>
      </c>
      <c r="N8" s="23">
        <f>IFERROR(INDEX(Commandes[[NUM]:[NUM]]&amp;" - "&amp;Commandes[[NOM]:[NOM]],
MATCH(SUMPRODUCT(LARGE((Commandes[[DATE]:[DATE]]=VALUE(N$1))*(Commandes[[NUM]:[NUM]]),COUNTIF(Commandes[[DATE]:[DATE]],VALUE(N$1))+1-ROW(N6))),Commandes[[NUM]:[NUM]],0)),0)</f>
        <v>0</v>
      </c>
      <c r="O8" s="23">
        <f>IFERROR(INDEX(Commandes[[NUM]:[NUM]]&amp;" - "&amp;Commandes[[NOM]:[NOM]],
MATCH(SUMPRODUCT(LARGE((Commandes[[DATE]:[DATE]]=VALUE(O$1))*(Commandes[[NUM]:[NUM]]),COUNTIF(Commandes[[DATE]:[DATE]],VALUE(O$1))+1-ROW(O6))),Commandes[[NUM]:[NUM]],0)),0)</f>
        <v>0</v>
      </c>
    </row>
    <row r="9" spans="1:15">
      <c r="A9" s="22" t="s">
        <v>21</v>
      </c>
      <c r="B9" s="23">
        <f>IFERROR(INDEX(Commandes[[NUM]:[NUM]]&amp;" - "&amp;Commandes[[NOM]:[NOM]],
MATCH(SUMPRODUCT(LARGE((Commandes[[DATE]:[DATE]]=VALUE(B$1))*(Commandes[[NUM]:[NUM]]),COUNTIF(Commandes[[DATE]:[DATE]],VALUE(B$1))+1-ROW(B7))),Commandes[[NUM]:[NUM]],0)),0)</f>
        <v>0</v>
      </c>
      <c r="C9" s="23">
        <f>IFERROR(INDEX(Commandes[[NUM]:[NUM]]&amp;" - "&amp;Commandes[[NOM]:[NOM]],
MATCH(SUMPRODUCT(LARGE((Commandes[[DATE]:[DATE]]=VALUE(C$1))*(Commandes[[NUM]:[NUM]]),COUNTIF(Commandes[[DATE]:[DATE]],VALUE(C$1))+1-ROW(C7))),Commandes[[NUM]:[NUM]],0)),0)</f>
        <v>0</v>
      </c>
      <c r="D9" s="23">
        <f>IFERROR(INDEX(Commandes[[NUM]:[NUM]]&amp;" - "&amp;Commandes[[NOM]:[NOM]],
MATCH(SUMPRODUCT(LARGE((Commandes[[DATE]:[DATE]]=VALUE(D$1))*(Commandes[[NUM]:[NUM]]),COUNTIF(Commandes[[DATE]:[DATE]],VALUE(D$1))+1-ROW(D7))),Commandes[[NUM]:[NUM]],0)),0)</f>
        <v>0</v>
      </c>
      <c r="E9" s="23">
        <f>IFERROR(INDEX(Commandes[[NUM]:[NUM]]&amp;" - "&amp;Commandes[[NOM]:[NOM]],
MATCH(SUMPRODUCT(LARGE((Commandes[[DATE]:[DATE]]=VALUE(E$1))*(Commandes[[NUM]:[NUM]]),COUNTIF(Commandes[[DATE]:[DATE]],VALUE(E$1))+1-ROW(E7))),Commandes[[NUM]:[NUM]],0)),0)</f>
        <v>0</v>
      </c>
      <c r="F9" s="23">
        <f>IFERROR(INDEX(Commandes[[NUM]:[NUM]]&amp;" - "&amp;Commandes[[NOM]:[NOM]],
MATCH(SUMPRODUCT(LARGE((Commandes[[DATE]:[DATE]]=VALUE(F$1))*(Commandes[[NUM]:[NUM]]),COUNTIF(Commandes[[DATE]:[DATE]],VALUE(F$1))+1-ROW(F7))),Commandes[[NUM]:[NUM]],0)),0)</f>
        <v>0</v>
      </c>
      <c r="G9" s="23">
        <f>IFERROR(INDEX(Commandes[[NUM]:[NUM]]&amp;" - "&amp;Commandes[[NOM]:[NOM]],
MATCH(SUMPRODUCT(LARGE((Commandes[[DATE]:[DATE]]=VALUE(G$1))*(Commandes[[NUM]:[NUM]]),COUNTIF(Commandes[[DATE]:[DATE]],VALUE(G$1))+1-ROW(G7))),Commandes[[NUM]:[NUM]],0)),0)</f>
        <v>0</v>
      </c>
      <c r="H9" s="23">
        <f>IFERROR(INDEX(Commandes[[NUM]:[NUM]]&amp;" - "&amp;Commandes[[NOM]:[NOM]],
MATCH(SUMPRODUCT(LARGE((Commandes[[DATE]:[DATE]]=VALUE(H$1))*(Commandes[[NUM]:[NUM]]),COUNTIF(Commandes[[DATE]:[DATE]],VALUE(H$1))+1-ROW(H7))),Commandes[[NUM]:[NUM]],0)),0)</f>
        <v>0</v>
      </c>
      <c r="I9" s="23">
        <f>IFERROR(INDEX(Commandes[[NUM]:[NUM]]&amp;" - "&amp;Commandes[[NOM]:[NOM]],
MATCH(SUMPRODUCT(LARGE((Commandes[[DATE]:[DATE]]=VALUE(I$1))*(Commandes[[NUM]:[NUM]]),COUNTIF(Commandes[[DATE]:[DATE]],VALUE(I$1))+1-ROW(I7))),Commandes[[NUM]:[NUM]],0)),0)</f>
        <v>0</v>
      </c>
      <c r="J9" s="23">
        <f>IFERROR(INDEX(Commandes[[NUM]:[NUM]]&amp;" - "&amp;Commandes[[NOM]:[NOM]],
MATCH(SUMPRODUCT(LARGE((Commandes[[DATE]:[DATE]]=VALUE(J$1))*(Commandes[[NUM]:[NUM]]),COUNTIF(Commandes[[DATE]:[DATE]],VALUE(J$1))+1-ROW(J7))),Commandes[[NUM]:[NUM]],0)),0)</f>
        <v>0</v>
      </c>
      <c r="K9" s="23">
        <f>IFERROR(INDEX(Commandes[[NUM]:[NUM]]&amp;" - "&amp;Commandes[[NOM]:[NOM]],
MATCH(SUMPRODUCT(LARGE((Commandes[[DATE]:[DATE]]=VALUE(K$1))*(Commandes[[NUM]:[NUM]]),COUNTIF(Commandes[[DATE]:[DATE]],VALUE(K$1))+1-ROW(K7))),Commandes[[NUM]:[NUM]],0)),0)</f>
        <v>0</v>
      </c>
      <c r="L9" s="23">
        <f>IFERROR(INDEX(Commandes[[NUM]:[NUM]]&amp;" - "&amp;Commandes[[NOM]:[NOM]],
MATCH(SUMPRODUCT(LARGE((Commandes[[DATE]:[DATE]]=VALUE(L$1))*(Commandes[[NUM]:[NUM]]),COUNTIF(Commandes[[DATE]:[DATE]],VALUE(L$1))+1-ROW(L7))),Commandes[[NUM]:[NUM]],0)),0)</f>
        <v>0</v>
      </c>
      <c r="M9" s="23">
        <f>IFERROR(INDEX(Commandes[[NUM]:[NUM]]&amp;" - "&amp;Commandes[[NOM]:[NOM]],
MATCH(SUMPRODUCT(LARGE((Commandes[[DATE]:[DATE]]=VALUE(M$1))*(Commandes[[NUM]:[NUM]]),COUNTIF(Commandes[[DATE]:[DATE]],VALUE(M$1))+1-ROW(M7))),Commandes[[NUM]:[NUM]],0)),0)</f>
        <v>0</v>
      </c>
      <c r="N9" s="23">
        <f>IFERROR(INDEX(Commandes[[NUM]:[NUM]]&amp;" - "&amp;Commandes[[NOM]:[NOM]],
MATCH(SUMPRODUCT(LARGE((Commandes[[DATE]:[DATE]]=VALUE(N$1))*(Commandes[[NUM]:[NUM]]),COUNTIF(Commandes[[DATE]:[DATE]],VALUE(N$1))+1-ROW(N7))),Commandes[[NUM]:[NUM]],0)),0)</f>
        <v>0</v>
      </c>
      <c r="O9" s="23">
        <f>IFERROR(INDEX(Commandes[[NUM]:[NUM]]&amp;" - "&amp;Commandes[[NOM]:[NOM]],
MATCH(SUMPRODUCT(LARGE((Commandes[[DATE]:[DATE]]=VALUE(O$1))*(Commandes[[NUM]:[NUM]]),COUNTIF(Commandes[[DATE]:[DATE]],VALUE(O$1))+1-ROW(O7))),Commandes[[NUM]:[NUM]],0)),0)</f>
        <v>0</v>
      </c>
    </row>
    <row r="10" spans="1:15">
      <c r="A10" s="22" t="s">
        <v>22</v>
      </c>
      <c r="B10" s="23">
        <f>IFERROR(INDEX(Commandes[[NUM]:[NUM]]&amp;" - "&amp;Commandes[[NOM]:[NOM]],
MATCH(SUMPRODUCT(LARGE((Commandes[[DATE]:[DATE]]=VALUE(B$1))*(Commandes[[NUM]:[NUM]]),COUNTIF(Commandes[[DATE]:[DATE]],VALUE(B$1))+1-ROW(B8))),Commandes[[NUM]:[NUM]],0)),0)</f>
        <v>0</v>
      </c>
      <c r="C10" s="23">
        <f>IFERROR(INDEX(Commandes[[NUM]:[NUM]]&amp;" - "&amp;Commandes[[NOM]:[NOM]],
MATCH(SUMPRODUCT(LARGE((Commandes[[DATE]:[DATE]]=VALUE(C$1))*(Commandes[[NUM]:[NUM]]),COUNTIF(Commandes[[DATE]:[DATE]],VALUE(C$1))+1-ROW(C8))),Commandes[[NUM]:[NUM]],0)),0)</f>
        <v>0</v>
      </c>
      <c r="D10" s="23">
        <f>IFERROR(INDEX(Commandes[[NUM]:[NUM]]&amp;" - "&amp;Commandes[[NOM]:[NOM]],
MATCH(SUMPRODUCT(LARGE((Commandes[[DATE]:[DATE]]=VALUE(D$1))*(Commandes[[NUM]:[NUM]]),COUNTIF(Commandes[[DATE]:[DATE]],VALUE(D$1))+1-ROW(D8))),Commandes[[NUM]:[NUM]],0)),0)</f>
        <v>0</v>
      </c>
      <c r="E10" s="23">
        <f>IFERROR(INDEX(Commandes[[NUM]:[NUM]]&amp;" - "&amp;Commandes[[NOM]:[NOM]],
MATCH(SUMPRODUCT(LARGE((Commandes[[DATE]:[DATE]]=VALUE(E$1))*(Commandes[[NUM]:[NUM]]),COUNTIF(Commandes[[DATE]:[DATE]],VALUE(E$1))+1-ROW(E8))),Commandes[[NUM]:[NUM]],0)),0)</f>
        <v>0</v>
      </c>
      <c r="F10" s="23">
        <f>IFERROR(INDEX(Commandes[[NUM]:[NUM]]&amp;" - "&amp;Commandes[[NOM]:[NOM]],
MATCH(SUMPRODUCT(LARGE((Commandes[[DATE]:[DATE]]=VALUE(F$1))*(Commandes[[NUM]:[NUM]]),COUNTIF(Commandes[[DATE]:[DATE]],VALUE(F$1))+1-ROW(F8))),Commandes[[NUM]:[NUM]],0)),0)</f>
        <v>0</v>
      </c>
      <c r="G10" s="23">
        <f>IFERROR(INDEX(Commandes[[NUM]:[NUM]]&amp;" - "&amp;Commandes[[NOM]:[NOM]],
MATCH(SUMPRODUCT(LARGE((Commandes[[DATE]:[DATE]]=VALUE(G$1))*(Commandes[[NUM]:[NUM]]),COUNTIF(Commandes[[DATE]:[DATE]],VALUE(G$1))+1-ROW(G8))),Commandes[[NUM]:[NUM]],0)),0)</f>
        <v>0</v>
      </c>
      <c r="H10" s="23">
        <f>IFERROR(INDEX(Commandes[[NUM]:[NUM]]&amp;" - "&amp;Commandes[[NOM]:[NOM]],
MATCH(SUMPRODUCT(LARGE((Commandes[[DATE]:[DATE]]=VALUE(H$1))*(Commandes[[NUM]:[NUM]]),COUNTIF(Commandes[[DATE]:[DATE]],VALUE(H$1))+1-ROW(H8))),Commandes[[NUM]:[NUM]],0)),0)</f>
        <v>0</v>
      </c>
      <c r="I10" s="23">
        <f>IFERROR(INDEX(Commandes[[NUM]:[NUM]]&amp;" - "&amp;Commandes[[NOM]:[NOM]],
MATCH(SUMPRODUCT(LARGE((Commandes[[DATE]:[DATE]]=VALUE(I$1))*(Commandes[[NUM]:[NUM]]),COUNTIF(Commandes[[DATE]:[DATE]],VALUE(I$1))+1-ROW(I8))),Commandes[[NUM]:[NUM]],0)),0)</f>
        <v>0</v>
      </c>
      <c r="J10" s="23">
        <f>IFERROR(INDEX(Commandes[[NUM]:[NUM]]&amp;" - "&amp;Commandes[[NOM]:[NOM]],
MATCH(SUMPRODUCT(LARGE((Commandes[[DATE]:[DATE]]=VALUE(J$1))*(Commandes[[NUM]:[NUM]]),COUNTIF(Commandes[[DATE]:[DATE]],VALUE(J$1))+1-ROW(J8))),Commandes[[NUM]:[NUM]],0)),0)</f>
        <v>0</v>
      </c>
      <c r="K10" s="23">
        <f>IFERROR(INDEX(Commandes[[NUM]:[NUM]]&amp;" - "&amp;Commandes[[NOM]:[NOM]],
MATCH(SUMPRODUCT(LARGE((Commandes[[DATE]:[DATE]]=VALUE(K$1))*(Commandes[[NUM]:[NUM]]),COUNTIF(Commandes[[DATE]:[DATE]],VALUE(K$1))+1-ROW(K8))),Commandes[[NUM]:[NUM]],0)),0)</f>
        <v>0</v>
      </c>
      <c r="L10" s="23">
        <f>IFERROR(INDEX(Commandes[[NUM]:[NUM]]&amp;" - "&amp;Commandes[[NOM]:[NOM]],
MATCH(SUMPRODUCT(LARGE((Commandes[[DATE]:[DATE]]=VALUE(L$1))*(Commandes[[NUM]:[NUM]]),COUNTIF(Commandes[[DATE]:[DATE]],VALUE(L$1))+1-ROW(L8))),Commandes[[NUM]:[NUM]],0)),0)</f>
        <v>0</v>
      </c>
      <c r="M10" s="23">
        <f>IFERROR(INDEX(Commandes[[NUM]:[NUM]]&amp;" - "&amp;Commandes[[NOM]:[NOM]],
MATCH(SUMPRODUCT(LARGE((Commandes[[DATE]:[DATE]]=VALUE(M$1))*(Commandes[[NUM]:[NUM]]),COUNTIF(Commandes[[DATE]:[DATE]],VALUE(M$1))+1-ROW(M8))),Commandes[[NUM]:[NUM]],0)),0)</f>
        <v>0</v>
      </c>
      <c r="N10" s="23">
        <f>IFERROR(INDEX(Commandes[[NUM]:[NUM]]&amp;" - "&amp;Commandes[[NOM]:[NOM]],
MATCH(SUMPRODUCT(LARGE((Commandes[[DATE]:[DATE]]=VALUE(N$1))*(Commandes[[NUM]:[NUM]]),COUNTIF(Commandes[[DATE]:[DATE]],VALUE(N$1))+1-ROW(N8))),Commandes[[NUM]:[NUM]],0)),0)</f>
        <v>0</v>
      </c>
      <c r="O10" s="23">
        <f>IFERROR(INDEX(Commandes[[NUM]:[NUM]]&amp;" - "&amp;Commandes[[NOM]:[NOM]],
MATCH(SUMPRODUCT(LARGE((Commandes[[DATE]:[DATE]]=VALUE(O$1))*(Commandes[[NUM]:[NUM]]),COUNTIF(Commandes[[DATE]:[DATE]],VALUE(O$1))+1-ROW(O8))),Commandes[[NUM]:[NUM]],0)),0)</f>
        <v>0</v>
      </c>
    </row>
    <row r="11" spans="1:15">
      <c r="A11" s="22" t="s">
        <v>23</v>
      </c>
      <c r="B11" s="23">
        <f>IFERROR(INDEX(Commandes[[NUM]:[NUM]]&amp;" - "&amp;Commandes[[NOM]:[NOM]],
MATCH(SUMPRODUCT(LARGE((Commandes[[DATE]:[DATE]]=VALUE(B$1))*(Commandes[[NUM]:[NUM]]),COUNTIF(Commandes[[DATE]:[DATE]],VALUE(B$1))+1-ROW(B9))),Commandes[[NUM]:[NUM]],0)),0)</f>
        <v>0</v>
      </c>
      <c r="C11" s="23">
        <f>IFERROR(INDEX(Commandes[[NUM]:[NUM]]&amp;" - "&amp;Commandes[[NOM]:[NOM]],
MATCH(SUMPRODUCT(LARGE((Commandes[[DATE]:[DATE]]=VALUE(C$1))*(Commandes[[NUM]:[NUM]]),COUNTIF(Commandes[[DATE]:[DATE]],VALUE(C$1))+1-ROW(C9))),Commandes[[NUM]:[NUM]],0)),0)</f>
        <v>0</v>
      </c>
      <c r="D11" s="23">
        <f>IFERROR(INDEX(Commandes[[NUM]:[NUM]]&amp;" - "&amp;Commandes[[NOM]:[NOM]],
MATCH(SUMPRODUCT(LARGE((Commandes[[DATE]:[DATE]]=VALUE(D$1))*(Commandes[[NUM]:[NUM]]),COUNTIF(Commandes[[DATE]:[DATE]],VALUE(D$1))+1-ROW(D9))),Commandes[[NUM]:[NUM]],0)),0)</f>
        <v>0</v>
      </c>
      <c r="E11" s="23">
        <f>IFERROR(INDEX(Commandes[[NUM]:[NUM]]&amp;" - "&amp;Commandes[[NOM]:[NOM]],
MATCH(SUMPRODUCT(LARGE((Commandes[[DATE]:[DATE]]=VALUE(E$1))*(Commandes[[NUM]:[NUM]]),COUNTIF(Commandes[[DATE]:[DATE]],VALUE(E$1))+1-ROW(E9))),Commandes[[NUM]:[NUM]],0)),0)</f>
        <v>0</v>
      </c>
      <c r="F11" s="23">
        <f>IFERROR(INDEX(Commandes[[NUM]:[NUM]]&amp;" - "&amp;Commandes[[NOM]:[NOM]],
MATCH(SUMPRODUCT(LARGE((Commandes[[DATE]:[DATE]]=VALUE(F$1))*(Commandes[[NUM]:[NUM]]),COUNTIF(Commandes[[DATE]:[DATE]],VALUE(F$1))+1-ROW(F9))),Commandes[[NUM]:[NUM]],0)),0)</f>
        <v>0</v>
      </c>
      <c r="G11" s="23">
        <f>IFERROR(INDEX(Commandes[[NUM]:[NUM]]&amp;" - "&amp;Commandes[[NOM]:[NOM]],
MATCH(SUMPRODUCT(LARGE((Commandes[[DATE]:[DATE]]=VALUE(G$1))*(Commandes[[NUM]:[NUM]]),COUNTIF(Commandes[[DATE]:[DATE]],VALUE(G$1))+1-ROW(G9))),Commandes[[NUM]:[NUM]],0)),0)</f>
        <v>0</v>
      </c>
      <c r="H11" s="23">
        <f>IFERROR(INDEX(Commandes[[NUM]:[NUM]]&amp;" - "&amp;Commandes[[NOM]:[NOM]],
MATCH(SUMPRODUCT(LARGE((Commandes[[DATE]:[DATE]]=VALUE(H$1))*(Commandes[[NUM]:[NUM]]),COUNTIF(Commandes[[DATE]:[DATE]],VALUE(H$1))+1-ROW(H9))),Commandes[[NUM]:[NUM]],0)),0)</f>
        <v>0</v>
      </c>
      <c r="I11" s="23">
        <f>IFERROR(INDEX(Commandes[[NUM]:[NUM]]&amp;" - "&amp;Commandes[[NOM]:[NOM]],
MATCH(SUMPRODUCT(LARGE((Commandes[[DATE]:[DATE]]=VALUE(I$1))*(Commandes[[NUM]:[NUM]]),COUNTIF(Commandes[[DATE]:[DATE]],VALUE(I$1))+1-ROW(I9))),Commandes[[NUM]:[NUM]],0)),0)</f>
        <v>0</v>
      </c>
      <c r="J11" s="23">
        <f>IFERROR(INDEX(Commandes[[NUM]:[NUM]]&amp;" - "&amp;Commandes[[NOM]:[NOM]],
MATCH(SUMPRODUCT(LARGE((Commandes[[DATE]:[DATE]]=VALUE(J$1))*(Commandes[[NUM]:[NUM]]),COUNTIF(Commandes[[DATE]:[DATE]],VALUE(J$1))+1-ROW(J9))),Commandes[[NUM]:[NUM]],0)),0)</f>
        <v>0</v>
      </c>
      <c r="K11" s="23">
        <f>IFERROR(INDEX(Commandes[[NUM]:[NUM]]&amp;" - "&amp;Commandes[[NOM]:[NOM]],
MATCH(SUMPRODUCT(LARGE((Commandes[[DATE]:[DATE]]=VALUE(K$1))*(Commandes[[NUM]:[NUM]]),COUNTIF(Commandes[[DATE]:[DATE]],VALUE(K$1))+1-ROW(K9))),Commandes[[NUM]:[NUM]],0)),0)</f>
        <v>0</v>
      </c>
      <c r="L11" s="23">
        <f>IFERROR(INDEX(Commandes[[NUM]:[NUM]]&amp;" - "&amp;Commandes[[NOM]:[NOM]],
MATCH(SUMPRODUCT(LARGE((Commandes[[DATE]:[DATE]]=VALUE(L$1))*(Commandes[[NUM]:[NUM]]),COUNTIF(Commandes[[DATE]:[DATE]],VALUE(L$1))+1-ROW(L9))),Commandes[[NUM]:[NUM]],0)),0)</f>
        <v>0</v>
      </c>
      <c r="M11" s="23">
        <f>IFERROR(INDEX(Commandes[[NUM]:[NUM]]&amp;" - "&amp;Commandes[[NOM]:[NOM]],
MATCH(SUMPRODUCT(LARGE((Commandes[[DATE]:[DATE]]=VALUE(M$1))*(Commandes[[NUM]:[NUM]]),COUNTIF(Commandes[[DATE]:[DATE]],VALUE(M$1))+1-ROW(M9))),Commandes[[NUM]:[NUM]],0)),0)</f>
        <v>0</v>
      </c>
      <c r="N11" s="23">
        <f>IFERROR(INDEX(Commandes[[NUM]:[NUM]]&amp;" - "&amp;Commandes[[NOM]:[NOM]],
MATCH(SUMPRODUCT(LARGE((Commandes[[DATE]:[DATE]]=VALUE(N$1))*(Commandes[[NUM]:[NUM]]),COUNTIF(Commandes[[DATE]:[DATE]],VALUE(N$1))+1-ROW(N9))),Commandes[[NUM]:[NUM]],0)),0)</f>
        <v>0</v>
      </c>
      <c r="O11" s="23">
        <f>IFERROR(INDEX(Commandes[[NUM]:[NUM]]&amp;" - "&amp;Commandes[[NOM]:[NOM]],
MATCH(SUMPRODUCT(LARGE((Commandes[[DATE]:[DATE]]=VALUE(O$1))*(Commandes[[NUM]:[NUM]]),COUNTIF(Commandes[[DATE]:[DATE]],VALUE(O$1))+1-ROW(O9))),Commandes[[NUM]:[NUM]],0)),0)</f>
        <v>0</v>
      </c>
    </row>
    <row r="12" spans="1:15">
      <c r="A12" s="22" t="s">
        <v>24</v>
      </c>
      <c r="B12" s="23">
        <f>IFERROR(INDEX(Commandes[[NUM]:[NUM]]&amp;" - "&amp;Commandes[[NOM]:[NOM]],
MATCH(SUMPRODUCT(LARGE((Commandes[[DATE]:[DATE]]=VALUE(B$1))*(Commandes[[NUM]:[NUM]]),COUNTIF(Commandes[[DATE]:[DATE]],VALUE(B$1))+1-ROW(B10))),Commandes[[NUM]:[NUM]],0)),0)</f>
        <v>0</v>
      </c>
      <c r="C12" s="23">
        <f>IFERROR(INDEX(Commandes[[NUM]:[NUM]]&amp;" - "&amp;Commandes[[NOM]:[NOM]],
MATCH(SUMPRODUCT(LARGE((Commandes[[DATE]:[DATE]]=VALUE(C$1))*(Commandes[[NUM]:[NUM]]),COUNTIF(Commandes[[DATE]:[DATE]],VALUE(C$1))+1-ROW(C10))),Commandes[[NUM]:[NUM]],0)),0)</f>
        <v>0</v>
      </c>
      <c r="D12" s="23">
        <f>IFERROR(INDEX(Commandes[[NUM]:[NUM]]&amp;" - "&amp;Commandes[[NOM]:[NOM]],
MATCH(SUMPRODUCT(LARGE((Commandes[[DATE]:[DATE]]=VALUE(D$1))*(Commandes[[NUM]:[NUM]]),COUNTIF(Commandes[[DATE]:[DATE]],VALUE(D$1))+1-ROW(D10))),Commandes[[NUM]:[NUM]],0)),0)</f>
        <v>0</v>
      </c>
      <c r="E12" s="23">
        <f>IFERROR(INDEX(Commandes[[NUM]:[NUM]]&amp;" - "&amp;Commandes[[NOM]:[NOM]],
MATCH(SUMPRODUCT(LARGE((Commandes[[DATE]:[DATE]]=VALUE(E$1))*(Commandes[[NUM]:[NUM]]),COUNTIF(Commandes[[DATE]:[DATE]],VALUE(E$1))+1-ROW(E10))),Commandes[[NUM]:[NUM]],0)),0)</f>
        <v>0</v>
      </c>
      <c r="F12" s="23">
        <f>IFERROR(INDEX(Commandes[[NUM]:[NUM]]&amp;" - "&amp;Commandes[[NOM]:[NOM]],
MATCH(SUMPRODUCT(LARGE((Commandes[[DATE]:[DATE]]=VALUE(F$1))*(Commandes[[NUM]:[NUM]]),COUNTIF(Commandes[[DATE]:[DATE]],VALUE(F$1))+1-ROW(F10))),Commandes[[NUM]:[NUM]],0)),0)</f>
        <v>0</v>
      </c>
      <c r="G12" s="23">
        <f>IFERROR(INDEX(Commandes[[NUM]:[NUM]]&amp;" - "&amp;Commandes[[NOM]:[NOM]],
MATCH(SUMPRODUCT(LARGE((Commandes[[DATE]:[DATE]]=VALUE(G$1))*(Commandes[[NUM]:[NUM]]),COUNTIF(Commandes[[DATE]:[DATE]],VALUE(G$1))+1-ROW(G10))),Commandes[[NUM]:[NUM]],0)),0)</f>
        <v>0</v>
      </c>
      <c r="H12" s="23">
        <f>IFERROR(INDEX(Commandes[[NUM]:[NUM]]&amp;" - "&amp;Commandes[[NOM]:[NOM]],
MATCH(SUMPRODUCT(LARGE((Commandes[[DATE]:[DATE]]=VALUE(H$1))*(Commandes[[NUM]:[NUM]]),COUNTIF(Commandes[[DATE]:[DATE]],VALUE(H$1))+1-ROW(H10))),Commandes[[NUM]:[NUM]],0)),0)</f>
        <v>0</v>
      </c>
      <c r="I12" s="23">
        <f>IFERROR(INDEX(Commandes[[NUM]:[NUM]]&amp;" - "&amp;Commandes[[NOM]:[NOM]],
MATCH(SUMPRODUCT(LARGE((Commandes[[DATE]:[DATE]]=VALUE(I$1))*(Commandes[[NUM]:[NUM]]),COUNTIF(Commandes[[DATE]:[DATE]],VALUE(I$1))+1-ROW(I10))),Commandes[[NUM]:[NUM]],0)),0)</f>
        <v>0</v>
      </c>
      <c r="J12" s="23">
        <f>IFERROR(INDEX(Commandes[[NUM]:[NUM]]&amp;" - "&amp;Commandes[[NOM]:[NOM]],
MATCH(SUMPRODUCT(LARGE((Commandes[[DATE]:[DATE]]=VALUE(J$1))*(Commandes[[NUM]:[NUM]]),COUNTIF(Commandes[[DATE]:[DATE]],VALUE(J$1))+1-ROW(J10))),Commandes[[NUM]:[NUM]],0)),0)</f>
        <v>0</v>
      </c>
      <c r="K12" s="23">
        <f>IFERROR(INDEX(Commandes[[NUM]:[NUM]]&amp;" - "&amp;Commandes[[NOM]:[NOM]],
MATCH(SUMPRODUCT(LARGE((Commandes[[DATE]:[DATE]]=VALUE(K$1))*(Commandes[[NUM]:[NUM]]),COUNTIF(Commandes[[DATE]:[DATE]],VALUE(K$1))+1-ROW(K10))),Commandes[[NUM]:[NUM]],0)),0)</f>
        <v>0</v>
      </c>
      <c r="L12" s="23">
        <f>IFERROR(INDEX(Commandes[[NUM]:[NUM]]&amp;" - "&amp;Commandes[[NOM]:[NOM]],
MATCH(SUMPRODUCT(LARGE((Commandes[[DATE]:[DATE]]=VALUE(L$1))*(Commandes[[NUM]:[NUM]]),COUNTIF(Commandes[[DATE]:[DATE]],VALUE(L$1))+1-ROW(L10))),Commandes[[NUM]:[NUM]],0)),0)</f>
        <v>0</v>
      </c>
      <c r="M12" s="23">
        <f>IFERROR(INDEX(Commandes[[NUM]:[NUM]]&amp;" - "&amp;Commandes[[NOM]:[NOM]],
MATCH(SUMPRODUCT(LARGE((Commandes[[DATE]:[DATE]]=VALUE(M$1))*(Commandes[[NUM]:[NUM]]),COUNTIF(Commandes[[DATE]:[DATE]],VALUE(M$1))+1-ROW(M10))),Commandes[[NUM]:[NUM]],0)),0)</f>
        <v>0</v>
      </c>
      <c r="N12" s="23">
        <f>IFERROR(INDEX(Commandes[[NUM]:[NUM]]&amp;" - "&amp;Commandes[[NOM]:[NOM]],
MATCH(SUMPRODUCT(LARGE((Commandes[[DATE]:[DATE]]=VALUE(N$1))*(Commandes[[NUM]:[NUM]]),COUNTIF(Commandes[[DATE]:[DATE]],VALUE(N$1))+1-ROW(N10))),Commandes[[NUM]:[NUM]],0)),0)</f>
        <v>0</v>
      </c>
      <c r="O12" s="23">
        <f>IFERROR(INDEX(Commandes[[NUM]:[NUM]]&amp;" - "&amp;Commandes[[NOM]:[NOM]],
MATCH(SUMPRODUCT(LARGE((Commandes[[DATE]:[DATE]]=VALUE(O$1))*(Commandes[[NUM]:[NUM]]),COUNTIF(Commandes[[DATE]:[DATE]],VALUE(O$1))+1-ROW(O10))),Commandes[[NUM]:[NUM]],0)),0)</f>
        <v>0</v>
      </c>
    </row>
    <row r="13" spans="1:15">
      <c r="A13" s="22" t="s">
        <v>25</v>
      </c>
      <c r="B13" s="23">
        <f>IFERROR(INDEX(Commandes[[NUM]:[NUM]]&amp;" - "&amp;Commandes[[NOM]:[NOM]],
MATCH(SUMPRODUCT(LARGE((Commandes[[DATE]:[DATE]]=VALUE(B$1))*(Commandes[[NUM]:[NUM]]),COUNTIF(Commandes[[DATE]:[DATE]],VALUE(B$1))+1-ROW(B11))),Commandes[[NUM]:[NUM]],0)),0)</f>
        <v>0</v>
      </c>
      <c r="C13" s="23">
        <f>IFERROR(INDEX(Commandes[[NUM]:[NUM]]&amp;" - "&amp;Commandes[[NOM]:[NOM]],
MATCH(SUMPRODUCT(LARGE((Commandes[[DATE]:[DATE]]=VALUE(C$1))*(Commandes[[NUM]:[NUM]]),COUNTIF(Commandes[[DATE]:[DATE]],VALUE(C$1))+1-ROW(C11))),Commandes[[NUM]:[NUM]],0)),0)</f>
        <v>0</v>
      </c>
      <c r="D13" s="23">
        <f>IFERROR(INDEX(Commandes[[NUM]:[NUM]]&amp;" - "&amp;Commandes[[NOM]:[NOM]],
MATCH(SUMPRODUCT(LARGE((Commandes[[DATE]:[DATE]]=VALUE(D$1))*(Commandes[[NUM]:[NUM]]),COUNTIF(Commandes[[DATE]:[DATE]],VALUE(D$1))+1-ROW(D11))),Commandes[[NUM]:[NUM]],0)),0)</f>
        <v>0</v>
      </c>
      <c r="E13" s="23">
        <f>IFERROR(INDEX(Commandes[[NUM]:[NUM]]&amp;" - "&amp;Commandes[[NOM]:[NOM]],
MATCH(SUMPRODUCT(LARGE((Commandes[[DATE]:[DATE]]=VALUE(E$1))*(Commandes[[NUM]:[NUM]]),COUNTIF(Commandes[[DATE]:[DATE]],VALUE(E$1))+1-ROW(E11))),Commandes[[NUM]:[NUM]],0)),0)</f>
        <v>0</v>
      </c>
      <c r="F13" s="23">
        <f>IFERROR(INDEX(Commandes[[NUM]:[NUM]]&amp;" - "&amp;Commandes[[NOM]:[NOM]],
MATCH(SUMPRODUCT(LARGE((Commandes[[DATE]:[DATE]]=VALUE(F$1))*(Commandes[[NUM]:[NUM]]),COUNTIF(Commandes[[DATE]:[DATE]],VALUE(F$1))+1-ROW(F11))),Commandes[[NUM]:[NUM]],0)),0)</f>
        <v>0</v>
      </c>
      <c r="G13" s="23">
        <f>IFERROR(INDEX(Commandes[[NUM]:[NUM]]&amp;" - "&amp;Commandes[[NOM]:[NOM]],
MATCH(SUMPRODUCT(LARGE((Commandes[[DATE]:[DATE]]=VALUE(G$1))*(Commandes[[NUM]:[NUM]]),COUNTIF(Commandes[[DATE]:[DATE]],VALUE(G$1))+1-ROW(G11))),Commandes[[NUM]:[NUM]],0)),0)</f>
        <v>0</v>
      </c>
      <c r="H13" s="23">
        <f>IFERROR(INDEX(Commandes[[NUM]:[NUM]]&amp;" - "&amp;Commandes[[NOM]:[NOM]],
MATCH(SUMPRODUCT(LARGE((Commandes[[DATE]:[DATE]]=VALUE(H$1))*(Commandes[[NUM]:[NUM]]),COUNTIF(Commandes[[DATE]:[DATE]],VALUE(H$1))+1-ROW(H11))),Commandes[[NUM]:[NUM]],0)),0)</f>
        <v>0</v>
      </c>
      <c r="I13" s="23">
        <f>IFERROR(INDEX(Commandes[[NUM]:[NUM]]&amp;" - "&amp;Commandes[[NOM]:[NOM]],
MATCH(SUMPRODUCT(LARGE((Commandes[[DATE]:[DATE]]=VALUE(I$1))*(Commandes[[NUM]:[NUM]]),COUNTIF(Commandes[[DATE]:[DATE]],VALUE(I$1))+1-ROW(I11))),Commandes[[NUM]:[NUM]],0)),0)</f>
        <v>0</v>
      </c>
      <c r="J13" s="23">
        <f>IFERROR(INDEX(Commandes[[NUM]:[NUM]]&amp;" - "&amp;Commandes[[NOM]:[NOM]],
MATCH(SUMPRODUCT(LARGE((Commandes[[DATE]:[DATE]]=VALUE(J$1))*(Commandes[[NUM]:[NUM]]),COUNTIF(Commandes[[DATE]:[DATE]],VALUE(J$1))+1-ROW(J11))),Commandes[[NUM]:[NUM]],0)),0)</f>
        <v>0</v>
      </c>
      <c r="K13" s="23">
        <f>IFERROR(INDEX(Commandes[[NUM]:[NUM]]&amp;" - "&amp;Commandes[[NOM]:[NOM]],
MATCH(SUMPRODUCT(LARGE((Commandes[[DATE]:[DATE]]=VALUE(K$1))*(Commandes[[NUM]:[NUM]]),COUNTIF(Commandes[[DATE]:[DATE]],VALUE(K$1))+1-ROW(K11))),Commandes[[NUM]:[NUM]],0)),0)</f>
        <v>0</v>
      </c>
      <c r="L13" s="23">
        <f>IFERROR(INDEX(Commandes[[NUM]:[NUM]]&amp;" - "&amp;Commandes[[NOM]:[NOM]],
MATCH(SUMPRODUCT(LARGE((Commandes[[DATE]:[DATE]]=VALUE(L$1))*(Commandes[[NUM]:[NUM]]),COUNTIF(Commandes[[DATE]:[DATE]],VALUE(L$1))+1-ROW(L11))),Commandes[[NUM]:[NUM]],0)),0)</f>
        <v>0</v>
      </c>
      <c r="M13" s="23">
        <f>IFERROR(INDEX(Commandes[[NUM]:[NUM]]&amp;" - "&amp;Commandes[[NOM]:[NOM]],
MATCH(SUMPRODUCT(LARGE((Commandes[[DATE]:[DATE]]=VALUE(M$1))*(Commandes[[NUM]:[NUM]]),COUNTIF(Commandes[[DATE]:[DATE]],VALUE(M$1))+1-ROW(M11))),Commandes[[NUM]:[NUM]],0)),0)</f>
        <v>0</v>
      </c>
      <c r="N13" s="23">
        <f>IFERROR(INDEX(Commandes[[NUM]:[NUM]]&amp;" - "&amp;Commandes[[NOM]:[NOM]],
MATCH(SUMPRODUCT(LARGE((Commandes[[DATE]:[DATE]]=VALUE(N$1))*(Commandes[[NUM]:[NUM]]),COUNTIF(Commandes[[DATE]:[DATE]],VALUE(N$1))+1-ROW(N11))),Commandes[[NUM]:[NUM]],0)),0)</f>
        <v>0</v>
      </c>
      <c r="O13" s="23">
        <f>IFERROR(INDEX(Commandes[[NUM]:[NUM]]&amp;" - "&amp;Commandes[[NOM]:[NOM]],
MATCH(SUMPRODUCT(LARGE((Commandes[[DATE]:[DATE]]=VALUE(O$1))*(Commandes[[NUM]:[NUM]]),COUNTIF(Commandes[[DATE]:[DATE]],VALUE(O$1))+1-ROW(O11))),Commandes[[NUM]:[NUM]],0)),0)</f>
        <v>0</v>
      </c>
    </row>
    <row r="14" spans="1:15">
      <c r="A14" s="22" t="s">
        <v>26</v>
      </c>
      <c r="B14" s="23">
        <f>IFERROR(INDEX(Commandes[[NUM]:[NUM]]&amp;" - "&amp;Commandes[[NOM]:[NOM]],
MATCH(SUMPRODUCT(LARGE((Commandes[[DATE]:[DATE]]=VALUE(B$1))*(Commandes[[NUM]:[NUM]]),COUNTIF(Commandes[[DATE]:[DATE]],VALUE(B$1))+1-ROW(B12))),Commandes[[NUM]:[NUM]],0)),0)</f>
        <v>0</v>
      </c>
      <c r="C14" s="23">
        <f>IFERROR(INDEX(Commandes[[NUM]:[NUM]]&amp;" - "&amp;Commandes[[NOM]:[NOM]],
MATCH(SUMPRODUCT(LARGE((Commandes[[DATE]:[DATE]]=VALUE(C$1))*(Commandes[[NUM]:[NUM]]),COUNTIF(Commandes[[DATE]:[DATE]],VALUE(C$1))+1-ROW(C12))),Commandes[[NUM]:[NUM]],0)),0)</f>
        <v>0</v>
      </c>
      <c r="D14" s="23">
        <f>IFERROR(INDEX(Commandes[[NUM]:[NUM]]&amp;" - "&amp;Commandes[[NOM]:[NOM]],
MATCH(SUMPRODUCT(LARGE((Commandes[[DATE]:[DATE]]=VALUE(D$1))*(Commandes[[NUM]:[NUM]]),COUNTIF(Commandes[[DATE]:[DATE]],VALUE(D$1))+1-ROW(D12))),Commandes[[NUM]:[NUM]],0)),0)</f>
        <v>0</v>
      </c>
      <c r="E14" s="23">
        <f>IFERROR(INDEX(Commandes[[NUM]:[NUM]]&amp;" - "&amp;Commandes[[NOM]:[NOM]],
MATCH(SUMPRODUCT(LARGE((Commandes[[DATE]:[DATE]]=VALUE(E$1))*(Commandes[[NUM]:[NUM]]),COUNTIF(Commandes[[DATE]:[DATE]],VALUE(E$1))+1-ROW(E12))),Commandes[[NUM]:[NUM]],0)),0)</f>
        <v>0</v>
      </c>
      <c r="F14" s="23">
        <f>IFERROR(INDEX(Commandes[[NUM]:[NUM]]&amp;" - "&amp;Commandes[[NOM]:[NOM]],
MATCH(SUMPRODUCT(LARGE((Commandes[[DATE]:[DATE]]=VALUE(F$1))*(Commandes[[NUM]:[NUM]]),COUNTIF(Commandes[[DATE]:[DATE]],VALUE(F$1))+1-ROW(F12))),Commandes[[NUM]:[NUM]],0)),0)</f>
        <v>0</v>
      </c>
      <c r="G14" s="23">
        <f>IFERROR(INDEX(Commandes[[NUM]:[NUM]]&amp;" - "&amp;Commandes[[NOM]:[NOM]],
MATCH(SUMPRODUCT(LARGE((Commandes[[DATE]:[DATE]]=VALUE(G$1))*(Commandes[[NUM]:[NUM]]),COUNTIF(Commandes[[DATE]:[DATE]],VALUE(G$1))+1-ROW(G12))),Commandes[[NUM]:[NUM]],0)),0)</f>
        <v>0</v>
      </c>
      <c r="H14" s="23">
        <f>IFERROR(INDEX(Commandes[[NUM]:[NUM]]&amp;" - "&amp;Commandes[[NOM]:[NOM]],
MATCH(SUMPRODUCT(LARGE((Commandes[[DATE]:[DATE]]=VALUE(H$1))*(Commandes[[NUM]:[NUM]]),COUNTIF(Commandes[[DATE]:[DATE]],VALUE(H$1))+1-ROW(H12))),Commandes[[NUM]:[NUM]],0)),0)</f>
        <v>0</v>
      </c>
      <c r="I14" s="23">
        <f>IFERROR(INDEX(Commandes[[NUM]:[NUM]]&amp;" - "&amp;Commandes[[NOM]:[NOM]],
MATCH(SUMPRODUCT(LARGE((Commandes[[DATE]:[DATE]]=VALUE(I$1))*(Commandes[[NUM]:[NUM]]),COUNTIF(Commandes[[DATE]:[DATE]],VALUE(I$1))+1-ROW(I12))),Commandes[[NUM]:[NUM]],0)),0)</f>
        <v>0</v>
      </c>
      <c r="J14" s="23">
        <f>IFERROR(INDEX(Commandes[[NUM]:[NUM]]&amp;" - "&amp;Commandes[[NOM]:[NOM]],
MATCH(SUMPRODUCT(LARGE((Commandes[[DATE]:[DATE]]=VALUE(J$1))*(Commandes[[NUM]:[NUM]]),COUNTIF(Commandes[[DATE]:[DATE]],VALUE(J$1))+1-ROW(J12))),Commandes[[NUM]:[NUM]],0)),0)</f>
        <v>0</v>
      </c>
      <c r="K14" s="23">
        <f>IFERROR(INDEX(Commandes[[NUM]:[NUM]]&amp;" - "&amp;Commandes[[NOM]:[NOM]],
MATCH(SUMPRODUCT(LARGE((Commandes[[DATE]:[DATE]]=VALUE(K$1))*(Commandes[[NUM]:[NUM]]),COUNTIF(Commandes[[DATE]:[DATE]],VALUE(K$1))+1-ROW(K12))),Commandes[[NUM]:[NUM]],0)),0)</f>
        <v>0</v>
      </c>
      <c r="L14" s="23">
        <f>IFERROR(INDEX(Commandes[[NUM]:[NUM]]&amp;" - "&amp;Commandes[[NOM]:[NOM]],
MATCH(SUMPRODUCT(LARGE((Commandes[[DATE]:[DATE]]=VALUE(L$1))*(Commandes[[NUM]:[NUM]]),COUNTIF(Commandes[[DATE]:[DATE]],VALUE(L$1))+1-ROW(L12))),Commandes[[NUM]:[NUM]],0)),0)</f>
        <v>0</v>
      </c>
      <c r="M14" s="23">
        <f>IFERROR(INDEX(Commandes[[NUM]:[NUM]]&amp;" - "&amp;Commandes[[NOM]:[NOM]],
MATCH(SUMPRODUCT(LARGE((Commandes[[DATE]:[DATE]]=VALUE(M$1))*(Commandes[[NUM]:[NUM]]),COUNTIF(Commandes[[DATE]:[DATE]],VALUE(M$1))+1-ROW(M12))),Commandes[[NUM]:[NUM]],0)),0)</f>
        <v>0</v>
      </c>
      <c r="N14" s="23">
        <f>IFERROR(INDEX(Commandes[[NUM]:[NUM]]&amp;" - "&amp;Commandes[[NOM]:[NOM]],
MATCH(SUMPRODUCT(LARGE((Commandes[[DATE]:[DATE]]=VALUE(N$1))*(Commandes[[NUM]:[NUM]]),COUNTIF(Commandes[[DATE]:[DATE]],VALUE(N$1))+1-ROW(N12))),Commandes[[NUM]:[NUM]],0)),0)</f>
        <v>0</v>
      </c>
      <c r="O14" s="23">
        <f>IFERROR(INDEX(Commandes[[NUM]:[NUM]]&amp;" - "&amp;Commandes[[NOM]:[NOM]],
MATCH(SUMPRODUCT(LARGE((Commandes[[DATE]:[DATE]]=VALUE(O$1))*(Commandes[[NUM]:[NUM]]),COUNTIF(Commandes[[DATE]:[DATE]],VALUE(O$1))+1-ROW(O12))),Commandes[[NUM]:[NUM]],0)),0)</f>
        <v>0</v>
      </c>
    </row>
    <row r="15" spans="1:15">
      <c r="A15" s="22" t="s">
        <v>27</v>
      </c>
      <c r="B15" s="23">
        <f>IFERROR(INDEX(Commandes[[NUM]:[NUM]]&amp;" - "&amp;Commandes[[NOM]:[NOM]],
MATCH(SUMPRODUCT(LARGE((Commandes[[DATE]:[DATE]]=VALUE(B$1))*(Commandes[[NUM]:[NUM]]),COUNTIF(Commandes[[DATE]:[DATE]],VALUE(B$1))+1-ROW(B13))),Commandes[[NUM]:[NUM]],0)),0)</f>
        <v>0</v>
      </c>
      <c r="C15" s="23">
        <f>IFERROR(INDEX(Commandes[[NUM]:[NUM]]&amp;" - "&amp;Commandes[[NOM]:[NOM]],
MATCH(SUMPRODUCT(LARGE((Commandes[[DATE]:[DATE]]=VALUE(C$1))*(Commandes[[NUM]:[NUM]]),COUNTIF(Commandes[[DATE]:[DATE]],VALUE(C$1))+1-ROW(C13))),Commandes[[NUM]:[NUM]],0)),0)</f>
        <v>0</v>
      </c>
      <c r="D15" s="23">
        <f>IFERROR(INDEX(Commandes[[NUM]:[NUM]]&amp;" - "&amp;Commandes[[NOM]:[NOM]],
MATCH(SUMPRODUCT(LARGE((Commandes[[DATE]:[DATE]]=VALUE(D$1))*(Commandes[[NUM]:[NUM]]),COUNTIF(Commandes[[DATE]:[DATE]],VALUE(D$1))+1-ROW(D13))),Commandes[[NUM]:[NUM]],0)),0)</f>
        <v>0</v>
      </c>
      <c r="E15" s="23">
        <f>IFERROR(INDEX(Commandes[[NUM]:[NUM]]&amp;" - "&amp;Commandes[[NOM]:[NOM]],
MATCH(SUMPRODUCT(LARGE((Commandes[[DATE]:[DATE]]=VALUE(E$1))*(Commandes[[NUM]:[NUM]]),COUNTIF(Commandes[[DATE]:[DATE]],VALUE(E$1))+1-ROW(E13))),Commandes[[NUM]:[NUM]],0)),0)</f>
        <v>0</v>
      </c>
      <c r="F15" s="23">
        <f>IFERROR(INDEX(Commandes[[NUM]:[NUM]]&amp;" - "&amp;Commandes[[NOM]:[NOM]],
MATCH(SUMPRODUCT(LARGE((Commandes[[DATE]:[DATE]]=VALUE(F$1))*(Commandes[[NUM]:[NUM]]),COUNTIF(Commandes[[DATE]:[DATE]],VALUE(F$1))+1-ROW(F13))),Commandes[[NUM]:[NUM]],0)),0)</f>
        <v>0</v>
      </c>
      <c r="G15" s="23">
        <f>IFERROR(INDEX(Commandes[[NUM]:[NUM]]&amp;" - "&amp;Commandes[[NOM]:[NOM]],
MATCH(SUMPRODUCT(LARGE((Commandes[[DATE]:[DATE]]=VALUE(G$1))*(Commandes[[NUM]:[NUM]]),COUNTIF(Commandes[[DATE]:[DATE]],VALUE(G$1))+1-ROW(G13))),Commandes[[NUM]:[NUM]],0)),0)</f>
        <v>0</v>
      </c>
      <c r="H15" s="23">
        <f>IFERROR(INDEX(Commandes[[NUM]:[NUM]]&amp;" - "&amp;Commandes[[NOM]:[NOM]],
MATCH(SUMPRODUCT(LARGE((Commandes[[DATE]:[DATE]]=VALUE(H$1))*(Commandes[[NUM]:[NUM]]),COUNTIF(Commandes[[DATE]:[DATE]],VALUE(H$1))+1-ROW(H13))),Commandes[[NUM]:[NUM]],0)),0)</f>
        <v>0</v>
      </c>
      <c r="I15" s="23">
        <f>IFERROR(INDEX(Commandes[[NUM]:[NUM]]&amp;" - "&amp;Commandes[[NOM]:[NOM]],
MATCH(SUMPRODUCT(LARGE((Commandes[[DATE]:[DATE]]=VALUE(I$1))*(Commandes[[NUM]:[NUM]]),COUNTIF(Commandes[[DATE]:[DATE]],VALUE(I$1))+1-ROW(I13))),Commandes[[NUM]:[NUM]],0)),0)</f>
        <v>0</v>
      </c>
      <c r="J15" s="23">
        <f>IFERROR(INDEX(Commandes[[NUM]:[NUM]]&amp;" - "&amp;Commandes[[NOM]:[NOM]],
MATCH(SUMPRODUCT(LARGE((Commandes[[DATE]:[DATE]]=VALUE(J$1))*(Commandes[[NUM]:[NUM]]),COUNTIF(Commandes[[DATE]:[DATE]],VALUE(J$1))+1-ROW(J13))),Commandes[[NUM]:[NUM]],0)),0)</f>
        <v>0</v>
      </c>
      <c r="K15" s="23">
        <f>IFERROR(INDEX(Commandes[[NUM]:[NUM]]&amp;" - "&amp;Commandes[[NOM]:[NOM]],
MATCH(SUMPRODUCT(LARGE((Commandes[[DATE]:[DATE]]=VALUE(K$1))*(Commandes[[NUM]:[NUM]]),COUNTIF(Commandes[[DATE]:[DATE]],VALUE(K$1))+1-ROW(K13))),Commandes[[NUM]:[NUM]],0)),0)</f>
        <v>0</v>
      </c>
      <c r="L15" s="23">
        <f>IFERROR(INDEX(Commandes[[NUM]:[NUM]]&amp;" - "&amp;Commandes[[NOM]:[NOM]],
MATCH(SUMPRODUCT(LARGE((Commandes[[DATE]:[DATE]]=VALUE(L$1))*(Commandes[[NUM]:[NUM]]),COUNTIF(Commandes[[DATE]:[DATE]],VALUE(L$1))+1-ROW(L13))),Commandes[[NUM]:[NUM]],0)),0)</f>
        <v>0</v>
      </c>
      <c r="M15" s="23">
        <f>IFERROR(INDEX(Commandes[[NUM]:[NUM]]&amp;" - "&amp;Commandes[[NOM]:[NOM]],
MATCH(SUMPRODUCT(LARGE((Commandes[[DATE]:[DATE]]=VALUE(M$1))*(Commandes[[NUM]:[NUM]]),COUNTIF(Commandes[[DATE]:[DATE]],VALUE(M$1))+1-ROW(M13))),Commandes[[NUM]:[NUM]],0)),0)</f>
        <v>0</v>
      </c>
      <c r="N15" s="23">
        <f>IFERROR(INDEX(Commandes[[NUM]:[NUM]]&amp;" - "&amp;Commandes[[NOM]:[NOM]],
MATCH(SUMPRODUCT(LARGE((Commandes[[DATE]:[DATE]]=VALUE(N$1))*(Commandes[[NUM]:[NUM]]),COUNTIF(Commandes[[DATE]:[DATE]],VALUE(N$1))+1-ROW(N13))),Commandes[[NUM]:[NUM]],0)),0)</f>
        <v>0</v>
      </c>
      <c r="O15" s="23">
        <f>IFERROR(INDEX(Commandes[[NUM]:[NUM]]&amp;" - "&amp;Commandes[[NOM]:[NOM]],
MATCH(SUMPRODUCT(LARGE((Commandes[[DATE]:[DATE]]=VALUE(O$1))*(Commandes[[NUM]:[NUM]]),COUNTIF(Commandes[[DATE]:[DATE]],VALUE(O$1))+1-ROW(O13))),Commandes[[NUM]:[NUM]],0)),0)</f>
        <v>0</v>
      </c>
    </row>
    <row r="16" spans="1:15">
      <c r="A16" s="22" t="s">
        <v>28</v>
      </c>
      <c r="B16" s="23">
        <f>IFERROR(INDEX(Commandes[[NUM]:[NUM]]&amp;" - "&amp;Commandes[[NOM]:[NOM]],
MATCH(SUMPRODUCT(LARGE((Commandes[[DATE]:[DATE]]=VALUE(B$1))*(Commandes[[NUM]:[NUM]]),COUNTIF(Commandes[[DATE]:[DATE]],VALUE(B$1))+1-ROW(B14))),Commandes[[NUM]:[NUM]],0)),0)</f>
        <v>0</v>
      </c>
      <c r="C16" s="23">
        <f>IFERROR(INDEX(Commandes[[NUM]:[NUM]]&amp;" - "&amp;Commandes[[NOM]:[NOM]],
MATCH(SUMPRODUCT(LARGE((Commandes[[DATE]:[DATE]]=VALUE(C$1))*(Commandes[[NUM]:[NUM]]),COUNTIF(Commandes[[DATE]:[DATE]],VALUE(C$1))+1-ROW(C14))),Commandes[[NUM]:[NUM]],0)),0)</f>
        <v>0</v>
      </c>
      <c r="D16" s="23">
        <f>IFERROR(INDEX(Commandes[[NUM]:[NUM]]&amp;" - "&amp;Commandes[[NOM]:[NOM]],
MATCH(SUMPRODUCT(LARGE((Commandes[[DATE]:[DATE]]=VALUE(D$1))*(Commandes[[NUM]:[NUM]]),COUNTIF(Commandes[[DATE]:[DATE]],VALUE(D$1))+1-ROW(D14))),Commandes[[NUM]:[NUM]],0)),0)</f>
        <v>0</v>
      </c>
      <c r="E16" s="23">
        <f>IFERROR(INDEX(Commandes[[NUM]:[NUM]]&amp;" - "&amp;Commandes[[NOM]:[NOM]],
MATCH(SUMPRODUCT(LARGE((Commandes[[DATE]:[DATE]]=VALUE(E$1))*(Commandes[[NUM]:[NUM]]),COUNTIF(Commandes[[DATE]:[DATE]],VALUE(E$1))+1-ROW(E14))),Commandes[[NUM]:[NUM]],0)),0)</f>
        <v>0</v>
      </c>
      <c r="F16" s="23">
        <f>IFERROR(INDEX(Commandes[[NUM]:[NUM]]&amp;" - "&amp;Commandes[[NOM]:[NOM]],
MATCH(SUMPRODUCT(LARGE((Commandes[[DATE]:[DATE]]=VALUE(F$1))*(Commandes[[NUM]:[NUM]]),COUNTIF(Commandes[[DATE]:[DATE]],VALUE(F$1))+1-ROW(F14))),Commandes[[NUM]:[NUM]],0)),0)</f>
        <v>0</v>
      </c>
      <c r="G16" s="23">
        <f>IFERROR(INDEX(Commandes[[NUM]:[NUM]]&amp;" - "&amp;Commandes[[NOM]:[NOM]],
MATCH(SUMPRODUCT(LARGE((Commandes[[DATE]:[DATE]]=VALUE(G$1))*(Commandes[[NUM]:[NUM]]),COUNTIF(Commandes[[DATE]:[DATE]],VALUE(G$1))+1-ROW(G14))),Commandes[[NUM]:[NUM]],0)),0)</f>
        <v>0</v>
      </c>
      <c r="H16" s="23">
        <f>IFERROR(INDEX(Commandes[[NUM]:[NUM]]&amp;" - "&amp;Commandes[[NOM]:[NOM]],
MATCH(SUMPRODUCT(LARGE((Commandes[[DATE]:[DATE]]=VALUE(H$1))*(Commandes[[NUM]:[NUM]]),COUNTIF(Commandes[[DATE]:[DATE]],VALUE(H$1))+1-ROW(H14))),Commandes[[NUM]:[NUM]],0)),0)</f>
        <v>0</v>
      </c>
      <c r="I16" s="23">
        <f>IFERROR(INDEX(Commandes[[NUM]:[NUM]]&amp;" - "&amp;Commandes[[NOM]:[NOM]],
MATCH(SUMPRODUCT(LARGE((Commandes[[DATE]:[DATE]]=VALUE(I$1))*(Commandes[[NUM]:[NUM]]),COUNTIF(Commandes[[DATE]:[DATE]],VALUE(I$1))+1-ROW(I14))),Commandes[[NUM]:[NUM]],0)),0)</f>
        <v>0</v>
      </c>
      <c r="J16" s="23">
        <f>IFERROR(INDEX(Commandes[[NUM]:[NUM]]&amp;" - "&amp;Commandes[[NOM]:[NOM]],
MATCH(SUMPRODUCT(LARGE((Commandes[[DATE]:[DATE]]=VALUE(J$1))*(Commandes[[NUM]:[NUM]]),COUNTIF(Commandes[[DATE]:[DATE]],VALUE(J$1))+1-ROW(J14))),Commandes[[NUM]:[NUM]],0)),0)</f>
        <v>0</v>
      </c>
      <c r="K16" s="23">
        <f>IFERROR(INDEX(Commandes[[NUM]:[NUM]]&amp;" - "&amp;Commandes[[NOM]:[NOM]],
MATCH(SUMPRODUCT(LARGE((Commandes[[DATE]:[DATE]]=VALUE(K$1))*(Commandes[[NUM]:[NUM]]),COUNTIF(Commandes[[DATE]:[DATE]],VALUE(K$1))+1-ROW(K14))),Commandes[[NUM]:[NUM]],0)),0)</f>
        <v>0</v>
      </c>
      <c r="L16" s="23">
        <f>IFERROR(INDEX(Commandes[[NUM]:[NUM]]&amp;" - "&amp;Commandes[[NOM]:[NOM]],
MATCH(SUMPRODUCT(LARGE((Commandes[[DATE]:[DATE]]=VALUE(L$1))*(Commandes[[NUM]:[NUM]]),COUNTIF(Commandes[[DATE]:[DATE]],VALUE(L$1))+1-ROW(L14))),Commandes[[NUM]:[NUM]],0)),0)</f>
        <v>0</v>
      </c>
      <c r="M16" s="23">
        <f>IFERROR(INDEX(Commandes[[NUM]:[NUM]]&amp;" - "&amp;Commandes[[NOM]:[NOM]],
MATCH(SUMPRODUCT(LARGE((Commandes[[DATE]:[DATE]]=VALUE(M$1))*(Commandes[[NUM]:[NUM]]),COUNTIF(Commandes[[DATE]:[DATE]],VALUE(M$1))+1-ROW(M14))),Commandes[[NUM]:[NUM]],0)),0)</f>
        <v>0</v>
      </c>
      <c r="N16" s="23">
        <f>IFERROR(INDEX(Commandes[[NUM]:[NUM]]&amp;" - "&amp;Commandes[[NOM]:[NOM]],
MATCH(SUMPRODUCT(LARGE((Commandes[[DATE]:[DATE]]=VALUE(N$1))*(Commandes[[NUM]:[NUM]]),COUNTIF(Commandes[[DATE]:[DATE]],VALUE(N$1))+1-ROW(N14))),Commandes[[NUM]:[NUM]],0)),0)</f>
        <v>0</v>
      </c>
      <c r="O16" s="23">
        <f>IFERROR(INDEX(Commandes[[NUM]:[NUM]]&amp;" - "&amp;Commandes[[NOM]:[NOM]],
MATCH(SUMPRODUCT(LARGE((Commandes[[DATE]:[DATE]]=VALUE(O$1))*(Commandes[[NUM]:[NUM]]),COUNTIF(Commandes[[DATE]:[DATE]],VALUE(O$1))+1-ROW(O14))),Commandes[[NUM]:[NUM]],0)),0)</f>
        <v>0</v>
      </c>
    </row>
    <row r="17" spans="1:15">
      <c r="A17" s="22" t="s">
        <v>29</v>
      </c>
      <c r="B17" s="23">
        <f>IFERROR(INDEX(Commandes[[NUM]:[NUM]]&amp;" - "&amp;Commandes[[NOM]:[NOM]],
MATCH(SUMPRODUCT(LARGE((Commandes[[DATE]:[DATE]]=VALUE(B$1))*(Commandes[[NUM]:[NUM]]),COUNTIF(Commandes[[DATE]:[DATE]],VALUE(B$1))+1-ROW(B15))),Commandes[[NUM]:[NUM]],0)),0)</f>
        <v>0</v>
      </c>
      <c r="C17" s="23">
        <f>IFERROR(INDEX(Commandes[[NUM]:[NUM]]&amp;" - "&amp;Commandes[[NOM]:[NOM]],
MATCH(SUMPRODUCT(LARGE((Commandes[[DATE]:[DATE]]=VALUE(C$1))*(Commandes[[NUM]:[NUM]]),COUNTIF(Commandes[[DATE]:[DATE]],VALUE(C$1))+1-ROW(C15))),Commandes[[NUM]:[NUM]],0)),0)</f>
        <v>0</v>
      </c>
      <c r="D17" s="23">
        <f>IFERROR(INDEX(Commandes[[NUM]:[NUM]]&amp;" - "&amp;Commandes[[NOM]:[NOM]],
MATCH(SUMPRODUCT(LARGE((Commandes[[DATE]:[DATE]]=VALUE(D$1))*(Commandes[[NUM]:[NUM]]),COUNTIF(Commandes[[DATE]:[DATE]],VALUE(D$1))+1-ROW(D15))),Commandes[[NUM]:[NUM]],0)),0)</f>
        <v>0</v>
      </c>
      <c r="E17" s="23">
        <f>IFERROR(INDEX(Commandes[[NUM]:[NUM]]&amp;" - "&amp;Commandes[[NOM]:[NOM]],
MATCH(SUMPRODUCT(LARGE((Commandes[[DATE]:[DATE]]=VALUE(E$1))*(Commandes[[NUM]:[NUM]]),COUNTIF(Commandes[[DATE]:[DATE]],VALUE(E$1))+1-ROW(E15))),Commandes[[NUM]:[NUM]],0)),0)</f>
        <v>0</v>
      </c>
      <c r="F17" s="23">
        <f>IFERROR(INDEX(Commandes[[NUM]:[NUM]]&amp;" - "&amp;Commandes[[NOM]:[NOM]],
MATCH(SUMPRODUCT(LARGE((Commandes[[DATE]:[DATE]]=VALUE(F$1))*(Commandes[[NUM]:[NUM]]),COUNTIF(Commandes[[DATE]:[DATE]],VALUE(F$1))+1-ROW(F15))),Commandes[[NUM]:[NUM]],0)),0)</f>
        <v>0</v>
      </c>
      <c r="G17" s="23">
        <f>IFERROR(INDEX(Commandes[[NUM]:[NUM]]&amp;" - "&amp;Commandes[[NOM]:[NOM]],
MATCH(SUMPRODUCT(LARGE((Commandes[[DATE]:[DATE]]=VALUE(G$1))*(Commandes[[NUM]:[NUM]]),COUNTIF(Commandes[[DATE]:[DATE]],VALUE(G$1))+1-ROW(G15))),Commandes[[NUM]:[NUM]],0)),0)</f>
        <v>0</v>
      </c>
      <c r="H17" s="23">
        <f>IFERROR(INDEX(Commandes[[NUM]:[NUM]]&amp;" - "&amp;Commandes[[NOM]:[NOM]],
MATCH(SUMPRODUCT(LARGE((Commandes[[DATE]:[DATE]]=VALUE(H$1))*(Commandes[[NUM]:[NUM]]),COUNTIF(Commandes[[DATE]:[DATE]],VALUE(H$1))+1-ROW(H15))),Commandes[[NUM]:[NUM]],0)),0)</f>
        <v>0</v>
      </c>
      <c r="I17" s="23">
        <f>IFERROR(INDEX(Commandes[[NUM]:[NUM]]&amp;" - "&amp;Commandes[[NOM]:[NOM]],
MATCH(SUMPRODUCT(LARGE((Commandes[[DATE]:[DATE]]=VALUE(I$1))*(Commandes[[NUM]:[NUM]]),COUNTIF(Commandes[[DATE]:[DATE]],VALUE(I$1))+1-ROW(I15))),Commandes[[NUM]:[NUM]],0)),0)</f>
        <v>0</v>
      </c>
      <c r="J17" s="23">
        <f>IFERROR(INDEX(Commandes[[NUM]:[NUM]]&amp;" - "&amp;Commandes[[NOM]:[NOM]],
MATCH(SUMPRODUCT(LARGE((Commandes[[DATE]:[DATE]]=VALUE(J$1))*(Commandes[[NUM]:[NUM]]),COUNTIF(Commandes[[DATE]:[DATE]],VALUE(J$1))+1-ROW(J15))),Commandes[[NUM]:[NUM]],0)),0)</f>
        <v>0</v>
      </c>
      <c r="K17" s="23">
        <f>IFERROR(INDEX(Commandes[[NUM]:[NUM]]&amp;" - "&amp;Commandes[[NOM]:[NOM]],
MATCH(SUMPRODUCT(LARGE((Commandes[[DATE]:[DATE]]=VALUE(K$1))*(Commandes[[NUM]:[NUM]]),COUNTIF(Commandes[[DATE]:[DATE]],VALUE(K$1))+1-ROW(K15))),Commandes[[NUM]:[NUM]],0)),0)</f>
        <v>0</v>
      </c>
      <c r="L17" s="23">
        <f>IFERROR(INDEX(Commandes[[NUM]:[NUM]]&amp;" - "&amp;Commandes[[NOM]:[NOM]],
MATCH(SUMPRODUCT(LARGE((Commandes[[DATE]:[DATE]]=VALUE(L$1))*(Commandes[[NUM]:[NUM]]),COUNTIF(Commandes[[DATE]:[DATE]],VALUE(L$1))+1-ROW(L15))),Commandes[[NUM]:[NUM]],0)),0)</f>
        <v>0</v>
      </c>
      <c r="M17" s="23">
        <f>IFERROR(INDEX(Commandes[[NUM]:[NUM]]&amp;" - "&amp;Commandes[[NOM]:[NOM]],
MATCH(SUMPRODUCT(LARGE((Commandes[[DATE]:[DATE]]=VALUE(M$1))*(Commandes[[NUM]:[NUM]]),COUNTIF(Commandes[[DATE]:[DATE]],VALUE(M$1))+1-ROW(M15))),Commandes[[NUM]:[NUM]],0)),0)</f>
        <v>0</v>
      </c>
      <c r="N17" s="23">
        <f>IFERROR(INDEX(Commandes[[NUM]:[NUM]]&amp;" - "&amp;Commandes[[NOM]:[NOM]],
MATCH(SUMPRODUCT(LARGE((Commandes[[DATE]:[DATE]]=VALUE(N$1))*(Commandes[[NUM]:[NUM]]),COUNTIF(Commandes[[DATE]:[DATE]],VALUE(N$1))+1-ROW(N15))),Commandes[[NUM]:[NUM]],0)),0)</f>
        <v>0</v>
      </c>
      <c r="O17" s="23">
        <f>IFERROR(INDEX(Commandes[[NUM]:[NUM]]&amp;" - "&amp;Commandes[[NOM]:[NOM]],
MATCH(SUMPRODUCT(LARGE((Commandes[[DATE]:[DATE]]=VALUE(O$1))*(Commandes[[NUM]:[NUM]]),COUNTIF(Commandes[[DATE]:[DATE]],VALUE(O$1))+1-ROW(O15))),Commandes[[NUM]:[NUM]],0)),0)</f>
        <v>0</v>
      </c>
    </row>
    <row r="18" spans="1:15">
      <c r="A18" s="22" t="s">
        <v>30</v>
      </c>
      <c r="B18" s="23">
        <f>IFERROR(INDEX(Commandes[[NUM]:[NUM]]&amp;" - "&amp;Commandes[[NOM]:[NOM]],
MATCH(SUMPRODUCT(LARGE((Commandes[[DATE]:[DATE]]=VALUE(B$1))*(Commandes[[NUM]:[NUM]]),COUNTIF(Commandes[[DATE]:[DATE]],VALUE(B$1))+1-ROW(B16))),Commandes[[NUM]:[NUM]],0)),0)</f>
        <v>0</v>
      </c>
      <c r="C18" s="23">
        <f>IFERROR(INDEX(Commandes[[NUM]:[NUM]]&amp;" - "&amp;Commandes[[NOM]:[NOM]],
MATCH(SUMPRODUCT(LARGE((Commandes[[DATE]:[DATE]]=VALUE(C$1))*(Commandes[[NUM]:[NUM]]),COUNTIF(Commandes[[DATE]:[DATE]],VALUE(C$1))+1-ROW(C16))),Commandes[[NUM]:[NUM]],0)),0)</f>
        <v>0</v>
      </c>
      <c r="D18" s="23">
        <f>IFERROR(INDEX(Commandes[[NUM]:[NUM]]&amp;" - "&amp;Commandes[[NOM]:[NOM]],
MATCH(SUMPRODUCT(LARGE((Commandes[[DATE]:[DATE]]=VALUE(D$1))*(Commandes[[NUM]:[NUM]]),COUNTIF(Commandes[[DATE]:[DATE]],VALUE(D$1))+1-ROW(D16))),Commandes[[NUM]:[NUM]],0)),0)</f>
        <v>0</v>
      </c>
      <c r="E18" s="23">
        <f>IFERROR(INDEX(Commandes[[NUM]:[NUM]]&amp;" - "&amp;Commandes[[NOM]:[NOM]],
MATCH(SUMPRODUCT(LARGE((Commandes[[DATE]:[DATE]]=VALUE(E$1))*(Commandes[[NUM]:[NUM]]),COUNTIF(Commandes[[DATE]:[DATE]],VALUE(E$1))+1-ROW(E16))),Commandes[[NUM]:[NUM]],0)),0)</f>
        <v>0</v>
      </c>
      <c r="F18" s="23">
        <f>IFERROR(INDEX(Commandes[[NUM]:[NUM]]&amp;" - "&amp;Commandes[[NOM]:[NOM]],
MATCH(SUMPRODUCT(LARGE((Commandes[[DATE]:[DATE]]=VALUE(F$1))*(Commandes[[NUM]:[NUM]]),COUNTIF(Commandes[[DATE]:[DATE]],VALUE(F$1))+1-ROW(F16))),Commandes[[NUM]:[NUM]],0)),0)</f>
        <v>0</v>
      </c>
      <c r="G18" s="23">
        <f>IFERROR(INDEX(Commandes[[NUM]:[NUM]]&amp;" - "&amp;Commandes[[NOM]:[NOM]],
MATCH(SUMPRODUCT(LARGE((Commandes[[DATE]:[DATE]]=VALUE(G$1))*(Commandes[[NUM]:[NUM]]),COUNTIF(Commandes[[DATE]:[DATE]],VALUE(G$1))+1-ROW(G16))),Commandes[[NUM]:[NUM]],0)),0)</f>
        <v>0</v>
      </c>
      <c r="H18" s="23">
        <f>IFERROR(INDEX(Commandes[[NUM]:[NUM]]&amp;" - "&amp;Commandes[[NOM]:[NOM]],
MATCH(SUMPRODUCT(LARGE((Commandes[[DATE]:[DATE]]=VALUE(H$1))*(Commandes[[NUM]:[NUM]]),COUNTIF(Commandes[[DATE]:[DATE]],VALUE(H$1))+1-ROW(H16))),Commandes[[NUM]:[NUM]],0)),0)</f>
        <v>0</v>
      </c>
      <c r="I18" s="23">
        <f>IFERROR(INDEX(Commandes[[NUM]:[NUM]]&amp;" - "&amp;Commandes[[NOM]:[NOM]],
MATCH(SUMPRODUCT(LARGE((Commandes[[DATE]:[DATE]]=VALUE(I$1))*(Commandes[[NUM]:[NUM]]),COUNTIF(Commandes[[DATE]:[DATE]],VALUE(I$1))+1-ROW(I16))),Commandes[[NUM]:[NUM]],0)),0)</f>
        <v>0</v>
      </c>
      <c r="J18" s="23">
        <f>IFERROR(INDEX(Commandes[[NUM]:[NUM]]&amp;" - "&amp;Commandes[[NOM]:[NOM]],
MATCH(SUMPRODUCT(LARGE((Commandes[[DATE]:[DATE]]=VALUE(J$1))*(Commandes[[NUM]:[NUM]]),COUNTIF(Commandes[[DATE]:[DATE]],VALUE(J$1))+1-ROW(J16))),Commandes[[NUM]:[NUM]],0)),0)</f>
        <v>0</v>
      </c>
      <c r="K18" s="23">
        <f>IFERROR(INDEX(Commandes[[NUM]:[NUM]]&amp;" - "&amp;Commandes[[NOM]:[NOM]],
MATCH(SUMPRODUCT(LARGE((Commandes[[DATE]:[DATE]]=VALUE(K$1))*(Commandes[[NUM]:[NUM]]),COUNTIF(Commandes[[DATE]:[DATE]],VALUE(K$1))+1-ROW(K16))),Commandes[[NUM]:[NUM]],0)),0)</f>
        <v>0</v>
      </c>
      <c r="L18" s="23">
        <f>IFERROR(INDEX(Commandes[[NUM]:[NUM]]&amp;" - "&amp;Commandes[[NOM]:[NOM]],
MATCH(SUMPRODUCT(LARGE((Commandes[[DATE]:[DATE]]=VALUE(L$1))*(Commandes[[NUM]:[NUM]]),COUNTIF(Commandes[[DATE]:[DATE]],VALUE(L$1))+1-ROW(L16))),Commandes[[NUM]:[NUM]],0)),0)</f>
        <v>0</v>
      </c>
      <c r="M18" s="23">
        <f>IFERROR(INDEX(Commandes[[NUM]:[NUM]]&amp;" - "&amp;Commandes[[NOM]:[NOM]],
MATCH(SUMPRODUCT(LARGE((Commandes[[DATE]:[DATE]]=VALUE(M$1))*(Commandes[[NUM]:[NUM]]),COUNTIF(Commandes[[DATE]:[DATE]],VALUE(M$1))+1-ROW(M16))),Commandes[[NUM]:[NUM]],0)),0)</f>
        <v>0</v>
      </c>
      <c r="N18" s="23">
        <f>IFERROR(INDEX(Commandes[[NUM]:[NUM]]&amp;" - "&amp;Commandes[[NOM]:[NOM]],
MATCH(SUMPRODUCT(LARGE((Commandes[[DATE]:[DATE]]=VALUE(N$1))*(Commandes[[NUM]:[NUM]]),COUNTIF(Commandes[[DATE]:[DATE]],VALUE(N$1))+1-ROW(N16))),Commandes[[NUM]:[NUM]],0)),0)</f>
        <v>0</v>
      </c>
      <c r="O18" s="23">
        <f>IFERROR(INDEX(Commandes[[NUM]:[NUM]]&amp;" - "&amp;Commandes[[NOM]:[NOM]],
MATCH(SUMPRODUCT(LARGE((Commandes[[DATE]:[DATE]]=VALUE(O$1))*(Commandes[[NUM]:[NUM]]),COUNTIF(Commandes[[DATE]:[DATE]],VALUE(O$1))+1-ROW(O16))),Commandes[[NUM]:[NUM]],0)),0)</f>
        <v>0</v>
      </c>
    </row>
    <row r="19" spans="1:15">
      <c r="A19" s="22" t="s">
        <v>31</v>
      </c>
      <c r="B19" s="23">
        <f>IFERROR(INDEX(Commandes[[NUM]:[NUM]]&amp;" - "&amp;Commandes[[NOM]:[NOM]],
MATCH(SUMPRODUCT(LARGE((Commandes[[DATE]:[DATE]]=VALUE(B$1))*(Commandes[[NUM]:[NUM]]),COUNTIF(Commandes[[DATE]:[DATE]],VALUE(B$1))+1-ROW(B17))),Commandes[[NUM]:[NUM]],0)),0)</f>
        <v>0</v>
      </c>
      <c r="C19" s="23">
        <f>IFERROR(INDEX(Commandes[[NUM]:[NUM]]&amp;" - "&amp;Commandes[[NOM]:[NOM]],
MATCH(SUMPRODUCT(LARGE((Commandes[[DATE]:[DATE]]=VALUE(C$1))*(Commandes[[NUM]:[NUM]]),COUNTIF(Commandes[[DATE]:[DATE]],VALUE(C$1))+1-ROW(C17))),Commandes[[NUM]:[NUM]],0)),0)</f>
        <v>0</v>
      </c>
      <c r="D19" s="23">
        <f>IFERROR(INDEX(Commandes[[NUM]:[NUM]]&amp;" - "&amp;Commandes[[NOM]:[NOM]],
MATCH(SUMPRODUCT(LARGE((Commandes[[DATE]:[DATE]]=VALUE(D$1))*(Commandes[[NUM]:[NUM]]),COUNTIF(Commandes[[DATE]:[DATE]],VALUE(D$1))+1-ROW(D17))),Commandes[[NUM]:[NUM]],0)),0)</f>
        <v>0</v>
      </c>
      <c r="E19" s="23">
        <f>IFERROR(INDEX(Commandes[[NUM]:[NUM]]&amp;" - "&amp;Commandes[[NOM]:[NOM]],
MATCH(SUMPRODUCT(LARGE((Commandes[[DATE]:[DATE]]=VALUE(E$1))*(Commandes[[NUM]:[NUM]]),COUNTIF(Commandes[[DATE]:[DATE]],VALUE(E$1))+1-ROW(E17))),Commandes[[NUM]:[NUM]],0)),0)</f>
        <v>0</v>
      </c>
      <c r="F19" s="23">
        <f>IFERROR(INDEX(Commandes[[NUM]:[NUM]]&amp;" - "&amp;Commandes[[NOM]:[NOM]],
MATCH(SUMPRODUCT(LARGE((Commandes[[DATE]:[DATE]]=VALUE(F$1))*(Commandes[[NUM]:[NUM]]),COUNTIF(Commandes[[DATE]:[DATE]],VALUE(F$1))+1-ROW(F17))),Commandes[[NUM]:[NUM]],0)),0)</f>
        <v>0</v>
      </c>
      <c r="G19" s="23">
        <f>IFERROR(INDEX(Commandes[[NUM]:[NUM]]&amp;" - "&amp;Commandes[[NOM]:[NOM]],
MATCH(SUMPRODUCT(LARGE((Commandes[[DATE]:[DATE]]=VALUE(G$1))*(Commandes[[NUM]:[NUM]]),COUNTIF(Commandes[[DATE]:[DATE]],VALUE(G$1))+1-ROW(G17))),Commandes[[NUM]:[NUM]],0)),0)</f>
        <v>0</v>
      </c>
      <c r="H19" s="23">
        <f>IFERROR(INDEX(Commandes[[NUM]:[NUM]]&amp;" - "&amp;Commandes[[NOM]:[NOM]],
MATCH(SUMPRODUCT(LARGE((Commandes[[DATE]:[DATE]]=VALUE(H$1))*(Commandes[[NUM]:[NUM]]),COUNTIF(Commandes[[DATE]:[DATE]],VALUE(H$1))+1-ROW(H17))),Commandes[[NUM]:[NUM]],0)),0)</f>
        <v>0</v>
      </c>
      <c r="I19" s="23">
        <f>IFERROR(INDEX(Commandes[[NUM]:[NUM]]&amp;" - "&amp;Commandes[[NOM]:[NOM]],
MATCH(SUMPRODUCT(LARGE((Commandes[[DATE]:[DATE]]=VALUE(I$1))*(Commandes[[NUM]:[NUM]]),COUNTIF(Commandes[[DATE]:[DATE]],VALUE(I$1))+1-ROW(I17))),Commandes[[NUM]:[NUM]],0)),0)</f>
        <v>0</v>
      </c>
      <c r="J19" s="23">
        <f>IFERROR(INDEX(Commandes[[NUM]:[NUM]]&amp;" - "&amp;Commandes[[NOM]:[NOM]],
MATCH(SUMPRODUCT(LARGE((Commandes[[DATE]:[DATE]]=VALUE(J$1))*(Commandes[[NUM]:[NUM]]),COUNTIF(Commandes[[DATE]:[DATE]],VALUE(J$1))+1-ROW(J17))),Commandes[[NUM]:[NUM]],0)),0)</f>
        <v>0</v>
      </c>
      <c r="K19" s="23">
        <f>IFERROR(INDEX(Commandes[[NUM]:[NUM]]&amp;" - "&amp;Commandes[[NOM]:[NOM]],
MATCH(SUMPRODUCT(LARGE((Commandes[[DATE]:[DATE]]=VALUE(K$1))*(Commandes[[NUM]:[NUM]]),COUNTIF(Commandes[[DATE]:[DATE]],VALUE(K$1))+1-ROW(K17))),Commandes[[NUM]:[NUM]],0)),0)</f>
        <v>0</v>
      </c>
      <c r="L19" s="23">
        <f>IFERROR(INDEX(Commandes[[NUM]:[NUM]]&amp;" - "&amp;Commandes[[NOM]:[NOM]],
MATCH(SUMPRODUCT(LARGE((Commandes[[DATE]:[DATE]]=VALUE(L$1))*(Commandes[[NUM]:[NUM]]),COUNTIF(Commandes[[DATE]:[DATE]],VALUE(L$1))+1-ROW(L17))),Commandes[[NUM]:[NUM]],0)),0)</f>
        <v>0</v>
      </c>
      <c r="M19" s="23">
        <f>IFERROR(INDEX(Commandes[[NUM]:[NUM]]&amp;" - "&amp;Commandes[[NOM]:[NOM]],
MATCH(SUMPRODUCT(LARGE((Commandes[[DATE]:[DATE]]=VALUE(M$1))*(Commandes[[NUM]:[NUM]]),COUNTIF(Commandes[[DATE]:[DATE]],VALUE(M$1))+1-ROW(M17))),Commandes[[NUM]:[NUM]],0)),0)</f>
        <v>0</v>
      </c>
      <c r="N19" s="23">
        <f>IFERROR(INDEX(Commandes[[NUM]:[NUM]]&amp;" - "&amp;Commandes[[NOM]:[NOM]],
MATCH(SUMPRODUCT(LARGE((Commandes[[DATE]:[DATE]]=VALUE(N$1))*(Commandes[[NUM]:[NUM]]),COUNTIF(Commandes[[DATE]:[DATE]],VALUE(N$1))+1-ROW(N17))),Commandes[[NUM]:[NUM]],0)),0)</f>
        <v>0</v>
      </c>
      <c r="O19" s="23">
        <f>IFERROR(INDEX(Commandes[[NUM]:[NUM]]&amp;" - "&amp;Commandes[[NOM]:[NOM]],
MATCH(SUMPRODUCT(LARGE((Commandes[[DATE]:[DATE]]=VALUE(O$1))*(Commandes[[NUM]:[NUM]]),COUNTIF(Commandes[[DATE]:[DATE]],VALUE(O$1))+1-ROW(O17))),Commandes[[NUM]:[NUM]],0)),0)</f>
        <v>0</v>
      </c>
    </row>
    <row r="20" spans="1:15">
      <c r="A20" s="22" t="s">
        <v>32</v>
      </c>
      <c r="B20" s="23">
        <f>IFERROR(INDEX(Commandes[[NUM]:[NUM]]&amp;" - "&amp;Commandes[[NOM]:[NOM]],
MATCH(SUMPRODUCT(LARGE((Commandes[[DATE]:[DATE]]=VALUE(B$1))*(Commandes[[NUM]:[NUM]]),COUNTIF(Commandes[[DATE]:[DATE]],VALUE(B$1))+1-ROW(B18))),Commandes[[NUM]:[NUM]],0)),0)</f>
        <v>0</v>
      </c>
      <c r="C20" s="23">
        <f>IFERROR(INDEX(Commandes[[NUM]:[NUM]]&amp;" - "&amp;Commandes[[NOM]:[NOM]],
MATCH(SUMPRODUCT(LARGE((Commandes[[DATE]:[DATE]]=VALUE(C$1))*(Commandes[[NUM]:[NUM]]),COUNTIF(Commandes[[DATE]:[DATE]],VALUE(C$1))+1-ROW(C18))),Commandes[[NUM]:[NUM]],0)),0)</f>
        <v>0</v>
      </c>
      <c r="D20" s="23">
        <f>IFERROR(INDEX(Commandes[[NUM]:[NUM]]&amp;" - "&amp;Commandes[[NOM]:[NOM]],
MATCH(SUMPRODUCT(LARGE((Commandes[[DATE]:[DATE]]=VALUE(D$1))*(Commandes[[NUM]:[NUM]]),COUNTIF(Commandes[[DATE]:[DATE]],VALUE(D$1))+1-ROW(D18))),Commandes[[NUM]:[NUM]],0)),0)</f>
        <v>0</v>
      </c>
      <c r="E20" s="23">
        <f>IFERROR(INDEX(Commandes[[NUM]:[NUM]]&amp;" - "&amp;Commandes[[NOM]:[NOM]],
MATCH(SUMPRODUCT(LARGE((Commandes[[DATE]:[DATE]]=VALUE(E$1))*(Commandes[[NUM]:[NUM]]),COUNTIF(Commandes[[DATE]:[DATE]],VALUE(E$1))+1-ROW(E18))),Commandes[[NUM]:[NUM]],0)),0)</f>
        <v>0</v>
      </c>
      <c r="F20" s="23">
        <f>IFERROR(INDEX(Commandes[[NUM]:[NUM]]&amp;" - "&amp;Commandes[[NOM]:[NOM]],
MATCH(SUMPRODUCT(LARGE((Commandes[[DATE]:[DATE]]=VALUE(F$1))*(Commandes[[NUM]:[NUM]]),COUNTIF(Commandes[[DATE]:[DATE]],VALUE(F$1))+1-ROW(F18))),Commandes[[NUM]:[NUM]],0)),0)</f>
        <v>0</v>
      </c>
      <c r="G20" s="23">
        <f>IFERROR(INDEX(Commandes[[NUM]:[NUM]]&amp;" - "&amp;Commandes[[NOM]:[NOM]],
MATCH(SUMPRODUCT(LARGE((Commandes[[DATE]:[DATE]]=VALUE(G$1))*(Commandes[[NUM]:[NUM]]),COUNTIF(Commandes[[DATE]:[DATE]],VALUE(G$1))+1-ROW(G18))),Commandes[[NUM]:[NUM]],0)),0)</f>
        <v>0</v>
      </c>
      <c r="H20" s="23">
        <f>IFERROR(INDEX(Commandes[[NUM]:[NUM]]&amp;" - "&amp;Commandes[[NOM]:[NOM]],
MATCH(SUMPRODUCT(LARGE((Commandes[[DATE]:[DATE]]=VALUE(H$1))*(Commandes[[NUM]:[NUM]]),COUNTIF(Commandes[[DATE]:[DATE]],VALUE(H$1))+1-ROW(H18))),Commandes[[NUM]:[NUM]],0)),0)</f>
        <v>0</v>
      </c>
      <c r="I20" s="23">
        <f>IFERROR(INDEX(Commandes[[NUM]:[NUM]]&amp;" - "&amp;Commandes[[NOM]:[NOM]],
MATCH(SUMPRODUCT(LARGE((Commandes[[DATE]:[DATE]]=VALUE(I$1))*(Commandes[[NUM]:[NUM]]),COUNTIF(Commandes[[DATE]:[DATE]],VALUE(I$1))+1-ROW(I18))),Commandes[[NUM]:[NUM]],0)),0)</f>
        <v>0</v>
      </c>
      <c r="J20" s="23">
        <f>IFERROR(INDEX(Commandes[[NUM]:[NUM]]&amp;" - "&amp;Commandes[[NOM]:[NOM]],
MATCH(SUMPRODUCT(LARGE((Commandes[[DATE]:[DATE]]=VALUE(J$1))*(Commandes[[NUM]:[NUM]]),COUNTIF(Commandes[[DATE]:[DATE]],VALUE(J$1))+1-ROW(J18))),Commandes[[NUM]:[NUM]],0)),0)</f>
        <v>0</v>
      </c>
      <c r="K20" s="23">
        <f>IFERROR(INDEX(Commandes[[NUM]:[NUM]]&amp;" - "&amp;Commandes[[NOM]:[NOM]],
MATCH(SUMPRODUCT(LARGE((Commandes[[DATE]:[DATE]]=VALUE(K$1))*(Commandes[[NUM]:[NUM]]),COUNTIF(Commandes[[DATE]:[DATE]],VALUE(K$1))+1-ROW(K18))),Commandes[[NUM]:[NUM]],0)),0)</f>
        <v>0</v>
      </c>
      <c r="L20" s="23">
        <f>IFERROR(INDEX(Commandes[[NUM]:[NUM]]&amp;" - "&amp;Commandes[[NOM]:[NOM]],
MATCH(SUMPRODUCT(LARGE((Commandes[[DATE]:[DATE]]=VALUE(L$1))*(Commandes[[NUM]:[NUM]]),COUNTIF(Commandes[[DATE]:[DATE]],VALUE(L$1))+1-ROW(L18))),Commandes[[NUM]:[NUM]],0)),0)</f>
        <v>0</v>
      </c>
      <c r="M20" s="23">
        <f>IFERROR(INDEX(Commandes[[NUM]:[NUM]]&amp;" - "&amp;Commandes[[NOM]:[NOM]],
MATCH(SUMPRODUCT(LARGE((Commandes[[DATE]:[DATE]]=VALUE(M$1))*(Commandes[[NUM]:[NUM]]),COUNTIF(Commandes[[DATE]:[DATE]],VALUE(M$1))+1-ROW(M18))),Commandes[[NUM]:[NUM]],0)),0)</f>
        <v>0</v>
      </c>
      <c r="N20" s="23">
        <f>IFERROR(INDEX(Commandes[[NUM]:[NUM]]&amp;" - "&amp;Commandes[[NOM]:[NOM]],
MATCH(SUMPRODUCT(LARGE((Commandes[[DATE]:[DATE]]=VALUE(N$1))*(Commandes[[NUM]:[NUM]]),COUNTIF(Commandes[[DATE]:[DATE]],VALUE(N$1))+1-ROW(N18))),Commandes[[NUM]:[NUM]],0)),0)</f>
        <v>0</v>
      </c>
      <c r="O20" s="23">
        <f>IFERROR(INDEX(Commandes[[NUM]:[NUM]]&amp;" - "&amp;Commandes[[NOM]:[NOM]],
MATCH(SUMPRODUCT(LARGE((Commandes[[DATE]:[DATE]]=VALUE(O$1))*(Commandes[[NUM]:[NUM]]),COUNTIF(Commandes[[DATE]:[DATE]],VALUE(O$1))+1-ROW(O18))),Commandes[[NUM]:[NUM]],0)),0)</f>
        <v>0</v>
      </c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D8"/>
  <sheetViews>
    <sheetView workbookViewId="0">
      <selection activeCell="C24" sqref="C24"/>
    </sheetView>
  </sheetViews>
  <sheetFormatPr baseColWidth="10" defaultRowHeight="14" x14ac:dyDescent="0"/>
  <cols>
    <col min="1" max="1" width="14.5" bestFit="1" customWidth="1"/>
    <col min="2" max="2" width="12.6640625" bestFit="1" customWidth="1"/>
    <col min="3" max="3" width="17.33203125" bestFit="1" customWidth="1"/>
    <col min="4" max="4" width="14.33203125" bestFit="1" customWidth="1"/>
  </cols>
  <sheetData>
    <row r="1" spans="1:4">
      <c r="A1" s="14" t="s">
        <v>10</v>
      </c>
      <c r="B1" s="15" t="s">
        <v>11</v>
      </c>
      <c r="C1" s="15" t="s">
        <v>12</v>
      </c>
      <c r="D1" s="15" t="s">
        <v>13</v>
      </c>
    </row>
    <row r="2" spans="1:4">
      <c r="A2" s="12" t="s">
        <v>1</v>
      </c>
      <c r="B2" s="13">
        <v>90</v>
      </c>
      <c r="C2" s="13">
        <f t="shared" ref="C2:C8" ca="1" si="0">SUM(INDIRECT("Commandes["&amp;$A2&amp;"]"))</f>
        <v>3</v>
      </c>
      <c r="D2" s="13">
        <f t="shared" ref="D2:D8" ca="1" si="1">B2-C2</f>
        <v>87</v>
      </c>
    </row>
    <row r="3" spans="1:4">
      <c r="A3" s="12" t="s">
        <v>5</v>
      </c>
      <c r="B3" s="13">
        <v>90</v>
      </c>
      <c r="C3" s="13">
        <f t="shared" ca="1" si="0"/>
        <v>4</v>
      </c>
      <c r="D3" s="13">
        <f t="shared" ca="1" si="1"/>
        <v>86</v>
      </c>
    </row>
    <row r="4" spans="1:4">
      <c r="A4" s="12" t="s">
        <v>6</v>
      </c>
      <c r="B4" s="13">
        <v>90</v>
      </c>
      <c r="C4" s="13">
        <f t="shared" ca="1" si="0"/>
        <v>0</v>
      </c>
      <c r="D4" s="13">
        <f t="shared" ca="1" si="1"/>
        <v>90</v>
      </c>
    </row>
    <row r="5" spans="1:4">
      <c r="A5" s="12" t="s">
        <v>2</v>
      </c>
      <c r="B5" s="13">
        <v>90</v>
      </c>
      <c r="C5" s="13">
        <f t="shared" ca="1" si="0"/>
        <v>1</v>
      </c>
      <c r="D5" s="13">
        <f t="shared" ca="1" si="1"/>
        <v>89</v>
      </c>
    </row>
    <row r="6" spans="1:4">
      <c r="A6" s="12" t="s">
        <v>7</v>
      </c>
      <c r="B6" s="13">
        <v>90</v>
      </c>
      <c r="C6" s="13">
        <f t="shared" ca="1" si="0"/>
        <v>0</v>
      </c>
      <c r="D6" s="13">
        <f t="shared" ca="1" si="1"/>
        <v>90</v>
      </c>
    </row>
    <row r="7" spans="1:4">
      <c r="A7" s="12" t="s">
        <v>8</v>
      </c>
      <c r="B7" s="13">
        <v>90</v>
      </c>
      <c r="C7" s="13">
        <f t="shared" ca="1" si="0"/>
        <v>0</v>
      </c>
      <c r="D7" s="13">
        <f t="shared" ca="1" si="1"/>
        <v>90</v>
      </c>
    </row>
    <row r="8" spans="1:4">
      <c r="A8" s="12" t="s">
        <v>3</v>
      </c>
      <c r="B8" s="13">
        <v>90</v>
      </c>
      <c r="C8" s="13">
        <f t="shared" ca="1" si="0"/>
        <v>0</v>
      </c>
      <c r="D8" s="13">
        <f t="shared" ca="1" si="1"/>
        <v>90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</vt:lpstr>
      <vt:lpstr>PLANNING</vt:lpstr>
      <vt:lpstr>P2</vt:lpstr>
      <vt:lpstr>STOCK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Guillaume Beth</cp:lastModifiedBy>
  <dcterms:created xsi:type="dcterms:W3CDTF">2020-11-15T15:23:15Z</dcterms:created>
  <dcterms:modified xsi:type="dcterms:W3CDTF">2020-11-15T23:29:36Z</dcterms:modified>
</cp:coreProperties>
</file>