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00000000-0000-0000-0000-000000000000}"/>
  <workbookPr codeName="ThisWorkbook" autoCompressPictures="0"/>
  <bookViews>
    <workbookView xWindow="0" yWindow="0" windowWidth="25600" windowHeight="16000" tabRatio="807" activeTab="1"/>
  </bookViews>
  <sheets>
    <sheet name="Skills" sheetId="2" r:id="rId1"/>
    <sheet name="Calendier" sheetId="3" r:id="rId2"/>
    <sheet name="04-01" sheetId="4" r:id="rId3"/>
    <sheet name="05-01" sheetId="5" r:id="rId4"/>
    <sheet name="06-01" sheetId="6" r:id="rId5"/>
    <sheet name="07-01" sheetId="7" r:id="rId6"/>
    <sheet name="08-01" sheetId="8" r:id="rId7"/>
    <sheet name="11-01" sheetId="9" r:id="rId8"/>
    <sheet name="12-01" sheetId="10" r:id="rId9"/>
    <sheet name="13-01" sheetId="11" r:id="rId10"/>
    <sheet name="14-01" sheetId="12" r:id="rId11"/>
    <sheet name="15-01" sheetId="13" r:id="rId12"/>
    <sheet name="18-01" sheetId="14" r:id="rId13"/>
    <sheet name="19-01" sheetId="15" r:id="rId14"/>
    <sheet name="20-01" sheetId="16" r:id="rId15"/>
    <sheet name="21-01" sheetId="17" r:id="rId16"/>
    <sheet name="22-01" sheetId="18" r:id="rId17"/>
  </sheets>
  <definedNames>
    <definedName name="BF">Skills!$E$2:$E$4</definedName>
    <definedName name="CM">Skills!$D$2:$D$4</definedName>
    <definedName name="DJI">Skills!$M$2</definedName>
    <definedName name="Dominique">Skills!$K$2</definedName>
    <definedName name="Doppler">Skills!$A$2:$A$5</definedName>
    <definedName name="JNP">Skills!$C$2:$C$6</definedName>
    <definedName name="Julie">Skills!$L$2</definedName>
    <definedName name="Martine">Skills!$N$2</definedName>
    <definedName name="MG">Skills!$B$2:$B$6</definedName>
    <definedName name="NB">Skills!$A$2:$A$5</definedName>
    <definedName name="OA">Skills!$F$2:$F$6</definedName>
    <definedName name="Rx">Skills!$P$1:$R$1</definedName>
    <definedName name="Steph_Ma">Skills!$J$2:$J$3</definedName>
    <definedName name="Steph_Rx">Skills!$R$2</definedName>
    <definedName name="Vincent">Skills!$Q$2:$Q$4</definedName>
    <definedName name="XX">Skills!$H$2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2" l="1"/>
  <c r="T15" i="12"/>
  <c r="T16" i="12"/>
  <c r="T17" i="12"/>
  <c r="T18" i="12"/>
  <c r="T19" i="12"/>
  <c r="I41" i="12"/>
  <c r="I47" i="12"/>
  <c r="H12" i="3"/>
  <c r="T14" i="11"/>
  <c r="T15" i="11"/>
  <c r="T16" i="11"/>
  <c r="T17" i="11"/>
  <c r="T18" i="11"/>
  <c r="T19" i="11"/>
  <c r="I41" i="11"/>
  <c r="I47" i="11"/>
  <c r="H11" i="3"/>
  <c r="N5" i="13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E42" i="13"/>
  <c r="T38" i="13"/>
  <c r="N38" i="13"/>
  <c r="H38" i="13"/>
  <c r="B38" i="13"/>
  <c r="T37" i="13"/>
  <c r="N37" i="13"/>
  <c r="H37" i="13"/>
  <c r="B37" i="13"/>
  <c r="T36" i="13"/>
  <c r="N36" i="13"/>
  <c r="H36" i="13"/>
  <c r="B36" i="13"/>
  <c r="T35" i="13"/>
  <c r="N35" i="13"/>
  <c r="H35" i="13"/>
  <c r="B35" i="13"/>
  <c r="T34" i="13"/>
  <c r="N34" i="13"/>
  <c r="H34" i="13"/>
  <c r="B34" i="13"/>
  <c r="T33" i="13"/>
  <c r="N33" i="13"/>
  <c r="H33" i="13"/>
  <c r="B33" i="13"/>
  <c r="T32" i="13"/>
  <c r="N32" i="13"/>
  <c r="H32" i="13"/>
  <c r="B32" i="13"/>
  <c r="T31" i="13"/>
  <c r="N31" i="13"/>
  <c r="H31" i="13"/>
  <c r="B31" i="13"/>
  <c r="T30" i="13"/>
  <c r="N30" i="13"/>
  <c r="H30" i="13"/>
  <c r="B30" i="13"/>
  <c r="T29" i="13"/>
  <c r="N29" i="13"/>
  <c r="H29" i="13"/>
  <c r="B29" i="13"/>
  <c r="T28" i="13"/>
  <c r="N28" i="13"/>
  <c r="H28" i="13"/>
  <c r="B28" i="13"/>
  <c r="T27" i="13"/>
  <c r="N27" i="13"/>
  <c r="H27" i="13"/>
  <c r="B27" i="13"/>
  <c r="T26" i="13"/>
  <c r="N26" i="13"/>
  <c r="H26" i="13"/>
  <c r="B26" i="13"/>
  <c r="T25" i="13"/>
  <c r="S25" i="13"/>
  <c r="N25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H25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B25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T24" i="13"/>
  <c r="G41" i="13"/>
  <c r="N24" i="13"/>
  <c r="E41" i="13"/>
  <c r="H24" i="13"/>
  <c r="B24" i="13"/>
  <c r="D41" i="13"/>
  <c r="H43" i="13"/>
  <c r="T20" i="13"/>
  <c r="H20" i="13"/>
  <c r="B20" i="13"/>
  <c r="T19" i="13"/>
  <c r="H19" i="13"/>
  <c r="B19" i="13"/>
  <c r="T18" i="13"/>
  <c r="H18" i="13"/>
  <c r="B18" i="13"/>
  <c r="T17" i="13"/>
  <c r="H17" i="13"/>
  <c r="B17" i="13"/>
  <c r="T16" i="13"/>
  <c r="H16" i="13"/>
  <c r="B16" i="13"/>
  <c r="T15" i="13"/>
  <c r="H15" i="13"/>
  <c r="B15" i="13"/>
  <c r="T14" i="13"/>
  <c r="I41" i="13"/>
  <c r="I47" i="13"/>
  <c r="H14" i="13"/>
  <c r="B14" i="13"/>
  <c r="T13" i="13"/>
  <c r="H13" i="13"/>
  <c r="B13" i="13"/>
  <c r="T12" i="13"/>
  <c r="H12" i="13"/>
  <c r="B12" i="13"/>
  <c r="T11" i="13"/>
  <c r="H11" i="13"/>
  <c r="B11" i="13"/>
  <c r="T10" i="13"/>
  <c r="H10" i="13"/>
  <c r="B10" i="13"/>
  <c r="T9" i="13"/>
  <c r="H9" i="13"/>
  <c r="B9" i="13"/>
  <c r="T8" i="13"/>
  <c r="H8" i="13"/>
  <c r="B8" i="13"/>
  <c r="T7" i="13"/>
  <c r="S7" i="13"/>
  <c r="S8" i="13"/>
  <c r="S9" i="13"/>
  <c r="S10" i="13"/>
  <c r="S11" i="13"/>
  <c r="S12" i="13"/>
  <c r="S13" i="13"/>
  <c r="S14" i="13"/>
  <c r="S15" i="13"/>
  <c r="S16" i="13"/>
  <c r="S17" i="13"/>
  <c r="S18" i="13"/>
  <c r="S19" i="13"/>
  <c r="S20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H7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B7" i="13"/>
  <c r="B5" i="13"/>
  <c r="B6" i="13"/>
  <c r="G44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T6" i="13"/>
  <c r="H6" i="13"/>
  <c r="T5" i="13"/>
  <c r="G40" i="13"/>
  <c r="E44" i="13"/>
  <c r="H5" i="13"/>
  <c r="A3" i="13"/>
  <c r="T38" i="12"/>
  <c r="N38" i="12"/>
  <c r="H38" i="12"/>
  <c r="B38" i="12"/>
  <c r="T37" i="12"/>
  <c r="N37" i="12"/>
  <c r="H37" i="12"/>
  <c r="B37" i="12"/>
  <c r="T36" i="12"/>
  <c r="N36" i="12"/>
  <c r="H36" i="12"/>
  <c r="B36" i="12"/>
  <c r="T35" i="12"/>
  <c r="N35" i="12"/>
  <c r="H35" i="12"/>
  <c r="B35" i="12"/>
  <c r="T34" i="12"/>
  <c r="N34" i="12"/>
  <c r="H34" i="12"/>
  <c r="B34" i="12"/>
  <c r="T33" i="12"/>
  <c r="N33" i="12"/>
  <c r="H33" i="12"/>
  <c r="B33" i="12"/>
  <c r="T32" i="12"/>
  <c r="N32" i="12"/>
  <c r="H32" i="12"/>
  <c r="B32" i="12"/>
  <c r="T31" i="12"/>
  <c r="N31" i="12"/>
  <c r="H31" i="12"/>
  <c r="B31" i="12"/>
  <c r="T30" i="12"/>
  <c r="N30" i="12"/>
  <c r="H30" i="12"/>
  <c r="B30" i="12"/>
  <c r="T29" i="12"/>
  <c r="N29" i="12"/>
  <c r="H29" i="12"/>
  <c r="B29" i="12"/>
  <c r="T28" i="12"/>
  <c r="N28" i="12"/>
  <c r="H28" i="12"/>
  <c r="B28" i="12"/>
  <c r="T27" i="12"/>
  <c r="N27" i="12"/>
  <c r="H27" i="12"/>
  <c r="B27" i="12"/>
  <c r="T26" i="12"/>
  <c r="N26" i="12"/>
  <c r="H26" i="12"/>
  <c r="B26" i="12"/>
  <c r="T25" i="12"/>
  <c r="S25" i="12"/>
  <c r="N25" i="12"/>
  <c r="M25" i="12"/>
  <c r="M26" i="12"/>
  <c r="M27" i="12"/>
  <c r="M28" i="12"/>
  <c r="M29" i="12"/>
  <c r="M30" i="12"/>
  <c r="M31" i="12"/>
  <c r="M32" i="12"/>
  <c r="M33" i="12"/>
  <c r="M34" i="12"/>
  <c r="M35" i="12"/>
  <c r="M36" i="12"/>
  <c r="M37" i="12"/>
  <c r="M38" i="12"/>
  <c r="H25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B25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T24" i="12"/>
  <c r="G41" i="12"/>
  <c r="N24" i="12"/>
  <c r="E41" i="12"/>
  <c r="H24" i="12"/>
  <c r="B24" i="12"/>
  <c r="H43" i="12"/>
  <c r="T20" i="12"/>
  <c r="N20" i="12"/>
  <c r="H20" i="12"/>
  <c r="B20" i="12"/>
  <c r="N19" i="12"/>
  <c r="H19" i="12"/>
  <c r="B19" i="12"/>
  <c r="N18" i="12"/>
  <c r="H18" i="12"/>
  <c r="B18" i="12"/>
  <c r="N17" i="12"/>
  <c r="H17" i="12"/>
  <c r="B17" i="12"/>
  <c r="N16" i="12"/>
  <c r="H16" i="12"/>
  <c r="B16" i="12"/>
  <c r="N15" i="12"/>
  <c r="H15" i="12"/>
  <c r="B15" i="12"/>
  <c r="N14" i="12"/>
  <c r="H14" i="12"/>
  <c r="B14" i="12"/>
  <c r="T13" i="12"/>
  <c r="N13" i="12"/>
  <c r="H13" i="12"/>
  <c r="B13" i="12"/>
  <c r="T12" i="12"/>
  <c r="N12" i="12"/>
  <c r="H12" i="12"/>
  <c r="B12" i="12"/>
  <c r="T11" i="12"/>
  <c r="N11" i="12"/>
  <c r="H11" i="12"/>
  <c r="B11" i="12"/>
  <c r="T10" i="12"/>
  <c r="N10" i="12"/>
  <c r="H10" i="12"/>
  <c r="B10" i="12"/>
  <c r="T9" i="12"/>
  <c r="N9" i="12"/>
  <c r="H9" i="12"/>
  <c r="B9" i="12"/>
  <c r="T8" i="12"/>
  <c r="N8" i="12"/>
  <c r="H8" i="12"/>
  <c r="B8" i="12"/>
  <c r="T7" i="12"/>
  <c r="S7" i="12"/>
  <c r="S8" i="12"/>
  <c r="S9" i="12"/>
  <c r="S10" i="12"/>
  <c r="S11" i="12"/>
  <c r="S12" i="12"/>
  <c r="S13" i="12"/>
  <c r="S14" i="12"/>
  <c r="S15" i="12"/>
  <c r="S16" i="12"/>
  <c r="S17" i="12"/>
  <c r="S18" i="12"/>
  <c r="S19" i="12"/>
  <c r="S20" i="12"/>
  <c r="N7" i="12"/>
  <c r="M7" i="12"/>
  <c r="M8" i="12"/>
  <c r="M9" i="12"/>
  <c r="M10" i="12"/>
  <c r="M11" i="12"/>
  <c r="M12" i="12"/>
  <c r="M13" i="12"/>
  <c r="M14" i="12"/>
  <c r="M15" i="12"/>
  <c r="M16" i="12"/>
  <c r="M17" i="12"/>
  <c r="M18" i="12"/>
  <c r="M19" i="12"/>
  <c r="M20" i="12"/>
  <c r="H7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B7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T6" i="12"/>
  <c r="N6" i="12"/>
  <c r="H6" i="12"/>
  <c r="B6" i="12"/>
  <c r="T5" i="12"/>
  <c r="G40" i="12"/>
  <c r="N5" i="12"/>
  <c r="E44" i="12"/>
  <c r="H5" i="12"/>
  <c r="B5" i="12"/>
  <c r="G44" i="12"/>
  <c r="A3" i="12"/>
  <c r="T38" i="11"/>
  <c r="N38" i="11"/>
  <c r="H38" i="11"/>
  <c r="B38" i="11"/>
  <c r="T37" i="11"/>
  <c r="N37" i="11"/>
  <c r="H37" i="11"/>
  <c r="B37" i="11"/>
  <c r="T36" i="11"/>
  <c r="N36" i="11"/>
  <c r="H36" i="11"/>
  <c r="B36" i="11"/>
  <c r="T35" i="11"/>
  <c r="N35" i="11"/>
  <c r="H35" i="11"/>
  <c r="B35" i="11"/>
  <c r="T34" i="11"/>
  <c r="N34" i="11"/>
  <c r="H34" i="11"/>
  <c r="B34" i="11"/>
  <c r="T33" i="11"/>
  <c r="N33" i="11"/>
  <c r="H33" i="11"/>
  <c r="B33" i="11"/>
  <c r="T32" i="11"/>
  <c r="N32" i="11"/>
  <c r="H32" i="11"/>
  <c r="B32" i="11"/>
  <c r="T31" i="11"/>
  <c r="N31" i="11"/>
  <c r="H31" i="11"/>
  <c r="B31" i="11"/>
  <c r="T30" i="11"/>
  <c r="N30" i="11"/>
  <c r="H30" i="11"/>
  <c r="B30" i="11"/>
  <c r="T29" i="11"/>
  <c r="N29" i="11"/>
  <c r="H29" i="11"/>
  <c r="B29" i="11"/>
  <c r="T28" i="11"/>
  <c r="N28" i="11"/>
  <c r="H28" i="11"/>
  <c r="B28" i="11"/>
  <c r="T27" i="11"/>
  <c r="N27" i="11"/>
  <c r="H27" i="11"/>
  <c r="B27" i="11"/>
  <c r="T26" i="11"/>
  <c r="N26" i="11"/>
  <c r="H26" i="11"/>
  <c r="B26" i="11"/>
  <c r="T25" i="11"/>
  <c r="S25" i="11"/>
  <c r="S26" i="11"/>
  <c r="S27" i="11"/>
  <c r="S28" i="11"/>
  <c r="S29" i="11"/>
  <c r="S30" i="11"/>
  <c r="S31" i="11"/>
  <c r="S32" i="11"/>
  <c r="S33" i="11"/>
  <c r="S34" i="11"/>
  <c r="S35" i="11"/>
  <c r="S36" i="11"/>
  <c r="S37" i="11"/>
  <c r="S38" i="11"/>
  <c r="N25" i="11"/>
  <c r="M25" i="11"/>
  <c r="M26" i="11"/>
  <c r="M27" i="11"/>
  <c r="M28" i="11"/>
  <c r="M29" i="11"/>
  <c r="M30" i="11"/>
  <c r="M31" i="11"/>
  <c r="M32" i="11"/>
  <c r="M33" i="11"/>
  <c r="M34" i="11"/>
  <c r="M35" i="11"/>
  <c r="M36" i="11"/>
  <c r="M37" i="11"/>
  <c r="M38" i="11"/>
  <c r="H25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B25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T24" i="11"/>
  <c r="G41" i="11"/>
  <c r="N24" i="11"/>
  <c r="H24" i="11"/>
  <c r="B24" i="11"/>
  <c r="T20" i="11"/>
  <c r="N20" i="11"/>
  <c r="H20" i="11"/>
  <c r="B20" i="11"/>
  <c r="N19" i="11"/>
  <c r="H19" i="11"/>
  <c r="B19" i="11"/>
  <c r="N18" i="11"/>
  <c r="H18" i="11"/>
  <c r="B18" i="11"/>
  <c r="N17" i="11"/>
  <c r="H17" i="11"/>
  <c r="B17" i="11"/>
  <c r="N16" i="11"/>
  <c r="H16" i="11"/>
  <c r="B16" i="11"/>
  <c r="N15" i="11"/>
  <c r="H15" i="11"/>
  <c r="B15" i="11"/>
  <c r="N14" i="11"/>
  <c r="H14" i="11"/>
  <c r="B14" i="11"/>
  <c r="T13" i="11"/>
  <c r="N13" i="11"/>
  <c r="H13" i="11"/>
  <c r="B13" i="11"/>
  <c r="T12" i="11"/>
  <c r="N12" i="11"/>
  <c r="H12" i="11"/>
  <c r="B12" i="11"/>
  <c r="T11" i="11"/>
  <c r="N11" i="11"/>
  <c r="H11" i="11"/>
  <c r="B11" i="11"/>
  <c r="T10" i="11"/>
  <c r="N10" i="11"/>
  <c r="H10" i="11"/>
  <c r="B10" i="11"/>
  <c r="T9" i="11"/>
  <c r="N9" i="11"/>
  <c r="H9" i="11"/>
  <c r="B9" i="11"/>
  <c r="T8" i="11"/>
  <c r="N8" i="11"/>
  <c r="H8" i="11"/>
  <c r="B8" i="11"/>
  <c r="T7" i="11"/>
  <c r="S7" i="11"/>
  <c r="S8" i="11"/>
  <c r="S9" i="11"/>
  <c r="S10" i="11"/>
  <c r="S11" i="11"/>
  <c r="S12" i="11"/>
  <c r="S13" i="11"/>
  <c r="S14" i="11"/>
  <c r="S15" i="11"/>
  <c r="S16" i="11"/>
  <c r="S17" i="11"/>
  <c r="S18" i="11"/>
  <c r="S19" i="11"/>
  <c r="S20" i="11"/>
  <c r="N7" i="11"/>
  <c r="M7" i="11"/>
  <c r="M8" i="11"/>
  <c r="M9" i="11"/>
  <c r="M10" i="11"/>
  <c r="M11" i="11"/>
  <c r="M12" i="11"/>
  <c r="M13" i="11"/>
  <c r="M14" i="11"/>
  <c r="M15" i="11"/>
  <c r="M16" i="11"/>
  <c r="M17" i="11"/>
  <c r="M18" i="11"/>
  <c r="M19" i="11"/>
  <c r="M20" i="11"/>
  <c r="H7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B7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T6" i="11"/>
  <c r="N6" i="11"/>
  <c r="H6" i="11"/>
  <c r="B6" i="11"/>
  <c r="B5" i="11"/>
  <c r="G44" i="11"/>
  <c r="T5" i="11"/>
  <c r="H45" i="11"/>
  <c r="N5" i="11"/>
  <c r="E42" i="11"/>
  <c r="H5" i="11"/>
  <c r="A3" i="11"/>
  <c r="T38" i="10"/>
  <c r="N38" i="10"/>
  <c r="H38" i="10"/>
  <c r="B38" i="10"/>
  <c r="T37" i="10"/>
  <c r="N37" i="10"/>
  <c r="H37" i="10"/>
  <c r="B37" i="10"/>
  <c r="T36" i="10"/>
  <c r="N36" i="10"/>
  <c r="H36" i="10"/>
  <c r="B36" i="10"/>
  <c r="T35" i="10"/>
  <c r="N35" i="10"/>
  <c r="H35" i="10"/>
  <c r="B35" i="10"/>
  <c r="T34" i="10"/>
  <c r="N34" i="10"/>
  <c r="H34" i="10"/>
  <c r="B34" i="10"/>
  <c r="T33" i="10"/>
  <c r="N33" i="10"/>
  <c r="H33" i="10"/>
  <c r="B33" i="10"/>
  <c r="T32" i="10"/>
  <c r="N32" i="10"/>
  <c r="H32" i="10"/>
  <c r="B32" i="10"/>
  <c r="T31" i="10"/>
  <c r="N31" i="10"/>
  <c r="H31" i="10"/>
  <c r="B31" i="10"/>
  <c r="T30" i="10"/>
  <c r="N30" i="10"/>
  <c r="H30" i="10"/>
  <c r="B30" i="10"/>
  <c r="T29" i="10"/>
  <c r="N29" i="10"/>
  <c r="H29" i="10"/>
  <c r="B29" i="10"/>
  <c r="T28" i="10"/>
  <c r="N28" i="10"/>
  <c r="H28" i="10"/>
  <c r="B28" i="10"/>
  <c r="T27" i="10"/>
  <c r="N27" i="10"/>
  <c r="H27" i="10"/>
  <c r="B27" i="10"/>
  <c r="T26" i="10"/>
  <c r="N26" i="10"/>
  <c r="H26" i="10"/>
  <c r="B26" i="10"/>
  <c r="T25" i="10"/>
  <c r="S25" i="10"/>
  <c r="S26" i="10"/>
  <c r="N25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H25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B25" i="10"/>
  <c r="B24" i="10"/>
  <c r="H43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T24" i="10"/>
  <c r="N24" i="10"/>
  <c r="H24" i="10"/>
  <c r="T20" i="10"/>
  <c r="N20" i="10"/>
  <c r="H20" i="10"/>
  <c r="B20" i="10"/>
  <c r="T19" i="10"/>
  <c r="N19" i="10"/>
  <c r="H19" i="10"/>
  <c r="B19" i="10"/>
  <c r="T18" i="10"/>
  <c r="N18" i="10"/>
  <c r="H18" i="10"/>
  <c r="B18" i="10"/>
  <c r="T17" i="10"/>
  <c r="N17" i="10"/>
  <c r="H17" i="10"/>
  <c r="B17" i="10"/>
  <c r="T16" i="10"/>
  <c r="N16" i="10"/>
  <c r="H16" i="10"/>
  <c r="B16" i="10"/>
  <c r="T15" i="10"/>
  <c r="N15" i="10"/>
  <c r="H15" i="10"/>
  <c r="B15" i="10"/>
  <c r="T14" i="10"/>
  <c r="N14" i="10"/>
  <c r="H14" i="10"/>
  <c r="B14" i="10"/>
  <c r="T13" i="10"/>
  <c r="N13" i="10"/>
  <c r="H13" i="10"/>
  <c r="B13" i="10"/>
  <c r="T12" i="10"/>
  <c r="N12" i="10"/>
  <c r="H12" i="10"/>
  <c r="B12" i="10"/>
  <c r="T11" i="10"/>
  <c r="N11" i="10"/>
  <c r="H11" i="10"/>
  <c r="B11" i="10"/>
  <c r="T10" i="10"/>
  <c r="N10" i="10"/>
  <c r="H10" i="10"/>
  <c r="B10" i="10"/>
  <c r="T9" i="10"/>
  <c r="N9" i="10"/>
  <c r="H9" i="10"/>
  <c r="B9" i="10"/>
  <c r="T8" i="10"/>
  <c r="N8" i="10"/>
  <c r="H8" i="10"/>
  <c r="B8" i="10"/>
  <c r="T7" i="10"/>
  <c r="S7" i="10"/>
  <c r="S8" i="10"/>
  <c r="S9" i="10"/>
  <c r="S10" i="10"/>
  <c r="S11" i="10"/>
  <c r="S12" i="10"/>
  <c r="S13" i="10"/>
  <c r="S14" i="10"/>
  <c r="S15" i="10"/>
  <c r="S16" i="10"/>
  <c r="S17" i="10"/>
  <c r="S18" i="10"/>
  <c r="S19" i="10"/>
  <c r="S20" i="10"/>
  <c r="N7" i="10"/>
  <c r="N5" i="10"/>
  <c r="N6" i="10"/>
  <c r="E44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H7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B7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T6" i="10"/>
  <c r="H6" i="10"/>
  <c r="B6" i="10"/>
  <c r="T5" i="10"/>
  <c r="H45" i="10"/>
  <c r="H5" i="10"/>
  <c r="B5" i="10"/>
  <c r="A3" i="10"/>
  <c r="E44" i="11"/>
  <c r="H43" i="11"/>
  <c r="G43" i="11"/>
  <c r="F43" i="11"/>
  <c r="F47" i="11"/>
  <c r="E43" i="11"/>
  <c r="E41" i="11"/>
  <c r="D41" i="11"/>
  <c r="G40" i="11"/>
  <c r="G44" i="10"/>
  <c r="F43" i="10"/>
  <c r="F47" i="10"/>
  <c r="E43" i="10"/>
  <c r="E42" i="10"/>
  <c r="D42" i="10"/>
  <c r="I41" i="10"/>
  <c r="I47" i="10"/>
  <c r="H10" i="3"/>
  <c r="G41" i="10"/>
  <c r="E41" i="10"/>
  <c r="G40" i="10"/>
  <c r="T5" i="9"/>
  <c r="T6" i="9"/>
  <c r="T7" i="9"/>
  <c r="T8" i="9"/>
  <c r="T9" i="9"/>
  <c r="T10" i="9"/>
  <c r="T11" i="9"/>
  <c r="T12" i="9"/>
  <c r="T13" i="9"/>
  <c r="T14" i="9"/>
  <c r="T15" i="9"/>
  <c r="T16" i="9"/>
  <c r="T17" i="9"/>
  <c r="T18" i="9"/>
  <c r="T19" i="9"/>
  <c r="T20" i="9"/>
  <c r="H45" i="9"/>
  <c r="S25" i="9"/>
  <c r="S26" i="9"/>
  <c r="S27" i="9"/>
  <c r="S28" i="9"/>
  <c r="S29" i="9"/>
  <c r="S30" i="9"/>
  <c r="S31" i="9"/>
  <c r="S32" i="9"/>
  <c r="S33" i="9"/>
  <c r="S34" i="9"/>
  <c r="S35" i="9"/>
  <c r="S36" i="9"/>
  <c r="S37" i="9"/>
  <c r="S38" i="9"/>
  <c r="H4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G44" i="9"/>
  <c r="N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E44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H43" i="9"/>
  <c r="G4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N37" i="9"/>
  <c r="N38" i="9"/>
  <c r="F43" i="9"/>
  <c r="F47" i="9"/>
  <c r="E43" i="9"/>
  <c r="T24" i="9"/>
  <c r="T25" i="9"/>
  <c r="T26" i="9"/>
  <c r="T27" i="9"/>
  <c r="T28" i="9"/>
  <c r="T29" i="9"/>
  <c r="T30" i="9"/>
  <c r="T31" i="9"/>
  <c r="T32" i="9"/>
  <c r="T33" i="9"/>
  <c r="T34" i="9"/>
  <c r="T35" i="9"/>
  <c r="T36" i="9"/>
  <c r="T37" i="9"/>
  <c r="T38" i="9"/>
  <c r="H42" i="9"/>
  <c r="H47" i="9"/>
  <c r="G9" i="3"/>
  <c r="E42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D42" i="9"/>
  <c r="I41" i="9"/>
  <c r="I47" i="9"/>
  <c r="H9" i="3"/>
  <c r="G41" i="9"/>
  <c r="E41" i="9"/>
  <c r="E47" i="9"/>
  <c r="E9" i="3"/>
  <c r="D41" i="9"/>
  <c r="D47" i="9"/>
  <c r="D9" i="3"/>
  <c r="G40" i="9"/>
  <c r="G47" i="9"/>
  <c r="F9" i="3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D42" i="6"/>
  <c r="T5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H45" i="8"/>
  <c r="S25" i="8"/>
  <c r="S26" i="8"/>
  <c r="S27" i="8"/>
  <c r="S28" i="8"/>
  <c r="S29" i="8"/>
  <c r="S30" i="8"/>
  <c r="S31" i="8"/>
  <c r="S32" i="8"/>
  <c r="S33" i="8"/>
  <c r="S34" i="8"/>
  <c r="S35" i="8"/>
  <c r="S36" i="8"/>
  <c r="S37" i="8"/>
  <c r="S38" i="8"/>
  <c r="H4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G44" i="8"/>
  <c r="N5" i="8"/>
  <c r="N6" i="8"/>
  <c r="N7" i="8"/>
  <c r="N8" i="8"/>
  <c r="N9" i="8"/>
  <c r="N10" i="8"/>
  <c r="N11" i="8"/>
  <c r="N12" i="8"/>
  <c r="N13" i="8"/>
  <c r="N14" i="8"/>
  <c r="N15" i="8"/>
  <c r="N16" i="8"/>
  <c r="N17" i="8"/>
  <c r="N18" i="8"/>
  <c r="N19" i="8"/>
  <c r="N20" i="8"/>
  <c r="E44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H43" i="8"/>
  <c r="G43" i="8"/>
  <c r="N24" i="8"/>
  <c r="N25" i="8"/>
  <c r="N26" i="8"/>
  <c r="N27" i="8"/>
  <c r="N28" i="8"/>
  <c r="N29" i="8"/>
  <c r="N30" i="8"/>
  <c r="N31" i="8"/>
  <c r="N32" i="8"/>
  <c r="N33" i="8"/>
  <c r="N34" i="8"/>
  <c r="N35" i="8"/>
  <c r="N36" i="8"/>
  <c r="N37" i="8"/>
  <c r="N38" i="8"/>
  <c r="F43" i="8"/>
  <c r="F47" i="8"/>
  <c r="E43" i="8"/>
  <c r="T24" i="8"/>
  <c r="T25" i="8"/>
  <c r="T26" i="8"/>
  <c r="T27" i="8"/>
  <c r="T28" i="8"/>
  <c r="T29" i="8"/>
  <c r="T30" i="8"/>
  <c r="T31" i="8"/>
  <c r="T32" i="8"/>
  <c r="T33" i="8"/>
  <c r="T34" i="8"/>
  <c r="T35" i="8"/>
  <c r="T36" i="8"/>
  <c r="T37" i="8"/>
  <c r="T38" i="8"/>
  <c r="H42" i="8"/>
  <c r="H47" i="8"/>
  <c r="E42" i="8"/>
  <c r="D42" i="8"/>
  <c r="I41" i="8"/>
  <c r="I47" i="8"/>
  <c r="G41" i="8"/>
  <c r="E41" i="8"/>
  <c r="E47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D41" i="8"/>
  <c r="D47" i="8"/>
  <c r="G40" i="8"/>
  <c r="G47" i="8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H45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H4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G4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E44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H43" i="7"/>
  <c r="G4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F43" i="7"/>
  <c r="F47" i="7"/>
  <c r="E4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H42" i="7"/>
  <c r="H47" i="7"/>
  <c r="E42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D42" i="7"/>
  <c r="I41" i="7"/>
  <c r="I47" i="7"/>
  <c r="G41" i="7"/>
  <c r="E41" i="7"/>
  <c r="E47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D41" i="7"/>
  <c r="D47" i="7"/>
  <c r="G40" i="7"/>
  <c r="G47" i="7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H45" i="6"/>
  <c r="S25" i="6"/>
  <c r="S26" i="6"/>
  <c r="S27" i="6"/>
  <c r="S28" i="6"/>
  <c r="S29" i="6"/>
  <c r="S30" i="6"/>
  <c r="S31" i="6"/>
  <c r="S32" i="6"/>
  <c r="S33" i="6"/>
  <c r="S34" i="6"/>
  <c r="S35" i="6"/>
  <c r="S36" i="6"/>
  <c r="S37" i="6"/>
  <c r="S38" i="6"/>
  <c r="H44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H42" i="6"/>
  <c r="H43" i="6"/>
  <c r="H47" i="6"/>
  <c r="G4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E44" i="6"/>
  <c r="G4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F43" i="6"/>
  <c r="F47" i="6"/>
  <c r="E43" i="6"/>
  <c r="E42" i="6"/>
  <c r="I41" i="6"/>
  <c r="I47" i="6"/>
  <c r="G41" i="6"/>
  <c r="E41" i="6"/>
  <c r="E47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D41" i="6"/>
  <c r="G40" i="6"/>
  <c r="G47" i="6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H45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H4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E44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H43" i="5"/>
  <c r="G4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F43" i="5"/>
  <c r="F47" i="5"/>
  <c r="E43" i="5"/>
  <c r="E42" i="5"/>
  <c r="I41" i="5"/>
  <c r="I47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G41" i="5"/>
  <c r="E41" i="5"/>
  <c r="E47" i="5"/>
  <c r="D41" i="5"/>
  <c r="G40" i="5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H42" i="4"/>
  <c r="G44" i="4"/>
  <c r="G43" i="4"/>
  <c r="G41" i="4"/>
  <c r="G40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D42" i="4"/>
  <c r="D41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E42" i="4"/>
  <c r="T38" i="18"/>
  <c r="N38" i="18"/>
  <c r="H38" i="18"/>
  <c r="B38" i="18"/>
  <c r="T37" i="18"/>
  <c r="N37" i="18"/>
  <c r="H37" i="18"/>
  <c r="B37" i="18"/>
  <c r="T36" i="18"/>
  <c r="N36" i="18"/>
  <c r="H36" i="18"/>
  <c r="B36" i="18"/>
  <c r="T35" i="18"/>
  <c r="N35" i="18"/>
  <c r="H35" i="18"/>
  <c r="B35" i="18"/>
  <c r="T34" i="18"/>
  <c r="N34" i="18"/>
  <c r="H34" i="18"/>
  <c r="B34" i="18"/>
  <c r="T33" i="18"/>
  <c r="N33" i="18"/>
  <c r="H33" i="18"/>
  <c r="B33" i="18"/>
  <c r="T32" i="18"/>
  <c r="N32" i="18"/>
  <c r="H32" i="18"/>
  <c r="B32" i="18"/>
  <c r="T31" i="18"/>
  <c r="N31" i="18"/>
  <c r="H31" i="18"/>
  <c r="B31" i="18"/>
  <c r="T30" i="18"/>
  <c r="N30" i="18"/>
  <c r="H30" i="18"/>
  <c r="B30" i="18"/>
  <c r="T29" i="18"/>
  <c r="N29" i="18"/>
  <c r="H29" i="18"/>
  <c r="B29" i="18"/>
  <c r="T28" i="18"/>
  <c r="N28" i="18"/>
  <c r="H28" i="18"/>
  <c r="B28" i="18"/>
  <c r="T27" i="18"/>
  <c r="N27" i="18"/>
  <c r="H27" i="18"/>
  <c r="B27" i="18"/>
  <c r="T26" i="18"/>
  <c r="N26" i="18"/>
  <c r="H26" i="18"/>
  <c r="B26" i="18"/>
  <c r="T25" i="18"/>
  <c r="S25" i="18"/>
  <c r="N25" i="18"/>
  <c r="M25" i="18"/>
  <c r="M26" i="18"/>
  <c r="M27" i="18"/>
  <c r="M28" i="18"/>
  <c r="M29" i="18"/>
  <c r="M30" i="18"/>
  <c r="M31" i="18"/>
  <c r="M32" i="18"/>
  <c r="M33" i="18"/>
  <c r="M34" i="18"/>
  <c r="M35" i="18"/>
  <c r="M36" i="18"/>
  <c r="M37" i="18"/>
  <c r="M38" i="18"/>
  <c r="H25" i="18"/>
  <c r="G25" i="18"/>
  <c r="G26" i="18"/>
  <c r="G27" i="18"/>
  <c r="G28" i="18"/>
  <c r="G29" i="18"/>
  <c r="G30" i="18"/>
  <c r="G31" i="18"/>
  <c r="G32" i="18"/>
  <c r="G33" i="18"/>
  <c r="G34" i="18"/>
  <c r="G35" i="18"/>
  <c r="G36" i="18"/>
  <c r="G37" i="18"/>
  <c r="G38" i="18"/>
  <c r="B25" i="18"/>
  <c r="A25" i="18"/>
  <c r="A26" i="18"/>
  <c r="A27" i="18"/>
  <c r="A28" i="18"/>
  <c r="A29" i="18"/>
  <c r="A30" i="18"/>
  <c r="A31" i="18"/>
  <c r="A32" i="18"/>
  <c r="A33" i="18"/>
  <c r="A34" i="18"/>
  <c r="A35" i="18"/>
  <c r="A36" i="18"/>
  <c r="A37" i="18"/>
  <c r="A38" i="18"/>
  <c r="T24" i="18"/>
  <c r="N24" i="18"/>
  <c r="F43" i="18"/>
  <c r="F47" i="18"/>
  <c r="H24" i="18"/>
  <c r="B24" i="18"/>
  <c r="H43" i="18"/>
  <c r="T20" i="18"/>
  <c r="N20" i="18"/>
  <c r="H20" i="18"/>
  <c r="B20" i="18"/>
  <c r="T19" i="18"/>
  <c r="N19" i="18"/>
  <c r="H19" i="18"/>
  <c r="B19" i="18"/>
  <c r="T18" i="18"/>
  <c r="N18" i="18"/>
  <c r="H18" i="18"/>
  <c r="B18" i="18"/>
  <c r="T17" i="18"/>
  <c r="N17" i="18"/>
  <c r="H17" i="18"/>
  <c r="B17" i="18"/>
  <c r="T16" i="18"/>
  <c r="N16" i="18"/>
  <c r="H16" i="18"/>
  <c r="B16" i="18"/>
  <c r="T15" i="18"/>
  <c r="N15" i="18"/>
  <c r="H15" i="18"/>
  <c r="B15" i="18"/>
  <c r="T14" i="18"/>
  <c r="I41" i="18"/>
  <c r="I47" i="18"/>
  <c r="N14" i="18"/>
  <c r="H14" i="18"/>
  <c r="B14" i="18"/>
  <c r="T13" i="18"/>
  <c r="N13" i="18"/>
  <c r="H13" i="18"/>
  <c r="B13" i="18"/>
  <c r="T12" i="18"/>
  <c r="N12" i="18"/>
  <c r="H12" i="18"/>
  <c r="B12" i="18"/>
  <c r="T11" i="18"/>
  <c r="N11" i="18"/>
  <c r="H11" i="18"/>
  <c r="B11" i="18"/>
  <c r="T10" i="18"/>
  <c r="N10" i="18"/>
  <c r="H10" i="18"/>
  <c r="B10" i="18"/>
  <c r="T9" i="18"/>
  <c r="N9" i="18"/>
  <c r="H9" i="18"/>
  <c r="B9" i="18"/>
  <c r="T8" i="18"/>
  <c r="N8" i="18"/>
  <c r="H8" i="18"/>
  <c r="B8" i="18"/>
  <c r="T7" i="18"/>
  <c r="S7" i="18"/>
  <c r="S8" i="18"/>
  <c r="S9" i="18"/>
  <c r="S10" i="18"/>
  <c r="S11" i="18"/>
  <c r="S12" i="18"/>
  <c r="S13" i="18"/>
  <c r="S14" i="18"/>
  <c r="S15" i="18"/>
  <c r="S16" i="18"/>
  <c r="S17" i="18"/>
  <c r="S18" i="18"/>
  <c r="S19" i="18"/>
  <c r="S20" i="18"/>
  <c r="N7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H7" i="18"/>
  <c r="G7" i="18"/>
  <c r="G8" i="18"/>
  <c r="G9" i="18"/>
  <c r="G10" i="18"/>
  <c r="G11" i="18"/>
  <c r="G12" i="18"/>
  <c r="G13" i="18"/>
  <c r="G14" i="18"/>
  <c r="G15" i="18"/>
  <c r="G16" i="18"/>
  <c r="G17" i="18"/>
  <c r="G18" i="18"/>
  <c r="G19" i="18"/>
  <c r="G20" i="18"/>
  <c r="B7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T6" i="18"/>
  <c r="N6" i="18"/>
  <c r="N5" i="18"/>
  <c r="E42" i="18"/>
  <c r="H6" i="18"/>
  <c r="B6" i="18"/>
  <c r="T5" i="18"/>
  <c r="G42" i="18"/>
  <c r="E44" i="18"/>
  <c r="H5" i="18"/>
  <c r="B5" i="18"/>
  <c r="D44" i="18"/>
  <c r="A3" i="18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G43" i="17"/>
  <c r="B38" i="17"/>
  <c r="D43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H42" i="17"/>
  <c r="T14" i="17"/>
  <c r="T15" i="17"/>
  <c r="T16" i="17"/>
  <c r="T17" i="17"/>
  <c r="T18" i="17"/>
  <c r="T19" i="17"/>
  <c r="I41" i="17"/>
  <c r="I47" i="17"/>
  <c r="T38" i="17"/>
  <c r="N38" i="17"/>
  <c r="H38" i="17"/>
  <c r="T37" i="17"/>
  <c r="N37" i="17"/>
  <c r="H37" i="17"/>
  <c r="T36" i="17"/>
  <c r="N36" i="17"/>
  <c r="H36" i="17"/>
  <c r="T35" i="17"/>
  <c r="N35" i="17"/>
  <c r="H35" i="17"/>
  <c r="T34" i="17"/>
  <c r="N34" i="17"/>
  <c r="H34" i="17"/>
  <c r="T33" i="17"/>
  <c r="N33" i="17"/>
  <c r="H33" i="17"/>
  <c r="T32" i="17"/>
  <c r="N32" i="17"/>
  <c r="H32" i="17"/>
  <c r="T31" i="17"/>
  <c r="N31" i="17"/>
  <c r="H31" i="17"/>
  <c r="T30" i="17"/>
  <c r="N30" i="17"/>
  <c r="H30" i="17"/>
  <c r="T29" i="17"/>
  <c r="N29" i="17"/>
  <c r="H29" i="17"/>
  <c r="T28" i="17"/>
  <c r="N28" i="17"/>
  <c r="H28" i="17"/>
  <c r="T27" i="17"/>
  <c r="N27" i="17"/>
  <c r="H27" i="17"/>
  <c r="T26" i="17"/>
  <c r="S25" i="17"/>
  <c r="S26" i="17"/>
  <c r="S27" i="17"/>
  <c r="N26" i="17"/>
  <c r="H26" i="17"/>
  <c r="T25" i="17"/>
  <c r="N25" i="17"/>
  <c r="M25" i="17"/>
  <c r="M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H25" i="17"/>
  <c r="G25" i="17"/>
  <c r="G26" i="17"/>
  <c r="G27" i="17"/>
  <c r="G28" i="17"/>
  <c r="G29" i="17"/>
  <c r="G30" i="17"/>
  <c r="G31" i="17"/>
  <c r="G32" i="17"/>
  <c r="G33" i="17"/>
  <c r="G34" i="17"/>
  <c r="G35" i="17"/>
  <c r="G36" i="17"/>
  <c r="G37" i="17"/>
  <c r="G38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T24" i="17"/>
  <c r="N24" i="17"/>
  <c r="H24" i="17"/>
  <c r="D41" i="17"/>
  <c r="T20" i="17"/>
  <c r="N20" i="17"/>
  <c r="H20" i="17"/>
  <c r="N19" i="17"/>
  <c r="H19" i="17"/>
  <c r="N18" i="17"/>
  <c r="H18" i="17"/>
  <c r="N17" i="17"/>
  <c r="H17" i="17"/>
  <c r="N16" i="17"/>
  <c r="H16" i="17"/>
  <c r="N15" i="17"/>
  <c r="H15" i="17"/>
  <c r="N14" i="17"/>
  <c r="H14" i="17"/>
  <c r="T13" i="17"/>
  <c r="N13" i="17"/>
  <c r="H13" i="17"/>
  <c r="T12" i="17"/>
  <c r="N12" i="17"/>
  <c r="H12" i="17"/>
  <c r="T11" i="17"/>
  <c r="N11" i="17"/>
  <c r="H11" i="17"/>
  <c r="T10" i="17"/>
  <c r="N10" i="17"/>
  <c r="H10" i="17"/>
  <c r="T9" i="17"/>
  <c r="N9" i="17"/>
  <c r="H9" i="17"/>
  <c r="T8" i="17"/>
  <c r="N8" i="17"/>
  <c r="H8" i="17"/>
  <c r="T7" i="17"/>
  <c r="S7" i="17"/>
  <c r="S8" i="17"/>
  <c r="S9" i="17"/>
  <c r="S10" i="17"/>
  <c r="S11" i="17"/>
  <c r="S12" i="17"/>
  <c r="S13" i="17"/>
  <c r="S14" i="17"/>
  <c r="S15" i="17"/>
  <c r="S16" i="17"/>
  <c r="S17" i="17"/>
  <c r="S18" i="17"/>
  <c r="S19" i="17"/>
  <c r="S20" i="17"/>
  <c r="N7" i="17"/>
  <c r="M7" i="17"/>
  <c r="M8" i="17"/>
  <c r="M9" i="17"/>
  <c r="M10" i="17"/>
  <c r="M11" i="17"/>
  <c r="M12" i="17"/>
  <c r="M13" i="17"/>
  <c r="M14" i="17"/>
  <c r="M15" i="17"/>
  <c r="M16" i="17"/>
  <c r="M17" i="17"/>
  <c r="M18" i="17"/>
  <c r="M19" i="17"/>
  <c r="M20" i="17"/>
  <c r="H7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T6" i="17"/>
  <c r="N6" i="17"/>
  <c r="H6" i="17"/>
  <c r="T5" i="17"/>
  <c r="H45" i="17"/>
  <c r="N5" i="17"/>
  <c r="H5" i="17"/>
  <c r="D44" i="17"/>
  <c r="A3" i="17"/>
  <c r="T5" i="16"/>
  <c r="T6" i="16"/>
  <c r="T7" i="16"/>
  <c r="T8" i="16"/>
  <c r="T9" i="16"/>
  <c r="T10" i="16"/>
  <c r="T11" i="16"/>
  <c r="T12" i="16"/>
  <c r="T13" i="16"/>
  <c r="T14" i="16"/>
  <c r="T15" i="16"/>
  <c r="T16" i="16"/>
  <c r="T17" i="16"/>
  <c r="T18" i="16"/>
  <c r="T19" i="16"/>
  <c r="T20" i="16"/>
  <c r="G42" i="16"/>
  <c r="I41" i="16"/>
  <c r="I47" i="16"/>
  <c r="T38" i="16"/>
  <c r="N38" i="16"/>
  <c r="H38" i="16"/>
  <c r="B38" i="16"/>
  <c r="T37" i="16"/>
  <c r="N37" i="16"/>
  <c r="H37" i="16"/>
  <c r="B37" i="16"/>
  <c r="T36" i="16"/>
  <c r="N36" i="16"/>
  <c r="H36" i="16"/>
  <c r="B36" i="16"/>
  <c r="T35" i="16"/>
  <c r="N35" i="16"/>
  <c r="H35" i="16"/>
  <c r="B35" i="16"/>
  <c r="T34" i="16"/>
  <c r="N34" i="16"/>
  <c r="H34" i="16"/>
  <c r="B34" i="16"/>
  <c r="T33" i="16"/>
  <c r="N33" i="16"/>
  <c r="H33" i="16"/>
  <c r="B33" i="16"/>
  <c r="T32" i="16"/>
  <c r="N32" i="16"/>
  <c r="H32" i="16"/>
  <c r="B32" i="16"/>
  <c r="T31" i="16"/>
  <c r="N31" i="16"/>
  <c r="H31" i="16"/>
  <c r="B31" i="16"/>
  <c r="T30" i="16"/>
  <c r="N30" i="16"/>
  <c r="H30" i="16"/>
  <c r="B30" i="16"/>
  <c r="T29" i="16"/>
  <c r="N29" i="16"/>
  <c r="H29" i="16"/>
  <c r="B29" i="16"/>
  <c r="T28" i="16"/>
  <c r="N28" i="16"/>
  <c r="H28" i="16"/>
  <c r="B28" i="16"/>
  <c r="T27" i="16"/>
  <c r="N27" i="16"/>
  <c r="H27" i="16"/>
  <c r="B27" i="16"/>
  <c r="T26" i="16"/>
  <c r="N26" i="16"/>
  <c r="H26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B26" i="16"/>
  <c r="T25" i="16"/>
  <c r="S25" i="16"/>
  <c r="N25" i="16"/>
  <c r="N24" i="16"/>
  <c r="E41" i="16"/>
  <c r="M25" i="16"/>
  <c r="M26" i="16"/>
  <c r="M27" i="16"/>
  <c r="M28" i="16"/>
  <c r="M29" i="16"/>
  <c r="M30" i="16"/>
  <c r="M31" i="16"/>
  <c r="M32" i="16"/>
  <c r="M33" i="16"/>
  <c r="M34" i="16"/>
  <c r="M35" i="16"/>
  <c r="M36" i="16"/>
  <c r="M37" i="16"/>
  <c r="M38" i="16"/>
  <c r="H25" i="16"/>
  <c r="B25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T24" i="16"/>
  <c r="F43" i="16"/>
  <c r="F47" i="16"/>
  <c r="H24" i="16"/>
  <c r="B24" i="16"/>
  <c r="N20" i="16"/>
  <c r="H20" i="16"/>
  <c r="B20" i="16"/>
  <c r="N19" i="16"/>
  <c r="H19" i="16"/>
  <c r="B19" i="16"/>
  <c r="N18" i="16"/>
  <c r="H18" i="16"/>
  <c r="B18" i="16"/>
  <c r="N17" i="16"/>
  <c r="H17" i="16"/>
  <c r="B17" i="16"/>
  <c r="N16" i="16"/>
  <c r="H16" i="16"/>
  <c r="B16" i="16"/>
  <c r="N15" i="16"/>
  <c r="H15" i="16"/>
  <c r="B15" i="16"/>
  <c r="N14" i="16"/>
  <c r="H14" i="16"/>
  <c r="B14" i="16"/>
  <c r="N13" i="16"/>
  <c r="H13" i="16"/>
  <c r="B13" i="16"/>
  <c r="N12" i="16"/>
  <c r="H12" i="16"/>
  <c r="B12" i="16"/>
  <c r="N11" i="16"/>
  <c r="H11" i="16"/>
  <c r="B11" i="16"/>
  <c r="N10" i="16"/>
  <c r="H10" i="16"/>
  <c r="B10" i="16"/>
  <c r="N9" i="16"/>
  <c r="H9" i="16"/>
  <c r="B9" i="16"/>
  <c r="N8" i="16"/>
  <c r="H8" i="16"/>
  <c r="B8" i="16"/>
  <c r="S7" i="16"/>
  <c r="S8" i="16"/>
  <c r="S9" i="16"/>
  <c r="S10" i="16"/>
  <c r="S11" i="16"/>
  <c r="S12" i="16"/>
  <c r="S13" i="16"/>
  <c r="S14" i="16"/>
  <c r="S15" i="16"/>
  <c r="S16" i="16"/>
  <c r="S17" i="16"/>
  <c r="S18" i="16"/>
  <c r="S19" i="16"/>
  <c r="S20" i="16"/>
  <c r="N7" i="16"/>
  <c r="M7" i="16"/>
  <c r="M8" i="16"/>
  <c r="M9" i="16"/>
  <c r="M10" i="16"/>
  <c r="M11" i="16"/>
  <c r="M12" i="16"/>
  <c r="M13" i="16"/>
  <c r="M14" i="16"/>
  <c r="M15" i="16"/>
  <c r="M16" i="16"/>
  <c r="M17" i="16"/>
  <c r="M18" i="16"/>
  <c r="M19" i="16"/>
  <c r="M20" i="16"/>
  <c r="H7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B7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N6" i="16"/>
  <c r="H6" i="16"/>
  <c r="B6" i="16"/>
  <c r="H45" i="16"/>
  <c r="N5" i="16"/>
  <c r="H5" i="16"/>
  <c r="B5" i="16"/>
  <c r="A3" i="16"/>
  <c r="T38" i="15"/>
  <c r="N38" i="15"/>
  <c r="H38" i="15"/>
  <c r="B38" i="15"/>
  <c r="T37" i="15"/>
  <c r="N37" i="15"/>
  <c r="H37" i="15"/>
  <c r="B37" i="15"/>
  <c r="T36" i="15"/>
  <c r="N36" i="15"/>
  <c r="H36" i="15"/>
  <c r="B36" i="15"/>
  <c r="T35" i="15"/>
  <c r="N35" i="15"/>
  <c r="H35" i="15"/>
  <c r="B35" i="15"/>
  <c r="T34" i="15"/>
  <c r="N34" i="15"/>
  <c r="H34" i="15"/>
  <c r="B34" i="15"/>
  <c r="T33" i="15"/>
  <c r="N33" i="15"/>
  <c r="H33" i="15"/>
  <c r="B33" i="15"/>
  <c r="T32" i="15"/>
  <c r="N32" i="15"/>
  <c r="H32" i="15"/>
  <c r="B32" i="15"/>
  <c r="T31" i="15"/>
  <c r="N31" i="15"/>
  <c r="H31" i="15"/>
  <c r="B31" i="15"/>
  <c r="T30" i="15"/>
  <c r="N30" i="15"/>
  <c r="H30" i="15"/>
  <c r="B30" i="15"/>
  <c r="T29" i="15"/>
  <c r="N29" i="15"/>
  <c r="H29" i="15"/>
  <c r="B29" i="15"/>
  <c r="T28" i="15"/>
  <c r="N28" i="15"/>
  <c r="H28" i="15"/>
  <c r="B28" i="15"/>
  <c r="T27" i="15"/>
  <c r="N27" i="15"/>
  <c r="H27" i="15"/>
  <c r="B27" i="15"/>
  <c r="T26" i="15"/>
  <c r="N26" i="15"/>
  <c r="N24" i="15"/>
  <c r="N25" i="15"/>
  <c r="E43" i="15"/>
  <c r="H26" i="15"/>
  <c r="B26" i="15"/>
  <c r="T25" i="15"/>
  <c r="S25" i="15"/>
  <c r="S26" i="15"/>
  <c r="S27" i="15"/>
  <c r="S28" i="15"/>
  <c r="S29" i="15"/>
  <c r="S30" i="15"/>
  <c r="S31" i="15"/>
  <c r="S32" i="15"/>
  <c r="S33" i="15"/>
  <c r="S34" i="15"/>
  <c r="S35" i="15"/>
  <c r="S36" i="15"/>
  <c r="S37" i="15"/>
  <c r="S38" i="15"/>
  <c r="M25" i="15"/>
  <c r="M26" i="15"/>
  <c r="M27" i="15"/>
  <c r="M28" i="15"/>
  <c r="M29" i="15"/>
  <c r="M30" i="15"/>
  <c r="M31" i="15"/>
  <c r="M32" i="15"/>
  <c r="M33" i="15"/>
  <c r="M34" i="15"/>
  <c r="M35" i="15"/>
  <c r="M36" i="15"/>
  <c r="M37" i="15"/>
  <c r="M38" i="15"/>
  <c r="H25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B25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T24" i="15"/>
  <c r="F43" i="15"/>
  <c r="F47" i="15"/>
  <c r="H24" i="15"/>
  <c r="B24" i="15"/>
  <c r="D41" i="15"/>
  <c r="T20" i="15"/>
  <c r="N20" i="15"/>
  <c r="H20" i="15"/>
  <c r="B20" i="15"/>
  <c r="T19" i="15"/>
  <c r="N19" i="15"/>
  <c r="H19" i="15"/>
  <c r="B19" i="15"/>
  <c r="T18" i="15"/>
  <c r="N18" i="15"/>
  <c r="H18" i="15"/>
  <c r="B18" i="15"/>
  <c r="T17" i="15"/>
  <c r="N17" i="15"/>
  <c r="H17" i="15"/>
  <c r="B17" i="15"/>
  <c r="T16" i="15"/>
  <c r="N16" i="15"/>
  <c r="H16" i="15"/>
  <c r="B16" i="15"/>
  <c r="T15" i="15"/>
  <c r="N15" i="15"/>
  <c r="H15" i="15"/>
  <c r="B15" i="15"/>
  <c r="T14" i="15"/>
  <c r="N14" i="15"/>
  <c r="H14" i="15"/>
  <c r="B14" i="15"/>
  <c r="T13" i="15"/>
  <c r="N13" i="15"/>
  <c r="H13" i="15"/>
  <c r="B13" i="15"/>
  <c r="T12" i="15"/>
  <c r="N12" i="15"/>
  <c r="H12" i="15"/>
  <c r="B12" i="15"/>
  <c r="T11" i="15"/>
  <c r="N11" i="15"/>
  <c r="H11" i="15"/>
  <c r="B11" i="15"/>
  <c r="T10" i="15"/>
  <c r="N10" i="15"/>
  <c r="H10" i="15"/>
  <c r="B10" i="15"/>
  <c r="T9" i="15"/>
  <c r="N9" i="15"/>
  <c r="H9" i="15"/>
  <c r="B9" i="15"/>
  <c r="T8" i="15"/>
  <c r="N8" i="15"/>
  <c r="H8" i="15"/>
  <c r="B8" i="15"/>
  <c r="T7" i="15"/>
  <c r="S7" i="15"/>
  <c r="S8" i="15"/>
  <c r="S9" i="15"/>
  <c r="S10" i="15"/>
  <c r="S11" i="15"/>
  <c r="S12" i="15"/>
  <c r="S13" i="15"/>
  <c r="S14" i="15"/>
  <c r="S15" i="15"/>
  <c r="S16" i="15"/>
  <c r="S17" i="15"/>
  <c r="S18" i="15"/>
  <c r="S19" i="15"/>
  <c r="S20" i="15"/>
  <c r="N7" i="15"/>
  <c r="M7" i="15"/>
  <c r="M8" i="15"/>
  <c r="M9" i="15"/>
  <c r="M10" i="15"/>
  <c r="M11" i="15"/>
  <c r="M12" i="15"/>
  <c r="M13" i="15"/>
  <c r="M14" i="15"/>
  <c r="M15" i="15"/>
  <c r="M16" i="15"/>
  <c r="M17" i="15"/>
  <c r="M18" i="15"/>
  <c r="M19" i="15"/>
  <c r="M20" i="15"/>
  <c r="H7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B7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T6" i="15"/>
  <c r="T5" i="15"/>
  <c r="G42" i="15"/>
  <c r="N6" i="15"/>
  <c r="H6" i="15"/>
  <c r="B6" i="15"/>
  <c r="N5" i="15"/>
  <c r="E42" i="15"/>
  <c r="H5" i="15"/>
  <c r="B5" i="15"/>
  <c r="H42" i="15"/>
  <c r="A3" i="15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D41" i="14"/>
  <c r="T38" i="14"/>
  <c r="N38" i="14"/>
  <c r="T37" i="14"/>
  <c r="N37" i="14"/>
  <c r="T36" i="14"/>
  <c r="N36" i="14"/>
  <c r="T35" i="14"/>
  <c r="N35" i="14"/>
  <c r="T34" i="14"/>
  <c r="N34" i="14"/>
  <c r="T33" i="14"/>
  <c r="N33" i="14"/>
  <c r="T32" i="14"/>
  <c r="N32" i="14"/>
  <c r="H43" i="14"/>
  <c r="T31" i="14"/>
  <c r="N31" i="14"/>
  <c r="T30" i="14"/>
  <c r="N30" i="14"/>
  <c r="T29" i="14"/>
  <c r="N29" i="14"/>
  <c r="T28" i="14"/>
  <c r="N28" i="14"/>
  <c r="T27" i="14"/>
  <c r="N27" i="14"/>
  <c r="T26" i="14"/>
  <c r="S25" i="14"/>
  <c r="S26" i="14"/>
  <c r="S27" i="14"/>
  <c r="S28" i="14"/>
  <c r="S29" i="14"/>
  <c r="S30" i="14"/>
  <c r="S31" i="14"/>
  <c r="S32" i="14"/>
  <c r="S33" i="14"/>
  <c r="S34" i="14"/>
  <c r="S35" i="14"/>
  <c r="S36" i="14"/>
  <c r="S37" i="14"/>
  <c r="S38" i="14"/>
  <c r="N26" i="14"/>
  <c r="M25" i="14"/>
  <c r="M26" i="14"/>
  <c r="M27" i="14"/>
  <c r="M28" i="14"/>
  <c r="M29" i="14"/>
  <c r="M30" i="14"/>
  <c r="M31" i="14"/>
  <c r="M32" i="14"/>
  <c r="M33" i="14"/>
  <c r="M34" i="14"/>
  <c r="M35" i="14"/>
  <c r="M36" i="14"/>
  <c r="M37" i="14"/>
  <c r="M38" i="14"/>
  <c r="T25" i="14"/>
  <c r="N25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T24" i="14"/>
  <c r="N24" i="14"/>
  <c r="E41" i="14"/>
  <c r="D43" i="14"/>
  <c r="T20" i="14"/>
  <c r="N20" i="14"/>
  <c r="H20" i="14"/>
  <c r="B20" i="14"/>
  <c r="T19" i="14"/>
  <c r="N19" i="14"/>
  <c r="H19" i="14"/>
  <c r="B19" i="14"/>
  <c r="T18" i="14"/>
  <c r="N18" i="14"/>
  <c r="H18" i="14"/>
  <c r="B18" i="14"/>
  <c r="T17" i="14"/>
  <c r="N17" i="14"/>
  <c r="H17" i="14"/>
  <c r="B17" i="14"/>
  <c r="T16" i="14"/>
  <c r="N16" i="14"/>
  <c r="H16" i="14"/>
  <c r="B16" i="14"/>
  <c r="T15" i="14"/>
  <c r="N15" i="14"/>
  <c r="H15" i="14"/>
  <c r="B15" i="14"/>
  <c r="T14" i="14"/>
  <c r="N14" i="14"/>
  <c r="H14" i="14"/>
  <c r="B14" i="14"/>
  <c r="T13" i="14"/>
  <c r="N13" i="14"/>
  <c r="H13" i="14"/>
  <c r="B13" i="14"/>
  <c r="T12" i="14"/>
  <c r="N12" i="14"/>
  <c r="H12" i="14"/>
  <c r="B12" i="14"/>
  <c r="T11" i="14"/>
  <c r="N11" i="14"/>
  <c r="H11" i="14"/>
  <c r="B11" i="14"/>
  <c r="T10" i="14"/>
  <c r="N10" i="14"/>
  <c r="H10" i="14"/>
  <c r="B10" i="14"/>
  <c r="T9" i="14"/>
  <c r="N9" i="14"/>
  <c r="H9" i="14"/>
  <c r="B9" i="14"/>
  <c r="T8" i="14"/>
  <c r="N8" i="14"/>
  <c r="H8" i="14"/>
  <c r="B8" i="14"/>
  <c r="T7" i="14"/>
  <c r="S7" i="14"/>
  <c r="S8" i="14"/>
  <c r="S9" i="14"/>
  <c r="S10" i="14"/>
  <c r="S11" i="14"/>
  <c r="S12" i="14"/>
  <c r="S13" i="14"/>
  <c r="S14" i="14"/>
  <c r="S15" i="14"/>
  <c r="S16" i="14"/>
  <c r="S17" i="14"/>
  <c r="S18" i="14"/>
  <c r="S19" i="14"/>
  <c r="S20" i="14"/>
  <c r="N7" i="14"/>
  <c r="M7" i="14"/>
  <c r="M8" i="14"/>
  <c r="M9" i="14"/>
  <c r="M10" i="14"/>
  <c r="M11" i="14"/>
  <c r="M12" i="14"/>
  <c r="M13" i="14"/>
  <c r="M14" i="14"/>
  <c r="M15" i="14"/>
  <c r="M16" i="14"/>
  <c r="M17" i="14"/>
  <c r="M18" i="14"/>
  <c r="M19" i="14"/>
  <c r="M20" i="14"/>
  <c r="H7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B7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T6" i="14"/>
  <c r="N6" i="14"/>
  <c r="H6" i="14"/>
  <c r="B6" i="14"/>
  <c r="T5" i="14"/>
  <c r="N5" i="14"/>
  <c r="H5" i="14"/>
  <c r="B5" i="14"/>
  <c r="D44" i="14"/>
  <c r="A3" i="14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H25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H24" i="9"/>
  <c r="S7" i="9"/>
  <c r="S8" i="9"/>
  <c r="S9" i="9"/>
  <c r="S10" i="9"/>
  <c r="S11" i="9"/>
  <c r="S12" i="9"/>
  <c r="S13" i="9"/>
  <c r="S14" i="9"/>
  <c r="S15" i="9"/>
  <c r="S16" i="9"/>
  <c r="S17" i="9"/>
  <c r="S18" i="9"/>
  <c r="S19" i="9"/>
  <c r="S20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3" i="9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H7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H6" i="8"/>
  <c r="H5" i="8"/>
  <c r="A3" i="8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3" i="7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S7" i="6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3" i="6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H25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H24" i="5"/>
  <c r="H20" i="5"/>
  <c r="B20" i="5"/>
  <c r="H19" i="5"/>
  <c r="B19" i="5"/>
  <c r="H18" i="5"/>
  <c r="B18" i="5"/>
  <c r="H17" i="5"/>
  <c r="B17" i="5"/>
  <c r="H16" i="5"/>
  <c r="B16" i="5"/>
  <c r="H15" i="5"/>
  <c r="B15" i="5"/>
  <c r="H14" i="5"/>
  <c r="B14" i="5"/>
  <c r="H13" i="5"/>
  <c r="B13" i="5"/>
  <c r="H12" i="5"/>
  <c r="B12" i="5"/>
  <c r="H11" i="5"/>
  <c r="B11" i="5"/>
  <c r="H10" i="5"/>
  <c r="B10" i="5"/>
  <c r="H9" i="5"/>
  <c r="B9" i="5"/>
  <c r="H8" i="5"/>
  <c r="B8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H7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B7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H6" i="5"/>
  <c r="B6" i="5"/>
  <c r="H5" i="5"/>
  <c r="B5" i="5"/>
  <c r="H42" i="5"/>
  <c r="H47" i="5"/>
  <c r="A3" i="5"/>
  <c r="D42" i="5"/>
  <c r="D47" i="5"/>
  <c r="G44" i="5"/>
  <c r="G47" i="5"/>
  <c r="E43" i="13"/>
  <c r="E47" i="13"/>
  <c r="S26" i="13"/>
  <c r="S27" i="13"/>
  <c r="S28" i="13"/>
  <c r="S29" i="13"/>
  <c r="S30" i="13"/>
  <c r="S31" i="13"/>
  <c r="S32" i="13"/>
  <c r="S33" i="13"/>
  <c r="S34" i="13"/>
  <c r="S35" i="13"/>
  <c r="S36" i="13"/>
  <c r="S37" i="13"/>
  <c r="S38" i="13"/>
  <c r="H42" i="13"/>
  <c r="H45" i="13"/>
  <c r="F43" i="13"/>
  <c r="F47" i="13"/>
  <c r="G43" i="13"/>
  <c r="G47" i="13"/>
  <c r="D42" i="13"/>
  <c r="D47" i="13"/>
  <c r="E42" i="12"/>
  <c r="E43" i="12"/>
  <c r="E47" i="12"/>
  <c r="E12" i="3"/>
  <c r="S26" i="12"/>
  <c r="S27" i="12"/>
  <c r="S28" i="12"/>
  <c r="S29" i="12"/>
  <c r="S30" i="12"/>
  <c r="S31" i="12"/>
  <c r="S32" i="12"/>
  <c r="S33" i="12"/>
  <c r="S34" i="12"/>
  <c r="S35" i="12"/>
  <c r="S36" i="12"/>
  <c r="S37" i="12"/>
  <c r="S38" i="12"/>
  <c r="H42" i="12"/>
  <c r="H45" i="12"/>
  <c r="D41" i="12"/>
  <c r="F43" i="12"/>
  <c r="F47" i="12"/>
  <c r="G43" i="12"/>
  <c r="G47" i="12"/>
  <c r="F12" i="3"/>
  <c r="D42" i="12"/>
  <c r="E47" i="11"/>
  <c r="E11" i="3"/>
  <c r="D42" i="11"/>
  <c r="D47" i="11"/>
  <c r="H44" i="11"/>
  <c r="H42" i="11"/>
  <c r="H47" i="11"/>
  <c r="G11" i="3"/>
  <c r="G47" i="11"/>
  <c r="F11" i="3"/>
  <c r="S27" i="10"/>
  <c r="S28" i="10"/>
  <c r="S29" i="10"/>
  <c r="S30" i="10"/>
  <c r="S31" i="10"/>
  <c r="S32" i="10"/>
  <c r="S33" i="10"/>
  <c r="S34" i="10"/>
  <c r="S35" i="10"/>
  <c r="S36" i="10"/>
  <c r="S37" i="10"/>
  <c r="S38" i="10"/>
  <c r="H42" i="10"/>
  <c r="D41" i="10"/>
  <c r="D47" i="10"/>
  <c r="D10" i="3"/>
  <c r="E47" i="10"/>
  <c r="E10" i="3"/>
  <c r="G43" i="10"/>
  <c r="G47" i="10"/>
  <c r="F10" i="3"/>
  <c r="D47" i="6"/>
  <c r="H44" i="14"/>
  <c r="G43" i="15"/>
  <c r="G47" i="15"/>
  <c r="S28" i="17"/>
  <c r="S29" i="17"/>
  <c r="S30" i="17"/>
  <c r="S31" i="17"/>
  <c r="S32" i="17"/>
  <c r="S33" i="17"/>
  <c r="S34" i="17"/>
  <c r="S35" i="17"/>
  <c r="S36" i="17"/>
  <c r="S37" i="17"/>
  <c r="S38" i="17"/>
  <c r="H44" i="17"/>
  <c r="E44" i="14"/>
  <c r="E42" i="14"/>
  <c r="E43" i="14"/>
  <c r="E47" i="14"/>
  <c r="D42" i="14"/>
  <c r="D47" i="14"/>
  <c r="D44" i="15"/>
  <c r="H42" i="16"/>
  <c r="G42" i="14"/>
  <c r="H45" i="14"/>
  <c r="E44" i="15"/>
  <c r="E44" i="16"/>
  <c r="E42" i="16"/>
  <c r="H42" i="14"/>
  <c r="H47" i="14"/>
  <c r="H45" i="15"/>
  <c r="H43" i="15"/>
  <c r="H44" i="15"/>
  <c r="H47" i="15"/>
  <c r="D43" i="15"/>
  <c r="E41" i="15"/>
  <c r="E47" i="15"/>
  <c r="G43" i="16"/>
  <c r="D41" i="16"/>
  <c r="E44" i="17"/>
  <c r="E42" i="17"/>
  <c r="E43" i="17"/>
  <c r="F43" i="17"/>
  <c r="F47" i="17"/>
  <c r="E41" i="17"/>
  <c r="I41" i="14"/>
  <c r="I47" i="14"/>
  <c r="G47" i="16"/>
  <c r="F43" i="14"/>
  <c r="F47" i="14"/>
  <c r="H43" i="16"/>
  <c r="G43" i="14"/>
  <c r="D42" i="15"/>
  <c r="D47" i="15"/>
  <c r="I41" i="15"/>
  <c r="I47" i="15"/>
  <c r="D42" i="16"/>
  <c r="E43" i="16"/>
  <c r="E47" i="16"/>
  <c r="H43" i="17"/>
  <c r="H47" i="17"/>
  <c r="D44" i="16"/>
  <c r="S26" i="18"/>
  <c r="S27" i="18"/>
  <c r="S28" i="18"/>
  <c r="S29" i="18"/>
  <c r="S30" i="18"/>
  <c r="S31" i="18"/>
  <c r="S32" i="18"/>
  <c r="S33" i="18"/>
  <c r="S34" i="18"/>
  <c r="S35" i="18"/>
  <c r="S36" i="18"/>
  <c r="S37" i="18"/>
  <c r="S38" i="18"/>
  <c r="H42" i="18"/>
  <c r="D43" i="18"/>
  <c r="H45" i="18"/>
  <c r="S26" i="16"/>
  <c r="S27" i="16"/>
  <c r="S28" i="16"/>
  <c r="S29" i="16"/>
  <c r="S30" i="16"/>
  <c r="S31" i="16"/>
  <c r="S32" i="16"/>
  <c r="S33" i="16"/>
  <c r="S34" i="16"/>
  <c r="S35" i="16"/>
  <c r="S36" i="16"/>
  <c r="S37" i="16"/>
  <c r="S38" i="16"/>
  <c r="D42" i="17"/>
  <c r="D47" i="17"/>
  <c r="D41" i="18"/>
  <c r="E43" i="18"/>
  <c r="D43" i="16"/>
  <c r="E41" i="18"/>
  <c r="G42" i="17"/>
  <c r="G47" i="17"/>
  <c r="G43" i="18"/>
  <c r="G47" i="18"/>
  <c r="D42" i="18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24" i="4"/>
  <c r="H44" i="13"/>
  <c r="H47" i="13"/>
  <c r="D47" i="12"/>
  <c r="H44" i="12"/>
  <c r="H47" i="12"/>
  <c r="G12" i="3"/>
  <c r="H44" i="10"/>
  <c r="H47" i="10"/>
  <c r="G10" i="3"/>
  <c r="D6" i="3"/>
  <c r="D47" i="18"/>
  <c r="H44" i="18"/>
  <c r="H47" i="18"/>
  <c r="H44" i="16"/>
  <c r="H47" i="16"/>
  <c r="G47" i="14"/>
  <c r="E47" i="18"/>
  <c r="D47" i="16"/>
  <c r="E47" i="17"/>
  <c r="D3" i="3"/>
  <c r="F6" i="3"/>
  <c r="F5" i="3"/>
  <c r="E6" i="3"/>
  <c r="D47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E41" i="4"/>
  <c r="E43" i="4"/>
  <c r="E44" i="4"/>
  <c r="E47" i="4"/>
  <c r="F43" i="4"/>
  <c r="F47" i="4"/>
  <c r="A3" i="4"/>
  <c r="H5" i="3"/>
  <c r="H4" i="3"/>
  <c r="G5" i="3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H44" i="4"/>
  <c r="H43" i="4"/>
  <c r="E5" i="3"/>
  <c r="H6" i="3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E2" i="3"/>
  <c r="F3" i="3"/>
  <c r="G6" i="3"/>
  <c r="H3" i="3"/>
  <c r="E4" i="3"/>
  <c r="E3" i="3"/>
  <c r="F4" i="3"/>
  <c r="D4" i="3"/>
  <c r="G3" i="3"/>
  <c r="G4" i="3"/>
  <c r="D5" i="3"/>
  <c r="I41" i="4"/>
  <c r="I47" i="4"/>
  <c r="H2" i="3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H45" i="4"/>
  <c r="H47" i="4"/>
  <c r="D2" i="3"/>
  <c r="G47" i="4"/>
  <c r="F2" i="3"/>
  <c r="G2" i="3"/>
</calcChain>
</file>

<file path=xl/sharedStrings.xml><?xml version="1.0" encoding="utf-8"?>
<sst xmlns="http://schemas.openxmlformats.org/spreadsheetml/2006/main" count="2883" uniqueCount="54">
  <si>
    <t xml:space="preserve">Nom </t>
  </si>
  <si>
    <t xml:space="preserve">Examen </t>
  </si>
  <si>
    <t>Doppler</t>
  </si>
  <si>
    <t>US Rein</t>
  </si>
  <si>
    <t>US Thyr</t>
  </si>
  <si>
    <t>US ABDO</t>
  </si>
  <si>
    <t>US Doppler</t>
  </si>
  <si>
    <t>US thyr</t>
  </si>
  <si>
    <t>OA</t>
  </si>
  <si>
    <t>BF</t>
  </si>
  <si>
    <t>CM</t>
  </si>
  <si>
    <t>JNP</t>
  </si>
  <si>
    <t>Infiltration</t>
  </si>
  <si>
    <t>Vincent</t>
  </si>
  <si>
    <t>Dominique</t>
  </si>
  <si>
    <t>Julie</t>
  </si>
  <si>
    <t>DJI</t>
  </si>
  <si>
    <t>Fred</t>
  </si>
  <si>
    <t>Seins</t>
  </si>
  <si>
    <t>Prénom</t>
  </si>
  <si>
    <t>TEL</t>
  </si>
  <si>
    <t>Lundi</t>
  </si>
  <si>
    <t>US1</t>
  </si>
  <si>
    <t>RX</t>
  </si>
  <si>
    <t>Mammo</t>
  </si>
  <si>
    <t>Menu</t>
  </si>
  <si>
    <t>Jeudi</t>
  </si>
  <si>
    <t>Mardi</t>
  </si>
  <si>
    <t>Mammographie</t>
  </si>
  <si>
    <t>Radiographie</t>
  </si>
  <si>
    <t>Densito</t>
  </si>
  <si>
    <t>Rx Petit Os</t>
  </si>
  <si>
    <t>Rx Gros Os</t>
  </si>
  <si>
    <t>Echo Etage</t>
  </si>
  <si>
    <t>Echo Rez</t>
  </si>
  <si>
    <t>US Memb.</t>
  </si>
  <si>
    <t>NB</t>
  </si>
  <si>
    <t>MG</t>
  </si>
  <si>
    <t>Steph_Rx</t>
  </si>
  <si>
    <t>Steph_Ma</t>
  </si>
  <si>
    <t>Rx</t>
  </si>
  <si>
    <t xml:space="preserve">Infilt. </t>
  </si>
  <si>
    <t>XX</t>
  </si>
  <si>
    <t>Mercredi</t>
  </si>
  <si>
    <t>Vendredi</t>
  </si>
  <si>
    <t>Samedi</t>
  </si>
  <si>
    <t>Dimanche</t>
  </si>
  <si>
    <t>Plage Libre</t>
  </si>
  <si>
    <t>Somme</t>
  </si>
  <si>
    <t>ECHO</t>
  </si>
  <si>
    <t>Martine</t>
  </si>
  <si>
    <t>OXO</t>
  </si>
  <si>
    <t>Doppler NB</t>
  </si>
  <si>
    <t>DNB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</si>
</sst>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&quot; h &quot;mm;@"/>
    <numFmt numFmtId="165" formatCode="0000000000"/>
    <numFmt numFmtId="166" formatCode="[$-80C]d\ mmmm\ yyyy;@"/>
    <numFmt numFmtId="167" formatCode="[$-80C]dd/mmm/yy;@"/>
    <numFmt numFmtId="168" formatCode="h\.mm;@"/>
  </numFmts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2" tint="-0.899990844447157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rgb="FF4F595F"/>
      <name val="Courier New"/>
      <family val="3"/>
    </font>
    <font>
      <b/>
      <u/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8" fillId="0" borderId="0" xfId="0" applyFont="1"/>
    <xf numFmtId="0" fontId="6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6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165" fontId="4" fillId="4" borderId="0" xfId="0" applyNumberFormat="1" applyFont="1" applyFill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3" borderId="0" xfId="0" applyNumberFormat="1" applyFont="1" applyFill="1" applyAlignment="1">
      <alignment horizontal="center"/>
    </xf>
    <xf numFmtId="0" fontId="4" fillId="7" borderId="0" xfId="0" applyFont="1" applyFill="1"/>
    <xf numFmtId="0" fontId="6" fillId="7" borderId="0" xfId="0" applyFont="1" applyFill="1" applyAlignment="1">
      <alignment horizontal="center"/>
    </xf>
    <xf numFmtId="164" fontId="4" fillId="7" borderId="0" xfId="0" applyNumberFormat="1" applyFont="1" applyFill="1" applyAlignment="1">
      <alignment horizontal="center"/>
    </xf>
    <xf numFmtId="0" fontId="4" fillId="7" borderId="0" xfId="0" applyFont="1" applyFill="1" applyAlignment="1">
      <alignment horizontal="center"/>
    </xf>
    <xf numFmtId="164" fontId="4" fillId="12" borderId="0" xfId="0" applyNumberFormat="1" applyFont="1" applyFill="1" applyAlignment="1">
      <alignment horizontal="center"/>
    </xf>
    <xf numFmtId="0" fontId="4" fillId="12" borderId="0" xfId="0" applyFont="1" applyFill="1"/>
    <xf numFmtId="0" fontId="6" fillId="12" borderId="0" xfId="0" applyFont="1" applyFill="1" applyAlignment="1">
      <alignment horizontal="center"/>
    </xf>
    <xf numFmtId="0" fontId="4" fillId="12" borderId="0" xfId="0" applyFont="1" applyFill="1" applyAlignment="1">
      <alignment horizontal="center"/>
    </xf>
    <xf numFmtId="164" fontId="4" fillId="13" borderId="0" xfId="0" applyNumberFormat="1" applyFont="1" applyFill="1" applyAlignment="1">
      <alignment horizontal="center"/>
    </xf>
    <xf numFmtId="0" fontId="6" fillId="13" borderId="0" xfId="0" applyFont="1" applyFill="1" applyAlignment="1">
      <alignment horizontal="center"/>
    </xf>
    <xf numFmtId="0" fontId="4" fillId="13" borderId="0" xfId="0" applyFont="1" applyFill="1" applyAlignment="1">
      <alignment horizontal="center"/>
    </xf>
    <xf numFmtId="164" fontId="7" fillId="13" borderId="0" xfId="0" applyNumberFormat="1" applyFont="1" applyFill="1" applyAlignment="1">
      <alignment horizontal="center"/>
    </xf>
    <xf numFmtId="0" fontId="4" fillId="13" borderId="0" xfId="0" applyFont="1" applyFill="1"/>
    <xf numFmtId="0" fontId="5" fillId="3" borderId="0" xfId="1" applyFont="1" applyFill="1" applyAlignment="1">
      <alignment horizontal="center"/>
    </xf>
    <xf numFmtId="0" fontId="9" fillId="0" borderId="0" xfId="0" applyFont="1"/>
    <xf numFmtId="166" fontId="6" fillId="5" borderId="0" xfId="0" applyNumberFormat="1" applyFont="1" applyFill="1" applyAlignment="1">
      <alignment horizontal="center"/>
    </xf>
    <xf numFmtId="168" fontId="4" fillId="7" borderId="0" xfId="0" applyNumberFormat="1" applyFont="1" applyFill="1" applyAlignment="1">
      <alignment horizontal="center"/>
    </xf>
    <xf numFmtId="0" fontId="10" fillId="8" borderId="0" xfId="1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1" fillId="3" borderId="0" xfId="0" applyFont="1" applyFill="1" applyAlignment="1">
      <alignment horizontal="center"/>
    </xf>
    <xf numFmtId="167" fontId="3" fillId="8" borderId="0" xfId="0" applyNumberFormat="1" applyFont="1" applyFill="1" applyAlignment="1">
      <alignment horizontal="center"/>
    </xf>
    <xf numFmtId="0" fontId="3" fillId="11" borderId="0" xfId="0" applyFont="1" applyFill="1" applyAlignment="1">
      <alignment horizontal="center"/>
    </xf>
    <xf numFmtId="0" fontId="10" fillId="11" borderId="0" xfId="1" applyFont="1" applyFill="1" applyAlignment="1">
      <alignment horizontal="center"/>
    </xf>
    <xf numFmtId="0" fontId="11" fillId="10" borderId="0" xfId="0" applyFont="1" applyFill="1" applyAlignment="1">
      <alignment horizontal="center"/>
    </xf>
    <xf numFmtId="167" fontId="3" fillId="10" borderId="0" xfId="0" applyNumberFormat="1" applyFont="1" applyFill="1" applyAlignment="1">
      <alignment horizontal="center"/>
    </xf>
    <xf numFmtId="0" fontId="3" fillId="9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166" fontId="3" fillId="8" borderId="0" xfId="0" applyNumberFormat="1" applyFont="1" applyFill="1" applyAlignment="1">
      <alignment horizontal="center"/>
    </xf>
    <xf numFmtId="0" fontId="10" fillId="0" borderId="0" xfId="1" applyFont="1" applyFill="1" applyAlignment="1">
      <alignment horizontal="center"/>
    </xf>
    <xf numFmtId="0" fontId="2" fillId="8" borderId="0" xfId="1" applyFill="1" applyAlignment="1">
      <alignment horizontal="center"/>
    </xf>
    <xf numFmtId="0" fontId="2" fillId="0" borderId="0" xfId="1" quotePrefix="1" applyAlignment="1">
      <alignment horizontal="center"/>
    </xf>
    <xf numFmtId="0" fontId="2" fillId="0" borderId="0" xfId="1"/>
    <xf numFmtId="0" fontId="2" fillId="8" borderId="0" xfId="1" quotePrefix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21" Type="http://schemas.openxmlformats.org/officeDocument/2006/relationships/calcChain" Target="calcChain.xml"/><Relationship Id="rId22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T6"/>
  <sheetViews>
    <sheetView workbookViewId="0">
      <selection activeCell="D18" sqref="D18"/>
    </sheetView>
  </sheetViews>
  <sheetFormatPr baseColWidth="10" defaultRowHeight="14" x14ac:dyDescent="0"/>
  <cols>
    <col min="1" max="1" width="8.5" bestFit="1" customWidth="1"/>
    <col min="2" max="2" width="10.5" bestFit="1" customWidth="1"/>
    <col min="3" max="5" width="9.5" bestFit="1" customWidth="1"/>
    <col min="6" max="6" width="10.5" bestFit="1" customWidth="1"/>
    <col min="7" max="7" width="9.6640625" bestFit="1" customWidth="1"/>
    <col min="8" max="9" width="9.6640625" customWidth="1"/>
    <col min="10" max="11" width="9.83203125" bestFit="1" customWidth="1"/>
    <col min="13" max="13" width="9.83203125" bestFit="1" customWidth="1"/>
    <col min="14" max="15" width="7.83203125" bestFit="1" customWidth="1"/>
    <col min="16" max="16" width="9.83203125" bestFit="1" customWidth="1"/>
    <col min="18" max="18" width="12" bestFit="1" customWidth="1"/>
  </cols>
  <sheetData>
    <row r="1" spans="1:20">
      <c r="A1" s="2" t="s">
        <v>36</v>
      </c>
      <c r="B1" s="2" t="s">
        <v>37</v>
      </c>
      <c r="C1" s="2" t="s">
        <v>11</v>
      </c>
      <c r="D1" s="2" t="s">
        <v>10</v>
      </c>
      <c r="E1" s="2" t="s">
        <v>9</v>
      </c>
      <c r="F1" s="2" t="s">
        <v>8</v>
      </c>
      <c r="G1" s="2" t="s">
        <v>12</v>
      </c>
      <c r="H1" s="2" t="s">
        <v>42</v>
      </c>
      <c r="I1" s="2"/>
      <c r="J1" s="8" t="s">
        <v>39</v>
      </c>
      <c r="K1" s="8" t="s">
        <v>14</v>
      </c>
      <c r="L1" s="8" t="s">
        <v>15</v>
      </c>
      <c r="M1" s="8" t="s">
        <v>16</v>
      </c>
      <c r="N1" s="8" t="s">
        <v>50</v>
      </c>
      <c r="O1" s="2" t="s">
        <v>42</v>
      </c>
      <c r="Q1" s="7" t="s">
        <v>13</v>
      </c>
      <c r="R1" s="7" t="s">
        <v>38</v>
      </c>
      <c r="S1" s="7" t="s">
        <v>17</v>
      </c>
      <c r="T1" s="2" t="s">
        <v>42</v>
      </c>
    </row>
    <row r="2" spans="1:20">
      <c r="A2" s="3" t="s">
        <v>2</v>
      </c>
      <c r="B2" s="3" t="s">
        <v>35</v>
      </c>
      <c r="C2" s="3" t="s">
        <v>35</v>
      </c>
      <c r="D2" s="3" t="s">
        <v>24</v>
      </c>
      <c r="E2" s="3" t="s">
        <v>24</v>
      </c>
      <c r="F2" s="3" t="s">
        <v>35</v>
      </c>
      <c r="G2" s="1"/>
      <c r="H2" s="3" t="s">
        <v>51</v>
      </c>
      <c r="I2" s="1"/>
      <c r="J2" s="3" t="s">
        <v>24</v>
      </c>
      <c r="K2" s="3" t="s">
        <v>24</v>
      </c>
      <c r="L2" s="3" t="s">
        <v>24</v>
      </c>
      <c r="M2" s="3" t="s">
        <v>24</v>
      </c>
      <c r="N2" s="3" t="s">
        <v>24</v>
      </c>
      <c r="O2" s="3" t="s">
        <v>51</v>
      </c>
      <c r="Q2" s="3" t="s">
        <v>31</v>
      </c>
      <c r="R2" s="3" t="s">
        <v>31</v>
      </c>
      <c r="S2" s="3" t="s">
        <v>31</v>
      </c>
      <c r="T2" s="3" t="s">
        <v>51</v>
      </c>
    </row>
    <row r="3" spans="1:20">
      <c r="A3" s="3" t="s">
        <v>3</v>
      </c>
      <c r="B3" s="3" t="s">
        <v>6</v>
      </c>
      <c r="C3" s="3" t="s">
        <v>2</v>
      </c>
      <c r="D3" s="3" t="s">
        <v>35</v>
      </c>
      <c r="E3" s="3" t="s">
        <v>35</v>
      </c>
      <c r="F3" s="3" t="s">
        <v>2</v>
      </c>
      <c r="G3" s="1"/>
      <c r="H3" s="1"/>
      <c r="I3" s="1"/>
      <c r="J3" s="3" t="s">
        <v>30</v>
      </c>
      <c r="L3" s="1"/>
      <c r="M3" s="1"/>
      <c r="N3" s="1"/>
      <c r="O3" s="1"/>
      <c r="Q3" s="3" t="s">
        <v>32</v>
      </c>
      <c r="R3" s="3"/>
      <c r="S3" s="3" t="s">
        <v>32</v>
      </c>
    </row>
    <row r="4" spans="1:20">
      <c r="A4" s="3" t="s">
        <v>4</v>
      </c>
      <c r="B4" s="3" t="s">
        <v>7</v>
      </c>
      <c r="C4" s="3" t="s">
        <v>7</v>
      </c>
      <c r="D4" s="3" t="s">
        <v>5</v>
      </c>
      <c r="E4" s="3" t="s">
        <v>5</v>
      </c>
      <c r="F4" s="3" t="s">
        <v>7</v>
      </c>
      <c r="G4" s="1"/>
      <c r="H4" s="1"/>
      <c r="I4" s="1"/>
      <c r="J4" s="3"/>
      <c r="L4" s="1"/>
      <c r="M4" s="1"/>
      <c r="N4" s="1"/>
      <c r="O4" s="1"/>
      <c r="P4" s="1"/>
      <c r="Q4" s="3" t="s">
        <v>30</v>
      </c>
    </row>
    <row r="5" spans="1:20">
      <c r="A5" s="3" t="s">
        <v>5</v>
      </c>
      <c r="B5" s="3" t="s">
        <v>5</v>
      </c>
      <c r="C5" s="3" t="s">
        <v>5</v>
      </c>
      <c r="D5" s="1"/>
      <c r="E5" s="1"/>
      <c r="F5" s="3" t="s">
        <v>5</v>
      </c>
      <c r="G5" s="1"/>
      <c r="H5" s="1"/>
      <c r="I5" s="1"/>
      <c r="J5" s="1"/>
      <c r="K5" s="1"/>
      <c r="L5" s="1"/>
      <c r="M5" s="1"/>
      <c r="N5" s="1"/>
      <c r="O5" s="1"/>
      <c r="P5" s="1"/>
    </row>
    <row r="6" spans="1:20">
      <c r="A6" s="1"/>
      <c r="B6" s="3" t="s">
        <v>3</v>
      </c>
      <c r="C6" s="3" t="s">
        <v>18</v>
      </c>
      <c r="D6" s="1"/>
      <c r="E6" s="1"/>
      <c r="F6" s="3" t="s">
        <v>3</v>
      </c>
      <c r="G6" s="1"/>
      <c r="H6" s="1"/>
      <c r="I6" s="1"/>
      <c r="J6" s="1"/>
      <c r="K6" s="1"/>
      <c r="L6" s="1"/>
      <c r="M6" s="1"/>
      <c r="N6" s="1"/>
      <c r="O6" s="1"/>
      <c r="P6" s="1"/>
    </row>
  </sheetData>
  <phoneticPr fontId="1" type="noConversion"/>
  <dataValidations count="3">
    <dataValidation type="custom" allowBlank="1" showInputMessage="1" showErrorMessage="1" sqref="A2:A5 C3 F3">
      <formula1>"Doppler"</formula1>
    </dataValidation>
    <dataValidation type="list" allowBlank="1" showInputMessage="1" showErrorMessage="1" sqref="A8">
      <formula1>$A$2:$A$5</formula1>
    </dataValidation>
    <dataValidation type="list" allowBlank="1" showInputMessage="1" showErrorMessage="1" sqref="K8">
      <formula1>$K$3:$K$6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K40"/>
  <sheetViews>
    <sheetView tabSelected="1" workbookViewId="0">
      <selection activeCell="F20" sqref="F20"/>
    </sheetView>
  </sheetViews>
  <sheetFormatPr baseColWidth="10" defaultRowHeight="15" x14ac:dyDescent="0"/>
  <cols>
    <col min="1" max="1" width="10.33203125" style="1" customWidth="1"/>
    <col min="2" max="2" width="13.6640625" style="5" bestFit="1" customWidth="1"/>
    <col min="3" max="3" width="19.83203125" style="5" bestFit="1" customWidth="1"/>
    <col min="4" max="4" width="20.83203125" style="5" bestFit="1" customWidth="1"/>
    <col min="5" max="5" width="17.33203125" style="5" bestFit="1" customWidth="1"/>
    <col min="6" max="6" width="15.5" style="5" bestFit="1" customWidth="1"/>
    <col min="7" max="7" width="22.1640625" style="5" bestFit="1" customWidth="1"/>
    <col min="8" max="8" width="14" style="5" bestFit="1" customWidth="1"/>
    <col min="9" max="9" width="8.5" style="5" bestFit="1" customWidth="1"/>
    <col min="10" max="10" width="11" style="5" bestFit="1" customWidth="1"/>
    <col min="11" max="11" width="10.83203125" style="1"/>
  </cols>
  <sheetData>
    <row r="1" spans="1:11" s="6" customFormat="1" ht="15.5" customHeight="1">
      <c r="A1" s="5">
        <v>1</v>
      </c>
      <c r="B1" s="37"/>
      <c r="C1" s="38">
        <v>2020</v>
      </c>
      <c r="D1" s="37" t="s">
        <v>28</v>
      </c>
      <c r="E1" s="37" t="s">
        <v>29</v>
      </c>
      <c r="F1" s="37" t="s">
        <v>49</v>
      </c>
      <c r="G1" s="37" t="s">
        <v>52</v>
      </c>
      <c r="H1" s="37" t="s">
        <v>12</v>
      </c>
      <c r="I1" s="37"/>
      <c r="J1" s="37"/>
      <c r="K1" s="5"/>
    </row>
    <row r="2" spans="1:11">
      <c r="A2" s="4"/>
      <c r="B2" s="39" t="s">
        <v>21</v>
      </c>
      <c r="C2" s="40">
        <v>44200</v>
      </c>
      <c r="D2" s="36" t="str">
        <f>IF('04-01'!$D$47&gt;0,"Mammographie","")</f>
        <v>Mammographie</v>
      </c>
      <c r="E2" s="36" t="str">
        <f>IF('04-01'!$E$47&gt;0,"Rx","")</f>
        <v>Rx</v>
      </c>
      <c r="F2" s="36" t="str">
        <f>IF('04-01'!$G$47&gt;0,"ECHO","")</f>
        <v>ECHO</v>
      </c>
      <c r="G2" s="36" t="str">
        <f>IF('04-01'!$H$47&gt;0,"Doppler NB","")</f>
        <v/>
      </c>
      <c r="H2" s="36" t="str">
        <f>IF('04-01'!$I$47&gt;0,"Infiltration JNP","")</f>
        <v/>
      </c>
      <c r="I2" s="36"/>
      <c r="J2" s="36"/>
    </row>
    <row r="3" spans="1:11">
      <c r="A3" s="4"/>
      <c r="B3" s="39" t="s">
        <v>27</v>
      </c>
      <c r="C3" s="40">
        <v>44201</v>
      </c>
      <c r="D3" s="36" t="str">
        <f>IF('05-01'!$D$47&gt;0,"Mammographie","")</f>
        <v/>
      </c>
      <c r="E3" s="36" t="str">
        <f>IF('05-01'!$E$47&gt;0,"Rx","")</f>
        <v>Rx</v>
      </c>
      <c r="F3" s="36" t="str">
        <f>IF('05-01'!$G$47&gt;0,"ECHO","")</f>
        <v>ECHO</v>
      </c>
      <c r="G3" s="36" t="str">
        <f>IF('05-01'!$H$47&gt;0,"Doppler NB","")</f>
        <v>Doppler NB</v>
      </c>
      <c r="H3" s="36" t="str">
        <f>IF('05-01'!$I$47&gt;0,"Infilt. JNP","")</f>
        <v/>
      </c>
      <c r="I3" s="41"/>
      <c r="J3" s="41"/>
    </row>
    <row r="4" spans="1:11">
      <c r="A4" s="4"/>
      <c r="B4" s="39" t="s">
        <v>43</v>
      </c>
      <c r="C4" s="40">
        <v>44202</v>
      </c>
      <c r="D4" s="36" t="str">
        <f>IF('06-01'!$D$47&gt;0,"Mammographie","")</f>
        <v>Mammographie</v>
      </c>
      <c r="E4" s="36" t="str">
        <f>IF('06-01'!$E$47&gt;0,"Rx","")</f>
        <v>Rx</v>
      </c>
      <c r="F4" s="36" t="str">
        <f>IF('06-01'!$G$47&gt;0,"ECHO","")</f>
        <v/>
      </c>
      <c r="G4" s="36" t="str">
        <f>IF('06-01'!$H$47&gt;0,"Doppler NB","")</f>
        <v/>
      </c>
      <c r="H4" s="36" t="str">
        <f>IF('06-01'!$I$47&gt;0,"Infilt. JNP","")</f>
        <v/>
      </c>
      <c r="I4" s="41"/>
      <c r="J4" s="41"/>
    </row>
    <row r="5" spans="1:11">
      <c r="A5" s="4"/>
      <c r="B5" s="39" t="s">
        <v>26</v>
      </c>
      <c r="C5" s="40">
        <v>44203</v>
      </c>
      <c r="D5" s="36" t="str">
        <f>IF('07-01'!$D$47&gt;0,"Mammographie","")</f>
        <v>Mammographie</v>
      </c>
      <c r="E5" s="36" t="str">
        <f>IF('07-01'!$E$47&gt;0,"Rx","")</f>
        <v>Rx</v>
      </c>
      <c r="F5" s="36" t="str">
        <f>IF('07-01'!$G$47&gt;0,"ECHO","")</f>
        <v/>
      </c>
      <c r="G5" s="36" t="str">
        <f>IF('07-01'!$H$47&gt;0,"Doppler NB","")</f>
        <v/>
      </c>
      <c r="H5" s="36" t="str">
        <f>IF('07-01'!$I$47&gt;0,"Infilt. JNP","")</f>
        <v>Infilt. JNP</v>
      </c>
      <c r="I5" s="42"/>
      <c r="J5" s="41"/>
    </row>
    <row r="6" spans="1:11">
      <c r="A6" s="4"/>
      <c r="B6" s="39" t="s">
        <v>44</v>
      </c>
      <c r="C6" s="40">
        <v>44204</v>
      </c>
      <c r="D6" s="36" t="str">
        <f>IF('08-01'!$D$47&gt;0,"Mammographie","")</f>
        <v/>
      </c>
      <c r="E6" s="36" t="str">
        <f>IF('08-01'!$E$47&gt;0,"Rx","")</f>
        <v>Rx</v>
      </c>
      <c r="F6" s="36" t="str">
        <f>IF('08-01'!$G$47&gt;0,"ECHO","")</f>
        <v>ECHO</v>
      </c>
      <c r="G6" s="36" t="str">
        <f>IF('08-01'!$H$47&gt;0,"Doppler NB","")</f>
        <v>Doppler NB</v>
      </c>
      <c r="H6" s="36" t="str">
        <f>IF('08-01'!$I$47&gt;0,"Infilt. JNP","")</f>
        <v/>
      </c>
      <c r="I6" s="42"/>
      <c r="J6" s="41"/>
    </row>
    <row r="7" spans="1:11">
      <c r="A7" s="4"/>
      <c r="B7" s="43" t="s">
        <v>45</v>
      </c>
      <c r="C7" s="44">
        <v>44205</v>
      </c>
      <c r="D7" s="45"/>
      <c r="E7" s="45"/>
      <c r="F7" s="45"/>
      <c r="G7" s="45"/>
      <c r="H7" s="45"/>
      <c r="I7" s="45"/>
      <c r="J7" s="45"/>
    </row>
    <row r="8" spans="1:11">
      <c r="A8" s="4"/>
      <c r="B8" s="43" t="s">
        <v>46</v>
      </c>
      <c r="C8" s="44">
        <v>44206</v>
      </c>
      <c r="D8" s="45"/>
      <c r="E8" s="45"/>
      <c r="F8" s="45"/>
      <c r="G8" s="45"/>
      <c r="H8" s="45"/>
      <c r="I8" s="45"/>
      <c r="J8" s="45"/>
    </row>
    <row r="9" spans="1:11">
      <c r="A9" s="4"/>
      <c r="B9" s="39" t="s">
        <v>21</v>
      </c>
      <c r="C9" s="40">
        <v>44207</v>
      </c>
      <c r="D9" s="36" t="str">
        <f>IF('11-01'!$D$47&gt;0,"Mammographie","")</f>
        <v>Mammographie</v>
      </c>
      <c r="E9" s="36" t="str">
        <f>IF('11-01'!$E$47&gt;0,"Rx","")</f>
        <v>Rx</v>
      </c>
      <c r="F9" s="36" t="str">
        <f>IF('11-01'!$G$47&gt;0,"ECHO","")</f>
        <v>ECHO</v>
      </c>
      <c r="G9" s="36" t="str">
        <f>IF('11-01'!$H$47&gt;0,"Doppler NB","")</f>
        <v/>
      </c>
      <c r="H9" s="36" t="str">
        <f>IF('11-01'!$I$47&gt;0,"Infilt. JNP","")</f>
        <v/>
      </c>
      <c r="I9" s="36"/>
      <c r="J9" s="46"/>
    </row>
    <row r="10" spans="1:11">
      <c r="A10" s="4"/>
      <c r="B10" s="39" t="s">
        <v>27</v>
      </c>
      <c r="C10" s="40">
        <v>44208</v>
      </c>
      <c r="D10" s="36" t="str">
        <f>IF('12-01'!$D$47&gt;0,"Mammographie","")</f>
        <v/>
      </c>
      <c r="E10" s="36" t="str">
        <f>IF('12-01'!$E$47&gt;0,"Rx","")</f>
        <v>Rx</v>
      </c>
      <c r="F10" s="36" t="str">
        <f>IF('12-01'!$G$47&gt;0,"ECHO","")</f>
        <v>ECHO</v>
      </c>
      <c r="G10" s="36" t="str">
        <f>IF('12-01'!$H$47&gt;0,"Doppler NB","")</f>
        <v>Doppler NB</v>
      </c>
      <c r="H10" s="36" t="str">
        <f>IF('12-01'!$I$47&gt;0,"Infilt. JNP","")</f>
        <v/>
      </c>
      <c r="J10" s="46"/>
    </row>
    <row r="11" spans="1:11">
      <c r="A11" s="4"/>
      <c r="B11" s="39" t="s">
        <v>43</v>
      </c>
      <c r="C11" s="40">
        <v>44209</v>
      </c>
      <c r="D11" s="49" t="s">
        <v>28</v>
      </c>
      <c r="E11" s="36" t="str">
        <f>IF('13-01'!$E$47&gt;0,"Rx","")</f>
        <v>Rx</v>
      </c>
      <c r="F11" s="36" t="str">
        <f>IF('13-01'!$G$47&gt;0,"ECHO","")</f>
        <v/>
      </c>
      <c r="G11" s="36" t="str">
        <f>IF('13-01'!$H$47&gt;0,"Doppler NB","")</f>
        <v/>
      </c>
      <c r="H11" s="36" t="str">
        <f>IF('13-01'!$I$47&gt;0,"Infilt. JNP","")</f>
        <v/>
      </c>
      <c r="I11" s="46"/>
      <c r="J11" s="46"/>
    </row>
    <row r="12" spans="1:11">
      <c r="A12" s="4"/>
      <c r="B12" s="39" t="s">
        <v>26</v>
      </c>
      <c r="C12" s="40">
        <v>44210</v>
      </c>
      <c r="D12" s="52"/>
      <c r="E12" s="36" t="str">
        <f>IF('14-01'!$E$47&gt;0,"Rx","")</f>
        <v>Rx</v>
      </c>
      <c r="F12" s="36" t="str">
        <f>IF('14-01'!$G$47&gt;0,"ECHO","")</f>
        <v/>
      </c>
      <c r="G12" s="36" t="str">
        <f>IF('14-01'!$H$47&gt;0,"Doppler NB","")</f>
        <v/>
      </c>
      <c r="H12" s="36" t="str">
        <f>IF('14-01'!$I$47&gt;0,"Infilt. JNP","")</f>
        <v>Infilt. JNP</v>
      </c>
      <c r="I12" s="46"/>
      <c r="J12" s="46"/>
    </row>
    <row r="13" spans="1:11">
      <c r="A13" s="4"/>
      <c r="B13" s="39" t="s">
        <v>44</v>
      </c>
      <c r="C13" s="40">
        <v>44211</v>
      </c>
      <c r="D13" s="50" t="s">
        <v>28</v>
      </c>
    </row>
    <row r="14" spans="1:11">
      <c r="A14" s="4"/>
      <c r="B14" s="43" t="s">
        <v>45</v>
      </c>
      <c r="C14" s="44">
        <v>44212</v>
      </c>
      <c r="D14" s="45"/>
      <c r="E14" s="45"/>
      <c r="F14" s="45"/>
      <c r="G14" s="45"/>
      <c r="H14" s="45"/>
      <c r="I14" s="45"/>
      <c r="J14" s="45"/>
    </row>
    <row r="15" spans="1:11">
      <c r="A15" s="4"/>
      <c r="B15" s="43" t="s">
        <v>46</v>
      </c>
      <c r="C15" s="44">
        <v>44213</v>
      </c>
      <c r="D15" s="45"/>
      <c r="E15" s="45"/>
      <c r="F15" s="45"/>
      <c r="G15" s="45"/>
      <c r="H15" s="45"/>
      <c r="I15" s="45"/>
      <c r="J15" s="45"/>
    </row>
    <row r="16" spans="1:11">
      <c r="A16" s="4"/>
      <c r="B16" s="39" t="s">
        <v>21</v>
      </c>
      <c r="C16" s="40">
        <v>44214</v>
      </c>
      <c r="D16" s="50"/>
    </row>
    <row r="17" spans="1:10">
      <c r="A17" s="4"/>
      <c r="B17" s="39" t="s">
        <v>27</v>
      </c>
      <c r="C17" s="40">
        <v>44215</v>
      </c>
    </row>
    <row r="18" spans="1:10">
      <c r="A18" s="4"/>
      <c r="B18" s="39" t="s">
        <v>43</v>
      </c>
      <c r="C18" s="40">
        <v>44216</v>
      </c>
    </row>
    <row r="19" spans="1:10">
      <c r="A19" s="4"/>
      <c r="B19" s="39" t="s">
        <v>26</v>
      </c>
      <c r="C19" s="40">
        <v>44217</v>
      </c>
    </row>
    <row r="20" spans="1:10">
      <c r="A20" s="4"/>
      <c r="B20" s="39" t="s">
        <v>44</v>
      </c>
      <c r="C20" s="40">
        <v>44218</v>
      </c>
    </row>
    <row r="21" spans="1:10">
      <c r="A21" s="4"/>
      <c r="B21" s="43" t="s">
        <v>45</v>
      </c>
      <c r="C21" s="44">
        <v>44219</v>
      </c>
      <c r="D21" s="45"/>
      <c r="E21" s="45"/>
      <c r="F21" s="45"/>
      <c r="G21" s="45"/>
      <c r="H21" s="45"/>
      <c r="I21" s="45"/>
      <c r="J21" s="45"/>
    </row>
    <row r="22" spans="1:10">
      <c r="A22" s="4"/>
      <c r="B22" s="43" t="s">
        <v>46</v>
      </c>
      <c r="C22" s="44">
        <v>44220</v>
      </c>
      <c r="D22" s="45"/>
      <c r="E22" s="45"/>
      <c r="F22" s="45"/>
      <c r="G22" s="45"/>
      <c r="H22" s="45"/>
      <c r="I22" s="45"/>
      <c r="J22" s="45"/>
    </row>
    <row r="23" spans="1:10">
      <c r="A23" s="4"/>
      <c r="B23" s="39" t="s">
        <v>21</v>
      </c>
      <c r="C23" s="40">
        <v>44221</v>
      </c>
      <c r="D23" s="51"/>
    </row>
    <row r="24" spans="1:10">
      <c r="A24" s="4"/>
      <c r="B24" s="39" t="s">
        <v>27</v>
      </c>
      <c r="C24" s="40">
        <v>44222</v>
      </c>
    </row>
    <row r="25" spans="1:10">
      <c r="A25" s="4"/>
      <c r="B25" s="39" t="s">
        <v>43</v>
      </c>
      <c r="C25" s="40">
        <v>44223</v>
      </c>
    </row>
    <row r="26" spans="1:10">
      <c r="A26" s="4"/>
      <c r="B26" s="39" t="s">
        <v>26</v>
      </c>
      <c r="C26" s="40">
        <v>44224</v>
      </c>
    </row>
    <row r="27" spans="1:10">
      <c r="A27" s="4"/>
      <c r="B27" s="39" t="s">
        <v>44</v>
      </c>
      <c r="C27" s="40">
        <v>44225</v>
      </c>
    </row>
    <row r="28" spans="1:10">
      <c r="A28" s="4"/>
      <c r="B28" s="43" t="s">
        <v>45</v>
      </c>
      <c r="C28" s="44">
        <v>44226</v>
      </c>
      <c r="D28" s="45"/>
      <c r="E28" s="45"/>
      <c r="F28" s="45"/>
      <c r="G28" s="45"/>
      <c r="H28" s="45"/>
      <c r="I28" s="45"/>
      <c r="J28" s="45"/>
    </row>
    <row r="29" spans="1:10">
      <c r="A29" s="4"/>
      <c r="B29" s="43" t="s">
        <v>46</v>
      </c>
      <c r="C29" s="44">
        <v>44227</v>
      </c>
      <c r="D29" s="45"/>
      <c r="E29" s="45"/>
      <c r="F29" s="45"/>
      <c r="G29" s="45"/>
      <c r="H29" s="45"/>
      <c r="I29" s="45"/>
      <c r="J29" s="45"/>
    </row>
    <row r="30" spans="1:10">
      <c r="A30" s="4"/>
      <c r="C30" s="47">
        <v>44228</v>
      </c>
    </row>
    <row r="31" spans="1:10">
      <c r="A31" s="4"/>
      <c r="C31" s="47">
        <v>44229</v>
      </c>
    </row>
    <row r="32" spans="1:10">
      <c r="A32" s="4"/>
      <c r="B32" s="48"/>
      <c r="C32" s="47">
        <v>44230</v>
      </c>
    </row>
    <row r="33" spans="1:3">
      <c r="A33" s="4"/>
      <c r="B33" s="48"/>
      <c r="C33" s="47">
        <v>44231</v>
      </c>
    </row>
    <row r="34" spans="1:3">
      <c r="A34" s="4"/>
      <c r="B34" s="48"/>
      <c r="C34" s="47">
        <v>44232</v>
      </c>
    </row>
    <row r="35" spans="1:3">
      <c r="A35" s="4"/>
      <c r="B35" s="48"/>
      <c r="C35" s="47">
        <v>44233</v>
      </c>
    </row>
    <row r="36" spans="1:3">
      <c r="A36" s="4"/>
      <c r="B36" s="48"/>
      <c r="C36" s="47">
        <v>44234</v>
      </c>
    </row>
    <row r="37" spans="1:3">
      <c r="B37" s="48"/>
      <c r="C37" s="47">
        <v>44235</v>
      </c>
    </row>
    <row r="38" spans="1:3">
      <c r="C38" s="47">
        <v>44236</v>
      </c>
    </row>
    <row r="39" spans="1:3">
      <c r="C39" s="47">
        <v>44237</v>
      </c>
    </row>
    <row r="40" spans="1:3">
      <c r="C40" s="47">
        <v>44238</v>
      </c>
    </row>
  </sheetData>
  <phoneticPr fontId="1" type="noConversion"/>
  <hyperlinks>
    <hyperlink ref="D2:H2" location="'04-01'!A1" display="'04-01'!A1"/>
    <hyperlink ref="D3:G3" location="'0401'!A1" display="'0401'!A1"/>
    <hyperlink ref="D3:H3" location="'05-01'!A1" display="'05-01'!A1"/>
    <hyperlink ref="D3:D6" location="'0401'!A1" display="'0401'!A1"/>
    <hyperlink ref="E4:E6" location="'0401'!A1" display="'0401'!A1"/>
    <hyperlink ref="F4:F6" location="'0401'!A1" display="'0401'!A1"/>
    <hyperlink ref="G4:G6" location="'0401'!A1" display="'0401'!A1"/>
    <hyperlink ref="H4:H6" location="'0501'!A1" display="'0501'!A1"/>
    <hyperlink ref="D4:H4" location="'06-01'!A1" display="'06-01'!A1"/>
    <hyperlink ref="D5:I5" location="'0701'!A1" display="'0701'!A1"/>
    <hyperlink ref="D6:I6" location="'0801'!A1" display="'0801'!A1"/>
    <hyperlink ref="D5:H5" location="'07-01'!A1" display="'07-01'!A1"/>
    <hyperlink ref="D6:H6" location="'08-01'!A1" display="'08-01'!A1"/>
    <hyperlink ref="D9" location="'0401'!A1" display="'0401'!A1"/>
    <hyperlink ref="E9" location="'0401'!A1" display="'0401'!A1"/>
    <hyperlink ref="F9" location="'0401'!A1" display="'0401'!A1"/>
    <hyperlink ref="G9" location="'0401'!A1" display="'0401'!A1"/>
    <hyperlink ref="H9" location="'0501'!A1" display="'0501'!A1"/>
    <hyperlink ref="D9:H9" location="'11-01'!A1" display="'11-01'!A1"/>
    <hyperlink ref="D10" location="'0401'!A1" display="'0401'!A1"/>
    <hyperlink ref="E10" location="'0401'!A1" display="'0401'!A1"/>
    <hyperlink ref="F10" location="'0401'!A1" display="'0401'!A1"/>
    <hyperlink ref="G10" location="'0401'!A1" display="'0401'!A1"/>
    <hyperlink ref="H10" location="'0501'!A1" display="'0501'!A1"/>
    <hyperlink ref="D10:H10" location="'12-01'!A1" display="'12-01'!A1"/>
    <hyperlink ref="E11" location="'0401'!A1" display="'0401'!A1"/>
    <hyperlink ref="F11" location="'0401'!A1" display="'0401'!A1"/>
    <hyperlink ref="G11" location="'0401'!A1" display="'0401'!A1"/>
    <hyperlink ref="H11" location="'0501'!A1" display="'0501'!A1"/>
    <hyperlink ref="E12" location="'0401'!A1" display="'0401'!A1"/>
    <hyperlink ref="F12" location="'0401'!A1" display="'0401'!A1"/>
    <hyperlink ref="G12" location="'0401'!A1" display="'0401'!A1"/>
    <hyperlink ref="H12" location="'0501'!A1" display="'0501'!A1"/>
    <hyperlink ref="D11" location="'13-01'!A1" tooltip="Mammographie" display="'13-01'!A1"/>
    <hyperlink ref="D13" location="'15-01'!A1" tooltip="'15-01'!A1" display="Mammographie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X47"/>
  <sheetViews>
    <sheetView workbookViewId="0">
      <selection activeCell="D39" sqref="D39:I47"/>
    </sheetView>
  </sheetViews>
  <sheetFormatPr baseColWidth="10" defaultRowHeight="14" x14ac:dyDescent="0"/>
  <cols>
    <col min="1" max="1" width="6.83203125" style="9" bestFit="1" customWidth="1"/>
    <col min="2" max="2" width="3.83203125" style="9" bestFit="1" customWidth="1"/>
    <col min="3" max="3" width="10.1640625" style="17" bestFit="1" customWidth="1"/>
    <col min="4" max="4" width="12.5" style="9" bestFit="1" customWidth="1"/>
    <col min="5" max="5" width="8.5" style="9" customWidth="1"/>
    <col min="6" max="6" width="11" style="9" bestFit="1" customWidth="1"/>
    <col min="7" max="7" width="6.83203125" style="9" bestFit="1" customWidth="1"/>
    <col min="8" max="8" width="4.33203125" style="9" bestFit="1" customWidth="1"/>
    <col min="9" max="9" width="9.6640625" style="10" bestFit="1" customWidth="1"/>
    <col min="10" max="10" width="12.5" style="10" bestFit="1" customWidth="1"/>
    <col min="11" max="11" width="8.5" style="10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8.83203125" style="10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9.5" style="10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21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04-01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8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OA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OA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OA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OA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OA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OA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OA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OA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OA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OA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OA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OA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OA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OA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OA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OA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16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</row>
    <row r="42" spans="1:24">
      <c r="D42" s="26">
        <f>COUNTIFS($D$5:$D$20,"",$B$5:$B$20,"BF*",H5:H20,"O")+COUNTIFS($D$5:$D$20,"",$B$5:$B$20,"CM*",H5:H20,"O")</f>
        <v>16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0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15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31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landscape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Skills!$J$1:$O$1</xm:f>
          </x14:formula1>
          <xm:sqref>I3 I22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47"/>
  <sheetViews>
    <sheetView workbookViewId="0">
      <selection activeCell="J41" sqref="J41"/>
    </sheetView>
  </sheetViews>
  <sheetFormatPr baseColWidth="10" defaultRowHeight="14" x14ac:dyDescent="0"/>
  <cols>
    <col min="1" max="1" width="6.83203125" bestFit="1" customWidth="1"/>
    <col min="2" max="2" width="3.83203125" bestFit="1" customWidth="1"/>
    <col min="3" max="3" width="12.1640625" bestFit="1" customWidth="1"/>
    <col min="4" max="4" width="12.5" bestFit="1" customWidth="1"/>
    <col min="5" max="5" width="7.1640625" bestFit="1" customWidth="1"/>
    <col min="6" max="6" width="11" bestFit="1" customWidth="1"/>
    <col min="7" max="7" width="9.33203125" bestFit="1" customWidth="1"/>
    <col min="8" max="8" width="4.33203125" bestFit="1" customWidth="1"/>
    <col min="9" max="9" width="9" bestFit="1" customWidth="1"/>
    <col min="10" max="10" width="12.5" bestFit="1" customWidth="1"/>
    <col min="11" max="11" width="7.1640625" bestFit="1" customWidth="1"/>
    <col min="12" max="12" width="11" bestFit="1" customWidth="1"/>
    <col min="13" max="13" width="6.83203125" bestFit="1" customWidth="1"/>
    <col min="14" max="14" width="8.1640625" bestFit="1" customWidth="1"/>
    <col min="15" max="15" width="9.33203125" bestFit="1" customWidth="1"/>
    <col min="16" max="16" width="12.5" bestFit="1" customWidth="1"/>
    <col min="17" max="17" width="7.1640625" bestFit="1" customWidth="1"/>
    <col min="18" max="18" width="11" bestFit="1" customWidth="1"/>
    <col min="19" max="19" width="6.83203125" bestFit="1" customWidth="1"/>
    <col min="20" max="20" width="3.83203125" bestFit="1" customWidth="1"/>
    <col min="21" max="21" width="9.5" bestFit="1" customWidth="1"/>
    <col min="22" max="22" width="12.5" bestFit="1" customWidth="1"/>
    <col min="23" max="23" width="7.1640625" bestFit="1" customWidth="1"/>
    <col min="24" max="24" width="11" bestFit="1" customWidth="1"/>
  </cols>
  <sheetData>
    <row r="1" spans="1:24">
      <c r="A1" s="32" t="s">
        <v>25</v>
      </c>
      <c r="B1" s="17"/>
      <c r="C1" s="17"/>
      <c r="D1" s="10"/>
      <c r="E1" s="10"/>
      <c r="F1" s="10"/>
      <c r="G1" s="10"/>
      <c r="H1" s="9"/>
      <c r="I1" s="10"/>
      <c r="J1" s="10"/>
      <c r="K1" s="33"/>
      <c r="L1" s="11"/>
      <c r="M1" s="10"/>
      <c r="N1" s="10"/>
      <c r="O1" s="10"/>
      <c r="P1" s="10"/>
      <c r="Q1" s="10"/>
      <c r="R1" s="9"/>
      <c r="S1" s="10"/>
      <c r="T1" s="10"/>
      <c r="U1" s="10"/>
      <c r="V1" s="10"/>
      <c r="W1" s="10"/>
      <c r="X1" s="10"/>
    </row>
    <row r="2" spans="1:24">
      <c r="A2" s="12" t="s">
        <v>27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05-01</v>
      </c>
      <c r="B3" s="27"/>
      <c r="C3" s="28" t="s">
        <v>36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8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NB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OA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NB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OA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NB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OA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NB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OA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NB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OA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NB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OA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NB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OA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NB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OA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NB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OA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NB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OA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NB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OA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NB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OA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NB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OA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NB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OA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NB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OA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NB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OA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11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JNP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JNP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JNP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JNP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JNP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JNP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JNP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JNP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JNP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JNP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JNP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JNP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JNP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JNP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JNP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A39" s="9"/>
      <c r="B39" s="9"/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A40" s="9"/>
      <c r="B40" s="9"/>
      <c r="C40" s="17"/>
      <c r="D40" s="26"/>
      <c r="E40" s="26"/>
      <c r="F40" s="26"/>
      <c r="G40" s="26">
        <f>COUNTIFS($V$5:$V$20,"",$T$5:$T$20,"OA*")+COUNTIFS($V$5:$V$20,"",$T$5:$T$20,"MG*")</f>
        <v>16</v>
      </c>
      <c r="H40" s="26"/>
      <c r="I40" s="24"/>
      <c r="J40" s="10"/>
      <c r="K40" s="9"/>
      <c r="L40" s="9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</row>
    <row r="41" spans="1:24">
      <c r="A41" s="9"/>
      <c r="B41" s="9"/>
      <c r="C41" s="17"/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</row>
    <row r="42" spans="1:24">
      <c r="A42" s="9"/>
      <c r="B42" s="9"/>
      <c r="C42" s="17"/>
      <c r="D42" s="26">
        <f>COUNTIFS($D$5:$D$20,"",$B$5:$B$20,"BF*",H5:H20,"O")+COUNTIFS($D$5:$D$20,"",$B$5:$B$20,"CM*",H5:H20,"O")</f>
        <v>0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16</v>
      </c>
      <c r="I42" s="26"/>
      <c r="J42" s="9"/>
      <c r="K42" s="9"/>
      <c r="L42" s="9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</row>
    <row r="43" spans="1:24">
      <c r="A43" s="9"/>
      <c r="B43" s="9"/>
      <c r="C43" s="17"/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</row>
    <row r="44" spans="1:24">
      <c r="A44" s="9"/>
      <c r="B44" s="9"/>
      <c r="C44" s="17"/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</row>
    <row r="45" spans="1:24">
      <c r="A45" s="9"/>
      <c r="B45" s="9"/>
      <c r="C45" s="17"/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</row>
    <row r="46" spans="1:24">
      <c r="A46" s="9"/>
      <c r="B46" s="9"/>
      <c r="C46" s="17"/>
      <c r="D46" s="26"/>
      <c r="E46" s="26"/>
      <c r="F46" s="26"/>
      <c r="G46" s="26"/>
      <c r="H46" s="26"/>
      <c r="I46" s="26"/>
      <c r="J46" s="9"/>
      <c r="K46" s="9"/>
      <c r="L46" s="9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</row>
    <row r="47" spans="1:24">
      <c r="A47" s="9"/>
      <c r="B47" s="9"/>
      <c r="C47" s="17" t="s">
        <v>48</v>
      </c>
      <c r="D47" s="18">
        <f>SUM(D40:D46)</f>
        <v>0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16</v>
      </c>
      <c r="H47" s="18">
        <f t="shared" si="16"/>
        <v>16</v>
      </c>
      <c r="I47" s="18">
        <f t="shared" si="16"/>
        <v>0</v>
      </c>
      <c r="J47" s="18"/>
      <c r="K47" s="18"/>
      <c r="L47" s="18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Skills!$J$1:$O$1</xm:f>
          </x14:formula1>
          <xm:sqref>I22 I3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X47"/>
  <sheetViews>
    <sheetView topLeftCell="B22" workbookViewId="0">
      <selection activeCell="W42" sqref="W42"/>
    </sheetView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43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06-01</v>
      </c>
      <c r="B3" s="27"/>
      <c r="C3" s="28" t="s">
        <v>10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10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CM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CM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CM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CM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CM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CM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CM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CM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CM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CM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CM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CM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CM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CM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CM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CM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CM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CM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CM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CM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CM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CM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CM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CM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CM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CM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CM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CM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CM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CM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CM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CM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9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BF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BF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BF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BF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BF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BF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BF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BF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BF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BF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BF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BF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BF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BF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BF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0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</row>
    <row r="42" spans="1:24">
      <c r="D42" s="26">
        <f>COUNTIFS($D$5:$D$20,"",$B$5:$B$20,"BF*",H5:H20,"O")+COUNTIFS($D$5:$D$20,"",$B$5:$B$20,"CM*",H5:H20,"O")</f>
        <v>16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0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0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X47"/>
  <sheetViews>
    <sheetView workbookViewId="0">
      <selection sqref="A1:XFD1048576"/>
    </sheetView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26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07-01</v>
      </c>
      <c r="B3" s="27"/>
      <c r="C3" s="28" t="s">
        <v>10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11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CM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JNP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CM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JNP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CM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JNP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CM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JNP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CM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JNP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CM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JNP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CM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JNP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CM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JNP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CM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JNP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CM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JNP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CM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JNP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CM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JNP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CM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JNP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CM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JNP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CM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JNP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CM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JNP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10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CM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CM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CM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CM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CM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CM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CM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CM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CM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CM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CM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CM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CM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CM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CM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0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6</v>
      </c>
    </row>
    <row r="42" spans="1:24">
      <c r="D42" s="26">
        <f>COUNTIFS($D$5:$D$20,"",$B$5:$B$20,"BF*",H5:H20,"O")+COUNTIFS($D$5:$D$20,"",$B$5:$B$20,"CM*",H5:H20,"O")</f>
        <v>16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0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0</v>
      </c>
      <c r="H47" s="18">
        <f t="shared" si="16"/>
        <v>0</v>
      </c>
      <c r="I47" s="18">
        <f t="shared" si="16"/>
        <v>6</v>
      </c>
      <c r="J47" s="18"/>
      <c r="K47" s="18"/>
      <c r="L47" s="18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Skills!$J$1:$O$1</xm:f>
          </x14:formula1>
          <xm:sqref>I3 I22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X47"/>
  <sheetViews>
    <sheetView workbookViewId="0">
      <selection activeCell="J45" sqref="A1:XFD1048576"/>
    </sheetView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44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08-01</v>
      </c>
      <c r="B3" s="27"/>
      <c r="C3" s="28" t="s">
        <v>36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8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NB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OA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NB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OA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NB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OA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NB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OA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NB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OA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NB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OA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NB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OA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NB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OA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NB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OA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NB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OA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NB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OA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NB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OA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NB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OA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NB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OA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NB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OA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NB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OA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9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BF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BF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BF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BF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BF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BF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BF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BF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BF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BF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BF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BF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BF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BF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BF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16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</row>
    <row r="42" spans="1:24">
      <c r="D42" s="26">
        <f>COUNTIFS($D$5:$D$20,"",$B$5:$B$20,"BF*",H5:H20,"O")+COUNTIFS($D$5:$D$20,"",$B$5:$B$20,"CM*",H5:H20,"O")</f>
        <v>0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16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0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16</v>
      </c>
      <c r="H47" s="18">
        <f t="shared" si="16"/>
        <v>16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5" tint="0.39997558519241921"/>
  </sheetPr>
  <dimension ref="A1:X47"/>
  <sheetViews>
    <sheetView workbookViewId="0"/>
  </sheetViews>
  <sheetFormatPr baseColWidth="10" defaultRowHeight="14" x14ac:dyDescent="0"/>
  <cols>
    <col min="1" max="1" width="6.83203125" style="9" bestFit="1" customWidth="1"/>
    <col min="2" max="2" width="3.83203125" style="9" bestFit="1" customWidth="1"/>
    <col min="3" max="3" width="10.1640625" style="17" bestFit="1" customWidth="1"/>
    <col min="4" max="4" width="12.5" style="9" bestFit="1" customWidth="1"/>
    <col min="5" max="5" width="8.5" style="9" customWidth="1"/>
    <col min="6" max="6" width="11" style="9" bestFit="1" customWidth="1"/>
    <col min="7" max="7" width="6.83203125" style="9" bestFit="1" customWidth="1"/>
    <col min="8" max="8" width="4.33203125" style="9" bestFit="1" customWidth="1"/>
    <col min="9" max="9" width="9.6640625" style="10" bestFit="1" customWidth="1"/>
    <col min="10" max="10" width="12.5" style="10" bestFit="1" customWidth="1"/>
    <col min="11" max="11" width="8.5" style="10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8.83203125" style="10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9.5" style="10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21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11-01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37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MG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MG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MG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MG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MG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MG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MG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MG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MG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MG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MG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MG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MG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MG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MG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MG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16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</row>
    <row r="42" spans="1:24">
      <c r="D42" s="26">
        <f>COUNTIFS($D$5:$D$20,"",$B$5:$B$20,"BF*",H5:H20,"O")+COUNTIFS($D$5:$D$20,"",$B$5:$B$20,"CM*",H5:H20,"O")</f>
        <v>16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0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15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31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landscape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theme="5" tint="0.39997558519241921"/>
  </sheetPr>
  <dimension ref="A1:X47"/>
  <sheetViews>
    <sheetView workbookViewId="0"/>
  </sheetViews>
  <sheetFormatPr baseColWidth="10" defaultRowHeight="14" x14ac:dyDescent="0"/>
  <cols>
    <col min="1" max="1" width="6.83203125" bestFit="1" customWidth="1"/>
    <col min="2" max="2" width="3.83203125" bestFit="1" customWidth="1"/>
    <col min="3" max="3" width="12.1640625" bestFit="1" customWidth="1"/>
    <col min="4" max="4" width="12.5" bestFit="1" customWidth="1"/>
    <col min="5" max="5" width="7.1640625" bestFit="1" customWidth="1"/>
    <col min="6" max="6" width="11" bestFit="1" customWidth="1"/>
    <col min="7" max="7" width="9.33203125" bestFit="1" customWidth="1"/>
    <col min="8" max="8" width="4.33203125" bestFit="1" customWidth="1"/>
    <col min="9" max="9" width="9" bestFit="1" customWidth="1"/>
    <col min="10" max="10" width="12.5" bestFit="1" customWidth="1"/>
    <col min="11" max="11" width="7.1640625" bestFit="1" customWidth="1"/>
    <col min="12" max="12" width="11" bestFit="1" customWidth="1"/>
    <col min="13" max="13" width="6.83203125" bestFit="1" customWidth="1"/>
    <col min="14" max="14" width="8.1640625" bestFit="1" customWidth="1"/>
    <col min="15" max="15" width="9.33203125" bestFit="1" customWidth="1"/>
    <col min="16" max="16" width="12.5" bestFit="1" customWidth="1"/>
    <col min="17" max="17" width="7.1640625" bestFit="1" customWidth="1"/>
    <col min="18" max="18" width="11" bestFit="1" customWidth="1"/>
    <col min="19" max="19" width="6.83203125" bestFit="1" customWidth="1"/>
    <col min="20" max="20" width="3.83203125" bestFit="1" customWidth="1"/>
    <col min="21" max="21" width="9.5" bestFit="1" customWidth="1"/>
    <col min="22" max="22" width="12.5" bestFit="1" customWidth="1"/>
    <col min="23" max="23" width="7.1640625" bestFit="1" customWidth="1"/>
    <col min="24" max="24" width="11" bestFit="1" customWidth="1"/>
  </cols>
  <sheetData>
    <row r="1" spans="1:24">
      <c r="A1" s="32" t="s">
        <v>25</v>
      </c>
      <c r="B1" s="17"/>
      <c r="C1" s="17"/>
      <c r="D1" s="10"/>
      <c r="E1" s="10"/>
      <c r="F1" s="10"/>
      <c r="G1" s="10"/>
      <c r="H1" s="9"/>
      <c r="I1" s="10"/>
      <c r="J1" s="10"/>
      <c r="K1" s="33"/>
      <c r="L1" s="11"/>
      <c r="M1" s="10"/>
      <c r="N1" s="10"/>
      <c r="O1" s="10"/>
      <c r="P1" s="10"/>
      <c r="Q1" s="10"/>
      <c r="R1" s="9"/>
      <c r="S1" s="10"/>
      <c r="T1" s="10"/>
      <c r="U1" s="10"/>
      <c r="V1" s="10"/>
      <c r="W1" s="10"/>
      <c r="X1" s="10"/>
    </row>
    <row r="2" spans="1:24">
      <c r="A2" s="12" t="s">
        <v>27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12-01</v>
      </c>
      <c r="B3" s="27"/>
      <c r="C3" s="28" t="s">
        <v>36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8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NB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OA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NB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OA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NB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OA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NB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OA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NB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OA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NB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OA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NB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OA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NB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OA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NB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OA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NB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OA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NB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OA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NB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OA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NB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OA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NB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OA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NB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OA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NB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OA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11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JNP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JNP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JNP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JNP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JNP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JNP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JNP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JNP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JNP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JNP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JNP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JNP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JNP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JNP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JNP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A39" s="9"/>
      <c r="B39" s="9"/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A40" s="9"/>
      <c r="B40" s="9"/>
      <c r="C40" s="17"/>
      <c r="D40" s="26"/>
      <c r="E40" s="26"/>
      <c r="F40" s="26"/>
      <c r="G40" s="26">
        <f>COUNTIFS($V$5:$V$20,"",$T$5:$T$20,"OA*")+COUNTIFS($V$5:$V$20,"",$T$5:$T$20,"MG*")</f>
        <v>16</v>
      </c>
      <c r="H40" s="26"/>
      <c r="I40" s="24"/>
      <c r="J40" s="10"/>
      <c r="K40" s="9"/>
      <c r="L40" s="9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</row>
    <row r="41" spans="1:24">
      <c r="A41" s="9"/>
      <c r="B41" s="9"/>
      <c r="C41" s="17"/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</row>
    <row r="42" spans="1:24">
      <c r="A42" s="9"/>
      <c r="B42" s="9"/>
      <c r="C42" s="17"/>
      <c r="D42" s="26">
        <f>COUNTIFS($D$5:$D$20,"",$B$5:$B$20,"BF*",H5:H20,"O")+COUNTIFS($D$5:$D$20,"",$B$5:$B$20,"CM*",H5:H20,"O")</f>
        <v>0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16</v>
      </c>
      <c r="I42" s="26"/>
      <c r="J42" s="9"/>
      <c r="K42" s="9"/>
      <c r="L42" s="9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</row>
    <row r="43" spans="1:24">
      <c r="A43" s="9"/>
      <c r="B43" s="9"/>
      <c r="C43" s="17"/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</row>
    <row r="44" spans="1:24">
      <c r="A44" s="9"/>
      <c r="B44" s="9"/>
      <c r="C44" s="17"/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</row>
    <row r="45" spans="1:24">
      <c r="A45" s="9"/>
      <c r="B45" s="9"/>
      <c r="C45" s="17"/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</row>
    <row r="46" spans="1:24">
      <c r="A46" s="9"/>
      <c r="B46" s="9"/>
      <c r="C46" s="17"/>
      <c r="D46" s="26"/>
      <c r="E46" s="26"/>
      <c r="F46" s="26"/>
      <c r="G46" s="26"/>
      <c r="H46" s="26"/>
      <c r="I46" s="26"/>
      <c r="J46" s="9"/>
      <c r="K46" s="9"/>
      <c r="L46" s="9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</row>
    <row r="47" spans="1:24">
      <c r="A47" s="9"/>
      <c r="B47" s="9"/>
      <c r="C47" s="17" t="s">
        <v>48</v>
      </c>
      <c r="D47" s="18">
        <f>SUM(D40:D46)</f>
        <v>0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16</v>
      </c>
      <c r="H47" s="18">
        <f t="shared" si="16"/>
        <v>16</v>
      </c>
      <c r="I47" s="18">
        <f t="shared" si="16"/>
        <v>0</v>
      </c>
      <c r="J47" s="18"/>
      <c r="K47" s="18"/>
      <c r="L47" s="18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theme="5" tint="0.39997558519241921"/>
  </sheetPr>
  <dimension ref="A1:X47"/>
  <sheetViews>
    <sheetView workbookViewId="0"/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43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13-01</v>
      </c>
      <c r="B3" s="27"/>
      <c r="C3" s="28" t="s">
        <v>10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10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CM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CM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CM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CM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CM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CM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CM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CM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CM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CM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CM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CM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CM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CM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CM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CM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CM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CM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CM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CM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CM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CM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CM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CM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CM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CM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CM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CM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CM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CM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CM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CM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9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BF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BF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BF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BF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BF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BF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BF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BF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BF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BF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BF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BF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BF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BF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BF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0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</row>
    <row r="42" spans="1:24">
      <c r="D42" s="26">
        <f>COUNTIFS($D$5:$D$20,"",$B$5:$B$20,"BF*",H5:H20,"O")+COUNTIFS($D$5:$D$20,"",$B$5:$B$20,"CM*",H5:H20,"O")</f>
        <v>16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0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0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Skills!$J$1:$O$1</xm:f>
          </x14:formula1>
          <xm:sqref>I22 I3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theme="5" tint="0.39997558519241921"/>
  </sheetPr>
  <dimension ref="A1:X47"/>
  <sheetViews>
    <sheetView workbookViewId="0"/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26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14-01</v>
      </c>
      <c r="B3" s="27"/>
      <c r="C3" s="28" t="s">
        <v>10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11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CM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JNP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CM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JNP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CM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JNP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CM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JNP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CM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JNP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CM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JNP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CM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JNP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CM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JNP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CM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JNP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CM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JNP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CM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JNP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CM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JNP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CM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JNP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CM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JNP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CM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JNP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CM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JNP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10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CM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CM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CM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CM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CM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CM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CM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CM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CM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CM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CM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CM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CM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CM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CM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0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6</v>
      </c>
    </row>
    <row r="42" spans="1:24">
      <c r="D42" s="26">
        <f>COUNTIFS($D$5:$D$20,"",$B$5:$B$20,"BF*",H5:H20,"O")+COUNTIFS($D$5:$D$20,"",$B$5:$B$20,"CM*",H5:H20,"O")</f>
        <v>16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0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0</v>
      </c>
      <c r="H47" s="18">
        <f t="shared" si="16"/>
        <v>0</v>
      </c>
      <c r="I47" s="18">
        <f t="shared" si="16"/>
        <v>6</v>
      </c>
      <c r="J47" s="18"/>
      <c r="K47" s="18"/>
      <c r="L47" s="18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I3 I22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theme="5" tint="0.39997558519241921"/>
  </sheetPr>
  <dimension ref="A1:X47"/>
  <sheetViews>
    <sheetView workbookViewId="0"/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44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15-01</v>
      </c>
      <c r="B3" s="27"/>
      <c r="C3" s="28" t="s">
        <v>36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8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NB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OA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NB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OA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NB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OA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NB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OA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NB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OA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NB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OA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NB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OA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NB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OA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NB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OA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NB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OA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NB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OA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NB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OA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NB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OA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NB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OA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NB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OA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NB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OA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9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BF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BF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BF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BF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BF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BF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BF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BF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BF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BF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BF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BF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BF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BF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BF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>
        <f>COUNTIFS($V$5:$V$20,"",$T$5:$T$20,"OA*")+COUNTIFS($V$5:$V$20,"",$T$5:$T$20,"MG*")</f>
        <v>16</v>
      </c>
      <c r="H40" s="26"/>
      <c r="I40" s="24"/>
      <c r="K40" s="9"/>
      <c r="L40" s="9"/>
    </row>
    <row r="41" spans="1:24">
      <c r="D41" s="26">
        <f>COUNTIFS($D$24:$D$38,"",$B$24:$B$38,"BF*",H24:H38,"O")+COUNTIFS($D$24:$D$38,"",$B$24:$B$38,"CM*",H24:H38,"O")</f>
        <v>0</v>
      </c>
      <c r="E41" s="26">
        <f>COUNTIFS($P$24:$P$38,"",$N$24:$N$38,"Vincent*")</f>
        <v>0</v>
      </c>
      <c r="F41" s="26"/>
      <c r="G41" s="26">
        <f>COUNTIFS($V$24:$V$38,"",$T$24:$T$38,"MG*")+COUNTIFS($V$24:$V$38,"",$T$24:$T$38,"OA*")</f>
        <v>0</v>
      </c>
      <c r="H41" s="26"/>
      <c r="I41" s="26">
        <f>COUNTIFS($V$14:$V$19,"",$T$14:$T$19,"JNP*")</f>
        <v>0</v>
      </c>
    </row>
    <row r="42" spans="1:24">
      <c r="D42" s="26">
        <f>COUNTIFS($D$5:$D$20,"",$B$5:$B$20,"BF*",H5:H20,"O")+COUNTIFS($D$5:$D$20,"",$B$5:$B$20,"CM*",H5:H20,"O")</f>
        <v>0</v>
      </c>
      <c r="E42" s="26">
        <f>COUNTIFS($P$5:$P$20,"",$N$5:$N$20,"Vincent*")</f>
        <v>16</v>
      </c>
      <c r="F42" s="26"/>
      <c r="G42" s="26"/>
      <c r="H42" s="26">
        <f>COUNTIFS($V$5:$V$20,"",$T$5:$T$20,"NB*")+COUNTIFS($V$24:$V$38,"",$T$24:$T$38,"NB*")+COUNTIFS($D$24:$D$38,"",$B$24:$B$38,"NB*")+COUNTIFS($D$5:$D$20,"",$B$5:$B$20,"NB*")</f>
        <v>16</v>
      </c>
      <c r="I42" s="26"/>
      <c r="J42" s="9"/>
      <c r="K42" s="9"/>
      <c r="L42" s="9"/>
    </row>
    <row r="43" spans="1:24">
      <c r="D43" s="26"/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COUNTIFS($D$24:$D$38,"",$B$24:$B$38,"MG*")+COUNTIFS($D$24:$D$38,"",$B$24:$B$38,"OA*")</f>
        <v>0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/>
      <c r="E44" s="26">
        <f>COUNTIFS($P$5:$P$20,"",$N$5:$N$20,"Steph_Rx*")</f>
        <v>0</v>
      </c>
      <c r="F44" s="26"/>
      <c r="G44" s="26">
        <f>COUNTIFS($D$5:$D$20,"",$B$5:$B$20,"MG*")+COUNTIFS($D$5:$D$20,"",$B$5:$B$20,"OA*")</f>
        <v>0</v>
      </c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0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16</v>
      </c>
      <c r="H47" s="18">
        <f t="shared" si="16"/>
        <v>16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Skills!$J$1:$O$1</xm:f>
          </x14:formula1>
          <xm:sqref>I22 I3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X47"/>
  <sheetViews>
    <sheetView workbookViewId="0"/>
  </sheetViews>
  <sheetFormatPr baseColWidth="10" defaultRowHeight="14" x14ac:dyDescent="0"/>
  <cols>
    <col min="1" max="1" width="6.83203125" style="9" bestFit="1" customWidth="1"/>
    <col min="2" max="2" width="3.83203125" style="9" bestFit="1" customWidth="1"/>
    <col min="3" max="3" width="10.1640625" style="17" bestFit="1" customWidth="1"/>
    <col min="4" max="4" width="12.5" style="9" bestFit="1" customWidth="1"/>
    <col min="5" max="5" width="8.5" style="9" customWidth="1"/>
    <col min="6" max="6" width="11" style="9" bestFit="1" customWidth="1"/>
    <col min="7" max="7" width="6.83203125" style="9" bestFit="1" customWidth="1"/>
    <col min="8" max="8" width="4.33203125" style="9" bestFit="1" customWidth="1"/>
    <col min="9" max="9" width="9.6640625" style="10" bestFit="1" customWidth="1"/>
    <col min="10" max="10" width="12.5" style="10" bestFit="1" customWidth="1"/>
    <col min="11" max="11" width="8.5" style="10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8.83203125" style="10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9.5" style="10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21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18-01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37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MG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MG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MG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MG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MG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MG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MG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MG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MG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MG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MG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MG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MG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MG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MG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MG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/>
      <c r="H40" s="26"/>
      <c r="I40" s="24"/>
      <c r="K40" s="9"/>
      <c r="L40" s="9"/>
    </row>
    <row r="41" spans="1:24">
      <c r="D41" s="26">
        <f>COUNTIFS($D$24:$D$38,"",$B$24:$B$38,"BF*",H24:H38,"O")</f>
        <v>0</v>
      </c>
      <c r="E41" s="26">
        <f>COUNTIFS($P$24:$P$38,"",$N$24:$N$38,"Vincent*")</f>
        <v>0</v>
      </c>
      <c r="F41" s="26"/>
      <c r="G41" s="26"/>
      <c r="H41" s="26"/>
      <c r="I41" s="26">
        <f>COUNTIFS($V$14:$V$19,"",$T$14:$T$19,"JNP*")</f>
        <v>0</v>
      </c>
    </row>
    <row r="42" spans="1:24">
      <c r="D42" s="26">
        <f>COUNTIFS($D$5:$D$20,"",$B$5:$B$20,"BF*",H5:H20,"O")</f>
        <v>16</v>
      </c>
      <c r="E42" s="26">
        <f>COUNTIFS($P$5:$P$20,"",$N$5:$N$20,"Vincent*")</f>
        <v>16</v>
      </c>
      <c r="F42" s="26"/>
      <c r="G42" s="26">
        <f>COUNTIFS($V$5:$V$20,"",$T$5:$T$20,"MG*")</f>
        <v>16</v>
      </c>
      <c r="H42" s="26">
        <f>COUNTIFS($D$5:$D$20,"",$B$5:$B$20,"NB*")</f>
        <v>0</v>
      </c>
      <c r="I42" s="26"/>
      <c r="J42" s="9"/>
      <c r="K42" s="9"/>
      <c r="L42" s="9"/>
    </row>
    <row r="43" spans="1:24">
      <c r="D43" s="26">
        <f>COUNTIFS($D$24:$D$38,"",$B$24:$B$38,"CM*")</f>
        <v>0</v>
      </c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COUNTIFS($D$24:$D$37,"",$B$24:$B$37,"MG*")</f>
        <v>14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>
        <f>COUNTIFS($D$5:$D$20,"",$B$5:$B$20,"CM*")</f>
        <v>0</v>
      </c>
      <c r="E44" s="26">
        <f>COUNTIFS($P$5:$P$20,"",$N$5:$N$20,"Steph_Rx*")</f>
        <v>0</v>
      </c>
      <c r="F44" s="26"/>
      <c r="G44" s="26"/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30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landscape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X47"/>
  <sheetViews>
    <sheetView workbookViewId="0">
      <selection activeCell="I3" sqref="I3"/>
    </sheetView>
  </sheetViews>
  <sheetFormatPr baseColWidth="10" defaultRowHeight="14" x14ac:dyDescent="0"/>
  <cols>
    <col min="1" max="1" width="6.83203125" bestFit="1" customWidth="1"/>
    <col min="2" max="2" width="3.83203125" bestFit="1" customWidth="1"/>
    <col min="3" max="3" width="12.1640625" bestFit="1" customWidth="1"/>
    <col min="4" max="4" width="12.5" bestFit="1" customWidth="1"/>
    <col min="5" max="5" width="7.1640625" bestFit="1" customWidth="1"/>
    <col min="6" max="6" width="11" bestFit="1" customWidth="1"/>
    <col min="7" max="7" width="9.33203125" bestFit="1" customWidth="1"/>
    <col min="8" max="8" width="4.33203125" bestFit="1" customWidth="1"/>
    <col min="9" max="9" width="9" bestFit="1" customWidth="1"/>
    <col min="10" max="10" width="12.5" bestFit="1" customWidth="1"/>
    <col min="11" max="11" width="7.1640625" bestFit="1" customWidth="1"/>
    <col min="12" max="12" width="11" bestFit="1" customWidth="1"/>
    <col min="13" max="13" width="6.83203125" bestFit="1" customWidth="1"/>
    <col min="14" max="14" width="8.1640625" bestFit="1" customWidth="1"/>
    <col min="15" max="15" width="9.33203125" bestFit="1" customWidth="1"/>
    <col min="16" max="16" width="12.5" bestFit="1" customWidth="1"/>
    <col min="17" max="17" width="7.1640625" bestFit="1" customWidth="1"/>
    <col min="18" max="18" width="11" bestFit="1" customWidth="1"/>
    <col min="19" max="19" width="6.83203125" bestFit="1" customWidth="1"/>
    <col min="20" max="20" width="3.83203125" bestFit="1" customWidth="1"/>
    <col min="21" max="21" width="9.5" bestFit="1" customWidth="1"/>
    <col min="22" max="22" width="12.5" bestFit="1" customWidth="1"/>
    <col min="23" max="23" width="7.1640625" bestFit="1" customWidth="1"/>
    <col min="24" max="24" width="11" bestFit="1" customWidth="1"/>
  </cols>
  <sheetData>
    <row r="1" spans="1:24">
      <c r="A1" s="32" t="s">
        <v>25</v>
      </c>
      <c r="B1" s="17"/>
      <c r="C1" s="17"/>
      <c r="D1" s="10"/>
      <c r="E1" s="10"/>
      <c r="F1" s="10"/>
      <c r="G1" s="10"/>
      <c r="H1" s="9"/>
      <c r="I1" s="10"/>
      <c r="J1" s="10"/>
      <c r="K1" s="33"/>
      <c r="L1" s="11"/>
      <c r="M1" s="10"/>
      <c r="N1" s="10"/>
      <c r="O1" s="10"/>
      <c r="P1" s="10"/>
      <c r="Q1" s="10"/>
      <c r="R1" s="9"/>
      <c r="S1" s="10"/>
      <c r="T1" s="10"/>
      <c r="U1" s="10"/>
      <c r="V1" s="10"/>
      <c r="W1" s="10"/>
      <c r="X1" s="10"/>
    </row>
    <row r="2" spans="1:24">
      <c r="A2" s="12" t="s">
        <v>27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19-01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37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MG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MG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MG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MG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MG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MG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MG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MG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MG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MG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MG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MG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MG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MG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MG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MG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A39" s="9"/>
      <c r="B39" s="9"/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A40" s="9"/>
      <c r="B40" s="9"/>
      <c r="C40" s="17"/>
      <c r="D40" s="26"/>
      <c r="E40" s="26"/>
      <c r="F40" s="26"/>
      <c r="G40" s="26"/>
      <c r="H40" s="26"/>
      <c r="I40" s="24"/>
      <c r="J40" s="10"/>
      <c r="K40" s="9"/>
      <c r="L40" s="9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</row>
    <row r="41" spans="1:24">
      <c r="A41" s="9"/>
      <c r="B41" s="9"/>
      <c r="C41" s="17"/>
      <c r="D41" s="26">
        <f>COUNTIFS($D$24:$D$38,"",$B$24:$B$38,"BF*",H24:H38,"O")</f>
        <v>0</v>
      </c>
      <c r="E41" s="26">
        <f>COUNTIFS($P$24:$P$38,"",$N$24:$N$38,"Vincent*")</f>
        <v>0</v>
      </c>
      <c r="F41" s="26"/>
      <c r="G41" s="26"/>
      <c r="H41" s="26"/>
      <c r="I41" s="26">
        <f>COUNTIFS($V$14:$V$19,"",$T$14:$T$19,"JNP*")</f>
        <v>0</v>
      </c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</row>
    <row r="42" spans="1:24">
      <c r="A42" s="9"/>
      <c r="B42" s="9"/>
      <c r="C42" s="17"/>
      <c r="D42" s="26">
        <f>COUNTIFS($D$5:$D$20,"",$B$5:$B$20,"BF*",H5:H20,"O")</f>
        <v>16</v>
      </c>
      <c r="E42" s="26">
        <f>COUNTIFS($P$5:$P$20,"",$N$5:$N$20,"Vincent*")</f>
        <v>16</v>
      </c>
      <c r="F42" s="26"/>
      <c r="G42" s="26">
        <f>COUNTIFS($V$5:$V$20,"",$T$5:$T$20,"MG*")</f>
        <v>16</v>
      </c>
      <c r="H42" s="26">
        <f>COUNTIFS($D$5:$D$20,"",$B$5:$B$20,"NB*")</f>
        <v>0</v>
      </c>
      <c r="I42" s="26"/>
      <c r="J42" s="9"/>
      <c r="K42" s="9"/>
      <c r="L42" s="9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</row>
    <row r="43" spans="1:24">
      <c r="A43" s="9"/>
      <c r="B43" s="9"/>
      <c r="C43" s="17"/>
      <c r="D43" s="26">
        <f>COUNTIFS($D$24:$D$38,"",$B$24:$B$38,"CM*")</f>
        <v>0</v>
      </c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COUNTIFS($D$24:$D$37,"",$B$24:$B$37,"MG*")</f>
        <v>14</v>
      </c>
      <c r="H43" s="26">
        <f>COUNTIFS($D$24:$D$38,"",$B$24:$B$38,"NB*")</f>
        <v>0</v>
      </c>
      <c r="I43" s="26"/>
      <c r="J43" s="9"/>
      <c r="K43" s="9"/>
      <c r="L43" s="9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</row>
    <row r="44" spans="1:24">
      <c r="A44" s="9"/>
      <c r="B44" s="9"/>
      <c r="C44" s="17"/>
      <c r="D44" s="26">
        <f>COUNTIFS($D$5:$D$20,"",$B$5:$B$20,"CM*")</f>
        <v>0</v>
      </c>
      <c r="E44" s="26">
        <f>COUNTIFS($P$5:$P$20,"",$N$5:$N$20,"Steph_Rx*")</f>
        <v>0</v>
      </c>
      <c r="F44" s="26"/>
      <c r="G44" s="26"/>
      <c r="H44" s="26">
        <f>COUNTIFS($V$24:$V$38,"",$S$24:$S$38,"NB*")</f>
        <v>0</v>
      </c>
      <c r="I44" s="26"/>
      <c r="J44" s="9"/>
      <c r="K44" s="9"/>
      <c r="L44" s="9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</row>
    <row r="45" spans="1:24">
      <c r="A45" s="9"/>
      <c r="B45" s="9"/>
      <c r="C45" s="17"/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</row>
    <row r="46" spans="1:24">
      <c r="A46" s="9"/>
      <c r="B46" s="9"/>
      <c r="C46" s="17"/>
      <c r="D46" s="26"/>
      <c r="E46" s="26"/>
      <c r="F46" s="26"/>
      <c r="G46" s="26"/>
      <c r="H46" s="26"/>
      <c r="I46" s="26"/>
      <c r="J46" s="9"/>
      <c r="K46" s="9"/>
      <c r="L46" s="9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</row>
    <row r="47" spans="1:24">
      <c r="A47" s="9"/>
      <c r="B47" s="9"/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30</v>
      </c>
      <c r="H47" s="18">
        <f t="shared" si="16"/>
        <v>0</v>
      </c>
      <c r="I47" s="18">
        <f t="shared" si="16"/>
        <v>0</v>
      </c>
      <c r="J47" s="18"/>
      <c r="K47" s="18"/>
      <c r="L47" s="18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X47"/>
  <sheetViews>
    <sheetView workbookViewId="0"/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43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20-01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37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MG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MG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MG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MG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MG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MG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MG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MG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MG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MG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MG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MG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MG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MG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MG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MG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/>
      <c r="H40" s="26"/>
      <c r="I40" s="24"/>
      <c r="K40" s="9"/>
      <c r="L40" s="9"/>
    </row>
    <row r="41" spans="1:24">
      <c r="D41" s="26">
        <f>COUNTIFS($D$24:$D$38,"",$B$24:$B$38,"BF*",H24:H38,"O")</f>
        <v>0</v>
      </c>
      <c r="E41" s="26">
        <f>COUNTIFS($P$24:$P$38,"",$N$24:$N$38,"Vincent*")</f>
        <v>0</v>
      </c>
      <c r="F41" s="26"/>
      <c r="G41" s="26"/>
      <c r="H41" s="26"/>
      <c r="I41" s="26">
        <f>COUNTIFS($V$14:$V$19,"",$T$14:$T$19,"JNP*")</f>
        <v>0</v>
      </c>
    </row>
    <row r="42" spans="1:24">
      <c r="D42" s="26">
        <f>COUNTIFS($D$5:$D$20,"",$B$5:$B$20,"BF*",H5:H20,"O")</f>
        <v>16</v>
      </c>
      <c r="E42" s="26">
        <f>COUNTIFS($P$5:$P$20,"",$N$5:$N$20,"Vincent*")</f>
        <v>16</v>
      </c>
      <c r="F42" s="26"/>
      <c r="G42" s="26">
        <f>COUNTIFS($V$5:$V$20,"",$T$5:$T$20,"MG*")</f>
        <v>16</v>
      </c>
      <c r="H42" s="26">
        <f>COUNTIFS($D$5:$D$20,"",$B$5:$B$20,"NB*")</f>
        <v>0</v>
      </c>
      <c r="I42" s="26"/>
      <c r="J42" s="9"/>
      <c r="K42" s="9"/>
      <c r="L42" s="9"/>
    </row>
    <row r="43" spans="1:24">
      <c r="D43" s="26">
        <f>COUNTIFS($D$24:$D$38,"",$B$24:$B$38,"CM*")</f>
        <v>0</v>
      </c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COUNTIFS($D$24:$D$37,"",$B$24:$B$37,"MG*")</f>
        <v>14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>
        <f>COUNTIFS($D$5:$D$20,"",$B$5:$B$20,"CM*")</f>
        <v>0</v>
      </c>
      <c r="E44" s="26">
        <f>COUNTIFS($P$5:$P$20,"",$N$5:$N$20,"Steph_Rx*")</f>
        <v>0</v>
      </c>
      <c r="F44" s="26"/>
      <c r="G44" s="26"/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30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Skills!$J$1:$O$1</xm:f>
          </x14:formula1>
          <xm:sqref>I22 I3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X47"/>
  <sheetViews>
    <sheetView workbookViewId="0">
      <selection activeCell="I3" sqref="I3"/>
    </sheetView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26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21-01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37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MG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MG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MG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MG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MG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MG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MG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MG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MG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MG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MG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MG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MG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MG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MG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MG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/>
      <c r="H40" s="26"/>
      <c r="I40" s="24"/>
      <c r="K40" s="9"/>
      <c r="L40" s="9"/>
    </row>
    <row r="41" spans="1:24">
      <c r="D41" s="26">
        <f>COUNTIFS($D$24:$D$38,"",$B$24:$B$38,"BF*",H24:H38,"O")</f>
        <v>0</v>
      </c>
      <c r="E41" s="26">
        <f>COUNTIFS($P$24:$P$38,"",$N$24:$N$38,"Vincent*")</f>
        <v>0</v>
      </c>
      <c r="F41" s="26"/>
      <c r="G41" s="26"/>
      <c r="H41" s="26"/>
      <c r="I41" s="26">
        <f>COUNTIFS($V$14:$V$19,"",$T$14:$T$19,"JNP*")</f>
        <v>0</v>
      </c>
    </row>
    <row r="42" spans="1:24">
      <c r="D42" s="26">
        <f>COUNTIFS($D$5:$D$20,"",$B$5:$B$20,"BF*",H5:H20,"O")</f>
        <v>16</v>
      </c>
      <c r="E42" s="26">
        <f>COUNTIFS($P$5:$P$20,"",$N$5:$N$20,"Vincent*")</f>
        <v>16</v>
      </c>
      <c r="F42" s="26"/>
      <c r="G42" s="26">
        <f>COUNTIFS($V$5:$V$20,"",$T$5:$T$20,"MG*")</f>
        <v>16</v>
      </c>
      <c r="H42" s="26">
        <f>COUNTIFS($D$5:$D$20,"",$B$5:$B$20,"NB*")</f>
        <v>0</v>
      </c>
      <c r="I42" s="26"/>
      <c r="J42" s="9"/>
      <c r="K42" s="9"/>
      <c r="L42" s="9"/>
    </row>
    <row r="43" spans="1:24">
      <c r="D43" s="26">
        <f>COUNTIFS($D$24:$D$38,"",$B$24:$B$38,"CM*")</f>
        <v>0</v>
      </c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COUNTIFS($D$24:$D$37,"",$B$24:$B$37,"MG*")</f>
        <v>14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>
        <f>COUNTIFS($D$5:$D$20,"",$B$5:$B$20,"CM*")</f>
        <v>0</v>
      </c>
      <c r="E44" s="26">
        <f>COUNTIFS($P$5:$P$20,"",$N$5:$N$20,"Steph_Rx*")</f>
        <v>0</v>
      </c>
      <c r="F44" s="26"/>
      <c r="G44" s="26"/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30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C5:C20">
      <formula1>INDIRECT($C$3)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U24:U38">
      <formula1>INDIRECT($U$22)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Skills!$J$1:$O$1</xm:f>
          </x14:formula1>
          <xm:sqref>I22 I3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Skills!$Q$1:$S$1</xm:f>
          </x14:formula1>
          <xm:sqref>O3 O22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X47"/>
  <sheetViews>
    <sheetView workbookViewId="0">
      <selection activeCell="J15" sqref="J15"/>
    </sheetView>
  </sheetViews>
  <sheetFormatPr baseColWidth="10" defaultRowHeight="14" x14ac:dyDescent="0"/>
  <cols>
    <col min="1" max="1" width="8.1640625" style="9" bestFit="1" customWidth="1"/>
    <col min="2" max="2" width="3.83203125" style="9" bestFit="1" customWidth="1"/>
    <col min="3" max="3" width="12.1640625" style="17" bestFit="1" customWidth="1"/>
    <col min="4" max="4" width="12.5" style="9" bestFit="1" customWidth="1"/>
    <col min="5" max="5" width="7.1640625" style="9" bestFit="1" customWidth="1"/>
    <col min="6" max="6" width="11" style="9" bestFit="1" customWidth="1"/>
    <col min="7" max="7" width="9.33203125" style="9" bestFit="1" customWidth="1"/>
    <col min="8" max="8" width="4.33203125" style="9" bestFit="1" customWidth="1"/>
    <col min="9" max="9" width="9" style="10" bestFit="1" customWidth="1"/>
    <col min="10" max="10" width="12.5" style="10" bestFit="1" customWidth="1"/>
    <col min="11" max="11" width="7.1640625" style="10" bestFit="1" customWidth="1"/>
    <col min="12" max="12" width="11" style="10" bestFit="1" customWidth="1"/>
    <col min="13" max="13" width="6.83203125" style="10" bestFit="1" customWidth="1"/>
    <col min="14" max="14" width="8.1640625" style="10" bestFit="1" customWidth="1"/>
    <col min="15" max="15" width="9.33203125" style="10" bestFit="1" customWidth="1"/>
    <col min="16" max="16" width="12.5" style="10" bestFit="1" customWidth="1"/>
    <col min="17" max="17" width="7.1640625" style="10" bestFit="1" customWidth="1"/>
    <col min="18" max="18" width="11" style="10" bestFit="1" customWidth="1"/>
    <col min="19" max="19" width="6.83203125" style="10" bestFit="1" customWidth="1"/>
    <col min="20" max="20" width="3.83203125" style="10" bestFit="1" customWidth="1"/>
    <col min="21" max="21" width="9.5" style="10" bestFit="1" customWidth="1"/>
    <col min="22" max="22" width="12.5" style="10" bestFit="1" customWidth="1"/>
    <col min="23" max="23" width="7.1640625" style="10" bestFit="1" customWidth="1"/>
    <col min="24" max="24" width="11" style="10" bestFit="1" customWidth="1"/>
  </cols>
  <sheetData>
    <row r="1" spans="1:24">
      <c r="A1" s="32" t="s">
        <v>25</v>
      </c>
      <c r="B1" s="17"/>
      <c r="D1" s="10"/>
      <c r="E1" s="10"/>
      <c r="F1" s="10"/>
      <c r="G1" s="10"/>
      <c r="K1" s="33"/>
      <c r="L1" s="11"/>
      <c r="R1" s="9"/>
    </row>
    <row r="2" spans="1:24">
      <c r="A2" s="12" t="s">
        <v>44</v>
      </c>
      <c r="B2" s="27"/>
      <c r="C2" s="28" t="s">
        <v>34</v>
      </c>
      <c r="D2" s="29"/>
      <c r="E2" s="29"/>
      <c r="F2" s="29"/>
      <c r="G2" s="19"/>
      <c r="H2" s="22"/>
      <c r="I2" s="20" t="s">
        <v>24</v>
      </c>
      <c r="J2" s="19"/>
      <c r="K2" s="19"/>
      <c r="L2" s="19"/>
      <c r="M2" s="24"/>
      <c r="N2" s="24"/>
      <c r="O2" s="25" t="s">
        <v>23</v>
      </c>
      <c r="P2" s="24"/>
      <c r="Q2" s="24"/>
      <c r="R2" s="24"/>
      <c r="S2" s="31"/>
      <c r="T2" s="31"/>
      <c r="U2" s="28" t="s">
        <v>33</v>
      </c>
      <c r="V2" s="31"/>
      <c r="W2" s="31"/>
      <c r="X2" s="31"/>
    </row>
    <row r="3" spans="1:24">
      <c r="A3" s="34" t="str">
        <f ca="1">RIGHT(CELL("filename",A1),LEN(CELL("filename",A1))-SEARCH("]",CELL("filename",A1)))</f>
        <v>22-01</v>
      </c>
      <c r="B3" s="27"/>
      <c r="C3" s="28" t="s">
        <v>9</v>
      </c>
      <c r="D3" s="29"/>
      <c r="E3" s="29"/>
      <c r="F3" s="29"/>
      <c r="G3" s="19"/>
      <c r="H3" s="22"/>
      <c r="I3" s="20" t="s">
        <v>39</v>
      </c>
      <c r="J3" s="22"/>
      <c r="K3" s="22"/>
      <c r="L3" s="22"/>
      <c r="M3" s="24"/>
      <c r="N3" s="24"/>
      <c r="O3" s="25" t="s">
        <v>13</v>
      </c>
      <c r="P3" s="26"/>
      <c r="Q3" s="26"/>
      <c r="R3" s="26"/>
      <c r="S3" s="31"/>
      <c r="T3" s="31"/>
      <c r="U3" s="28" t="s">
        <v>37</v>
      </c>
      <c r="V3" s="29"/>
      <c r="W3" s="29"/>
      <c r="X3" s="29"/>
    </row>
    <row r="4" spans="1:24">
      <c r="A4" s="27"/>
      <c r="B4" s="27"/>
      <c r="C4" s="29" t="s">
        <v>1</v>
      </c>
      <c r="D4" s="29" t="s">
        <v>0</v>
      </c>
      <c r="E4" s="29" t="s">
        <v>19</v>
      </c>
      <c r="F4" s="29" t="s">
        <v>20</v>
      </c>
      <c r="G4" s="21"/>
      <c r="H4" s="21"/>
      <c r="I4" s="22" t="s">
        <v>1</v>
      </c>
      <c r="J4" s="22" t="s">
        <v>0</v>
      </c>
      <c r="K4" s="22" t="s">
        <v>19</v>
      </c>
      <c r="L4" s="22" t="s">
        <v>20</v>
      </c>
      <c r="M4" s="23"/>
      <c r="N4" s="23"/>
      <c r="O4" s="26" t="s">
        <v>1</v>
      </c>
      <c r="P4" s="26" t="s">
        <v>0</v>
      </c>
      <c r="Q4" s="26" t="s">
        <v>19</v>
      </c>
      <c r="R4" s="26" t="s">
        <v>20</v>
      </c>
      <c r="S4" s="27"/>
      <c r="T4" s="27"/>
      <c r="U4" s="29" t="s">
        <v>1</v>
      </c>
      <c r="V4" s="29" t="s">
        <v>0</v>
      </c>
      <c r="W4" s="29" t="s">
        <v>19</v>
      </c>
      <c r="X4" s="29" t="s">
        <v>20</v>
      </c>
    </row>
    <row r="5" spans="1:24">
      <c r="A5" s="27">
        <v>0.34375</v>
      </c>
      <c r="B5" s="27" t="str">
        <f>$C$3</f>
        <v>BF</v>
      </c>
      <c r="C5" s="29" t="s">
        <v>24</v>
      </c>
      <c r="D5" s="14"/>
      <c r="E5" s="14"/>
      <c r="F5" s="14"/>
      <c r="G5" s="35">
        <v>0.34375</v>
      </c>
      <c r="H5" s="22" t="str">
        <f>IF(($I$3="Steph_Ma")+OR($I$3="Dominique")+OR($I$3="Julie")+OR($I$3="Dji")+OR($I$3="Martine"),"O","X")</f>
        <v>O</v>
      </c>
      <c r="I5" s="22" t="s">
        <v>24</v>
      </c>
      <c r="J5" s="14"/>
      <c r="K5" s="15"/>
      <c r="L5" s="16"/>
      <c r="M5" s="23">
        <v>0.34375</v>
      </c>
      <c r="N5" s="23" t="str">
        <f>$O$3</f>
        <v>Vincent</v>
      </c>
      <c r="O5" s="26" t="s">
        <v>32</v>
      </c>
      <c r="P5" s="14"/>
      <c r="Q5" s="15"/>
      <c r="R5" s="16"/>
      <c r="S5" s="27">
        <v>0.34375</v>
      </c>
      <c r="T5" s="27" t="str">
        <f>$U$3</f>
        <v>MG</v>
      </c>
      <c r="U5" s="29" t="s">
        <v>35</v>
      </c>
      <c r="V5" s="14"/>
      <c r="W5" s="15"/>
      <c r="X5" s="16"/>
    </row>
    <row r="6" spans="1:24">
      <c r="A6" s="27">
        <v>0.35416666666666669</v>
      </c>
      <c r="B6" s="27" t="str">
        <f>$C$3</f>
        <v>BF</v>
      </c>
      <c r="C6" s="29" t="s">
        <v>24</v>
      </c>
      <c r="D6" s="14"/>
      <c r="E6" s="14"/>
      <c r="F6" s="14"/>
      <c r="G6" s="21">
        <v>0.35416666666666669</v>
      </c>
      <c r="H6" s="22" t="str">
        <f t="shared" ref="H6:H20" si="0">IF(($I$3="Steph_Ma")+OR($I$3="Dominique")+OR($I$3="Julie")+OR($I$3="Dji")+OR($I$3="Martine"),"O","X")</f>
        <v>O</v>
      </c>
      <c r="I6" s="22" t="s">
        <v>24</v>
      </c>
      <c r="J6" s="14"/>
      <c r="K6" s="14"/>
      <c r="L6" s="14"/>
      <c r="M6" s="23">
        <v>0.35416666666666669</v>
      </c>
      <c r="N6" s="23" t="str">
        <f t="shared" ref="N6:N20" si="1">$O$3</f>
        <v>Vincent</v>
      </c>
      <c r="O6" s="26" t="s">
        <v>32</v>
      </c>
      <c r="P6" s="14"/>
      <c r="Q6" s="15"/>
      <c r="R6" s="16"/>
      <c r="S6" s="27">
        <v>0.35416666666666669</v>
      </c>
      <c r="T6" s="27" t="str">
        <f t="shared" ref="T6:T20" si="2">$U$3</f>
        <v>MG</v>
      </c>
      <c r="U6" s="29" t="s">
        <v>18</v>
      </c>
      <c r="V6" s="14"/>
      <c r="W6" s="15"/>
      <c r="X6" s="16"/>
    </row>
    <row r="7" spans="1:24">
      <c r="A7" s="27">
        <f>A6+"00:15"</f>
        <v>0.36458333333333337</v>
      </c>
      <c r="B7" s="27" t="str">
        <f t="shared" ref="B7:B20" si="3">$C$3</f>
        <v>BF</v>
      </c>
      <c r="C7" s="29" t="s">
        <v>24</v>
      </c>
      <c r="D7" s="14"/>
      <c r="E7" s="14"/>
      <c r="F7" s="14"/>
      <c r="G7" s="21">
        <f>G6+"00:15"</f>
        <v>0.36458333333333337</v>
      </c>
      <c r="H7" s="22" t="str">
        <f t="shared" si="0"/>
        <v>O</v>
      </c>
      <c r="I7" s="22" t="s">
        <v>24</v>
      </c>
      <c r="J7" s="14"/>
      <c r="K7" s="14"/>
      <c r="L7" s="14"/>
      <c r="M7" s="23">
        <f>M6+"00:15"</f>
        <v>0.36458333333333337</v>
      </c>
      <c r="N7" s="23" t="str">
        <f t="shared" si="1"/>
        <v>Vincent</v>
      </c>
      <c r="O7" s="26" t="s">
        <v>32</v>
      </c>
      <c r="P7" s="14"/>
      <c r="Q7" s="14"/>
      <c r="R7" s="14"/>
      <c r="S7" s="27">
        <f>S6+"00:15"</f>
        <v>0.36458333333333337</v>
      </c>
      <c r="T7" s="27" t="str">
        <f t="shared" si="2"/>
        <v>MG</v>
      </c>
      <c r="U7" s="29" t="s">
        <v>7</v>
      </c>
      <c r="V7" s="14"/>
      <c r="W7" s="14"/>
      <c r="X7" s="14"/>
    </row>
    <row r="8" spans="1:24">
      <c r="A8" s="27">
        <f t="shared" ref="A8:A20" si="4">A7+"00:15"</f>
        <v>0.37500000000000006</v>
      </c>
      <c r="B8" s="27" t="str">
        <f t="shared" si="3"/>
        <v>BF</v>
      </c>
      <c r="C8" s="29" t="s">
        <v>24</v>
      </c>
      <c r="D8" s="14"/>
      <c r="E8" s="14"/>
      <c r="F8" s="14"/>
      <c r="G8" s="21">
        <f t="shared" ref="G8:G20" si="5">G7+"00:15"</f>
        <v>0.37500000000000006</v>
      </c>
      <c r="H8" s="22" t="str">
        <f t="shared" si="0"/>
        <v>O</v>
      </c>
      <c r="I8" s="22" t="s">
        <v>24</v>
      </c>
      <c r="J8" s="15"/>
      <c r="K8" s="15"/>
      <c r="L8" s="16"/>
      <c r="M8" s="23">
        <f t="shared" ref="M8:M20" si="6">M7+"00:15"</f>
        <v>0.37500000000000006</v>
      </c>
      <c r="N8" s="23" t="str">
        <f t="shared" si="1"/>
        <v>Vincent</v>
      </c>
      <c r="O8" s="26" t="s">
        <v>32</v>
      </c>
      <c r="P8" s="15"/>
      <c r="Q8" s="15"/>
      <c r="R8" s="16"/>
      <c r="S8" s="27">
        <f t="shared" ref="S8:S20" si="7">S7+"00:15"</f>
        <v>0.37500000000000006</v>
      </c>
      <c r="T8" s="27" t="str">
        <f t="shared" si="2"/>
        <v>MG</v>
      </c>
      <c r="U8" s="29" t="s">
        <v>7</v>
      </c>
      <c r="V8" s="15"/>
      <c r="W8" s="15"/>
      <c r="X8" s="16"/>
    </row>
    <row r="9" spans="1:24">
      <c r="A9" s="27">
        <f t="shared" si="4"/>
        <v>0.38541666666666674</v>
      </c>
      <c r="B9" s="27" t="str">
        <f t="shared" si="3"/>
        <v>BF</v>
      </c>
      <c r="C9" s="29" t="s">
        <v>24</v>
      </c>
      <c r="D9" s="14"/>
      <c r="E9" s="15"/>
      <c r="F9" s="16"/>
      <c r="G9" s="21">
        <f t="shared" si="5"/>
        <v>0.38541666666666674</v>
      </c>
      <c r="H9" s="22" t="str">
        <f t="shared" si="0"/>
        <v>O</v>
      </c>
      <c r="I9" s="22" t="s">
        <v>24</v>
      </c>
      <c r="J9" s="15"/>
      <c r="K9" s="15"/>
      <c r="L9" s="16"/>
      <c r="M9" s="23">
        <f t="shared" si="6"/>
        <v>0.38541666666666674</v>
      </c>
      <c r="N9" s="23" t="str">
        <f t="shared" si="1"/>
        <v>Vincent</v>
      </c>
      <c r="O9" s="26" t="s">
        <v>32</v>
      </c>
      <c r="P9" s="15"/>
      <c r="Q9" s="15"/>
      <c r="R9" s="16"/>
      <c r="S9" s="27">
        <f t="shared" si="7"/>
        <v>0.38541666666666674</v>
      </c>
      <c r="T9" s="27" t="str">
        <f t="shared" si="2"/>
        <v>MG</v>
      </c>
      <c r="U9" s="29" t="s">
        <v>7</v>
      </c>
      <c r="V9" s="15"/>
      <c r="W9" s="15"/>
      <c r="X9" s="16"/>
    </row>
    <row r="10" spans="1:24">
      <c r="A10" s="27">
        <f t="shared" si="4"/>
        <v>0.39583333333333343</v>
      </c>
      <c r="B10" s="27" t="str">
        <f t="shared" si="3"/>
        <v>BF</v>
      </c>
      <c r="C10" s="29" t="s">
        <v>24</v>
      </c>
      <c r="D10" s="14"/>
      <c r="E10" s="15"/>
      <c r="F10" s="16"/>
      <c r="G10" s="21">
        <f t="shared" si="5"/>
        <v>0.39583333333333343</v>
      </c>
      <c r="H10" s="22" t="str">
        <f t="shared" si="0"/>
        <v>O</v>
      </c>
      <c r="I10" s="22" t="s">
        <v>24</v>
      </c>
      <c r="J10" s="15"/>
      <c r="K10" s="15"/>
      <c r="L10" s="16"/>
      <c r="M10" s="23">
        <f t="shared" si="6"/>
        <v>0.39583333333333343</v>
      </c>
      <c r="N10" s="23" t="str">
        <f t="shared" si="1"/>
        <v>Vincent</v>
      </c>
      <c r="O10" s="26" t="s">
        <v>32</v>
      </c>
      <c r="P10" s="15"/>
      <c r="Q10" s="15"/>
      <c r="R10" s="16"/>
      <c r="S10" s="27">
        <f t="shared" si="7"/>
        <v>0.39583333333333343</v>
      </c>
      <c r="T10" s="27" t="str">
        <f t="shared" si="2"/>
        <v>MG</v>
      </c>
      <c r="U10" s="29" t="s">
        <v>7</v>
      </c>
      <c r="V10" s="15"/>
      <c r="W10" s="15"/>
      <c r="X10" s="16"/>
    </row>
    <row r="11" spans="1:24">
      <c r="A11" s="27">
        <f t="shared" si="4"/>
        <v>0.40625000000000011</v>
      </c>
      <c r="B11" s="27" t="str">
        <f t="shared" si="3"/>
        <v>BF</v>
      </c>
      <c r="C11" s="29" t="s">
        <v>24</v>
      </c>
      <c r="D11" s="14"/>
      <c r="E11" s="15"/>
      <c r="F11" s="16"/>
      <c r="G11" s="21">
        <f t="shared" si="5"/>
        <v>0.40625000000000011</v>
      </c>
      <c r="H11" s="22" t="str">
        <f t="shared" si="0"/>
        <v>O</v>
      </c>
      <c r="I11" s="22" t="s">
        <v>24</v>
      </c>
      <c r="J11" s="15"/>
      <c r="K11" s="15"/>
      <c r="L11" s="16"/>
      <c r="M11" s="23">
        <f t="shared" si="6"/>
        <v>0.40625000000000011</v>
      </c>
      <c r="N11" s="23" t="str">
        <f t="shared" si="1"/>
        <v>Vincent</v>
      </c>
      <c r="O11" s="26" t="s">
        <v>32</v>
      </c>
      <c r="P11" s="15"/>
      <c r="Q11" s="15"/>
      <c r="R11" s="16"/>
      <c r="S11" s="27">
        <f t="shared" si="7"/>
        <v>0.40625000000000011</v>
      </c>
      <c r="T11" s="27" t="str">
        <f t="shared" si="2"/>
        <v>MG</v>
      </c>
      <c r="U11" s="29" t="s">
        <v>7</v>
      </c>
      <c r="V11" s="15"/>
      <c r="W11" s="15"/>
      <c r="X11" s="16"/>
    </row>
    <row r="12" spans="1:24">
      <c r="A12" s="27">
        <f t="shared" si="4"/>
        <v>0.4166666666666668</v>
      </c>
      <c r="B12" s="27" t="str">
        <f t="shared" si="3"/>
        <v>BF</v>
      </c>
      <c r="C12" s="29" t="s">
        <v>24</v>
      </c>
      <c r="D12" s="14"/>
      <c r="E12" s="15"/>
      <c r="F12" s="16"/>
      <c r="G12" s="21">
        <f t="shared" si="5"/>
        <v>0.4166666666666668</v>
      </c>
      <c r="H12" s="22" t="str">
        <f t="shared" si="0"/>
        <v>O</v>
      </c>
      <c r="I12" s="22" t="s">
        <v>24</v>
      </c>
      <c r="J12" s="15"/>
      <c r="K12" s="15"/>
      <c r="L12" s="16"/>
      <c r="M12" s="23">
        <f t="shared" si="6"/>
        <v>0.4166666666666668</v>
      </c>
      <c r="N12" s="23" t="str">
        <f t="shared" si="1"/>
        <v>Vincent</v>
      </c>
      <c r="O12" s="26" t="s">
        <v>32</v>
      </c>
      <c r="P12" s="15"/>
      <c r="Q12" s="15"/>
      <c r="R12" s="16"/>
      <c r="S12" s="27">
        <f t="shared" si="7"/>
        <v>0.4166666666666668</v>
      </c>
      <c r="T12" s="27" t="str">
        <f t="shared" si="2"/>
        <v>MG</v>
      </c>
      <c r="U12" s="29" t="s">
        <v>7</v>
      </c>
      <c r="V12" s="15"/>
      <c r="W12" s="15"/>
      <c r="X12" s="16"/>
    </row>
    <row r="13" spans="1:24">
      <c r="A13" s="27">
        <f t="shared" si="4"/>
        <v>0.42708333333333348</v>
      </c>
      <c r="B13" s="27" t="str">
        <f t="shared" si="3"/>
        <v>BF</v>
      </c>
      <c r="C13" s="29" t="s">
        <v>24</v>
      </c>
      <c r="D13" s="14"/>
      <c r="E13" s="15"/>
      <c r="F13" s="16"/>
      <c r="G13" s="21">
        <f t="shared" si="5"/>
        <v>0.42708333333333348</v>
      </c>
      <c r="H13" s="22" t="str">
        <f t="shared" si="0"/>
        <v>O</v>
      </c>
      <c r="I13" s="22" t="s">
        <v>24</v>
      </c>
      <c r="J13" s="15"/>
      <c r="K13" s="15"/>
      <c r="L13" s="16"/>
      <c r="M13" s="23">
        <f t="shared" si="6"/>
        <v>0.42708333333333348</v>
      </c>
      <c r="N13" s="23" t="str">
        <f t="shared" si="1"/>
        <v>Vincent</v>
      </c>
      <c r="O13" s="26" t="s">
        <v>32</v>
      </c>
      <c r="P13" s="15"/>
      <c r="Q13" s="15"/>
      <c r="R13" s="16"/>
      <c r="S13" s="27">
        <f t="shared" si="7"/>
        <v>0.42708333333333348</v>
      </c>
      <c r="T13" s="27" t="str">
        <f t="shared" si="2"/>
        <v>MG</v>
      </c>
      <c r="U13" s="29" t="s">
        <v>7</v>
      </c>
      <c r="V13" s="15"/>
      <c r="W13" s="15"/>
      <c r="X13" s="16"/>
    </row>
    <row r="14" spans="1:24">
      <c r="A14" s="27">
        <f t="shared" si="4"/>
        <v>0.43750000000000017</v>
      </c>
      <c r="B14" s="27" t="str">
        <f t="shared" si="3"/>
        <v>BF</v>
      </c>
      <c r="C14" s="29" t="s">
        <v>24</v>
      </c>
      <c r="D14" s="14"/>
      <c r="E14" s="15"/>
      <c r="F14" s="16"/>
      <c r="G14" s="21">
        <f t="shared" si="5"/>
        <v>0.43750000000000017</v>
      </c>
      <c r="H14" s="22" t="str">
        <f t="shared" si="0"/>
        <v>O</v>
      </c>
      <c r="I14" s="22" t="s">
        <v>24</v>
      </c>
      <c r="J14" s="15"/>
      <c r="K14" s="15"/>
      <c r="L14" s="16"/>
      <c r="M14" s="23">
        <f t="shared" si="6"/>
        <v>0.43750000000000017</v>
      </c>
      <c r="N14" s="23" t="str">
        <f t="shared" si="1"/>
        <v>Vincent</v>
      </c>
      <c r="O14" s="26" t="s">
        <v>32</v>
      </c>
      <c r="P14" s="15"/>
      <c r="Q14" s="15"/>
      <c r="R14" s="16"/>
      <c r="S14" s="27">
        <f t="shared" si="7"/>
        <v>0.43750000000000017</v>
      </c>
      <c r="T14" s="27" t="str">
        <f t="shared" si="2"/>
        <v>MG</v>
      </c>
      <c r="U14" s="29" t="s">
        <v>7</v>
      </c>
      <c r="V14" s="15"/>
      <c r="W14" s="15"/>
      <c r="X14" s="16"/>
    </row>
    <row r="15" spans="1:24">
      <c r="A15" s="27">
        <f t="shared" si="4"/>
        <v>0.44791666666666685</v>
      </c>
      <c r="B15" s="27" t="str">
        <f t="shared" si="3"/>
        <v>BF</v>
      </c>
      <c r="C15" s="29" t="s">
        <v>24</v>
      </c>
      <c r="D15" s="14"/>
      <c r="E15" s="15"/>
      <c r="F15" s="16"/>
      <c r="G15" s="21">
        <f t="shared" si="5"/>
        <v>0.44791666666666685</v>
      </c>
      <c r="H15" s="22" t="str">
        <f t="shared" si="0"/>
        <v>O</v>
      </c>
      <c r="I15" s="22" t="s">
        <v>24</v>
      </c>
      <c r="J15" s="15"/>
      <c r="K15" s="15"/>
      <c r="L15" s="16"/>
      <c r="M15" s="23">
        <f t="shared" si="6"/>
        <v>0.44791666666666685</v>
      </c>
      <c r="N15" s="23" t="str">
        <f t="shared" si="1"/>
        <v>Vincent</v>
      </c>
      <c r="O15" s="26" t="s">
        <v>32</v>
      </c>
      <c r="P15" s="15"/>
      <c r="Q15" s="15"/>
      <c r="R15" s="16"/>
      <c r="S15" s="27">
        <f t="shared" si="7"/>
        <v>0.44791666666666685</v>
      </c>
      <c r="T15" s="27" t="str">
        <f t="shared" si="2"/>
        <v>MG</v>
      </c>
      <c r="U15" s="29" t="s">
        <v>7</v>
      </c>
      <c r="V15" s="15"/>
      <c r="W15" s="15"/>
      <c r="X15" s="16"/>
    </row>
    <row r="16" spans="1:24">
      <c r="A16" s="27">
        <f t="shared" si="4"/>
        <v>0.45833333333333354</v>
      </c>
      <c r="B16" s="27" t="str">
        <f t="shared" si="3"/>
        <v>BF</v>
      </c>
      <c r="C16" s="29" t="s">
        <v>24</v>
      </c>
      <c r="D16" s="14"/>
      <c r="E16" s="15"/>
      <c r="F16" s="16"/>
      <c r="G16" s="21">
        <f t="shared" si="5"/>
        <v>0.45833333333333354</v>
      </c>
      <c r="H16" s="22" t="str">
        <f t="shared" si="0"/>
        <v>O</v>
      </c>
      <c r="I16" s="22" t="s">
        <v>24</v>
      </c>
      <c r="J16" s="15"/>
      <c r="K16" s="15"/>
      <c r="L16" s="16"/>
      <c r="M16" s="23">
        <f t="shared" si="6"/>
        <v>0.45833333333333354</v>
      </c>
      <c r="N16" s="23" t="str">
        <f t="shared" si="1"/>
        <v>Vincent</v>
      </c>
      <c r="O16" s="26" t="s">
        <v>32</v>
      </c>
      <c r="P16" s="15"/>
      <c r="Q16" s="15"/>
      <c r="R16" s="16"/>
      <c r="S16" s="27">
        <f t="shared" si="7"/>
        <v>0.45833333333333354</v>
      </c>
      <c r="T16" s="27" t="str">
        <f t="shared" si="2"/>
        <v>MG</v>
      </c>
      <c r="U16" s="29" t="s">
        <v>7</v>
      </c>
      <c r="V16" s="15"/>
      <c r="W16" s="15"/>
      <c r="X16" s="16"/>
    </row>
    <row r="17" spans="1:24">
      <c r="A17" s="27">
        <f t="shared" si="4"/>
        <v>0.46875000000000022</v>
      </c>
      <c r="B17" s="27" t="str">
        <f t="shared" si="3"/>
        <v>BF</v>
      </c>
      <c r="C17" s="29" t="s">
        <v>24</v>
      </c>
      <c r="D17" s="14"/>
      <c r="E17" s="15"/>
      <c r="F17" s="16"/>
      <c r="G17" s="21">
        <f t="shared" si="5"/>
        <v>0.46875000000000022</v>
      </c>
      <c r="H17" s="22" t="str">
        <f t="shared" si="0"/>
        <v>O</v>
      </c>
      <c r="I17" s="22" t="s">
        <v>24</v>
      </c>
      <c r="J17" s="15"/>
      <c r="K17" s="15"/>
      <c r="L17" s="16"/>
      <c r="M17" s="23">
        <f t="shared" si="6"/>
        <v>0.46875000000000022</v>
      </c>
      <c r="N17" s="23" t="str">
        <f t="shared" si="1"/>
        <v>Vincent</v>
      </c>
      <c r="O17" s="26" t="s">
        <v>32</v>
      </c>
      <c r="P17" s="15"/>
      <c r="Q17" s="15"/>
      <c r="R17" s="16"/>
      <c r="S17" s="27">
        <f t="shared" si="7"/>
        <v>0.46875000000000022</v>
      </c>
      <c r="T17" s="27" t="str">
        <f t="shared" si="2"/>
        <v>MG</v>
      </c>
      <c r="U17" s="29" t="s">
        <v>7</v>
      </c>
      <c r="V17" s="15"/>
      <c r="W17" s="15"/>
      <c r="X17" s="16"/>
    </row>
    <row r="18" spans="1:24">
      <c r="A18" s="27">
        <f t="shared" si="4"/>
        <v>0.47916666666666691</v>
      </c>
      <c r="B18" s="27" t="str">
        <f t="shared" si="3"/>
        <v>BF</v>
      </c>
      <c r="C18" s="29" t="s">
        <v>24</v>
      </c>
      <c r="D18" s="14"/>
      <c r="E18" s="15"/>
      <c r="F18" s="16"/>
      <c r="G18" s="21">
        <f t="shared" si="5"/>
        <v>0.47916666666666691</v>
      </c>
      <c r="H18" s="22" t="str">
        <f t="shared" si="0"/>
        <v>O</v>
      </c>
      <c r="I18" s="22" t="s">
        <v>24</v>
      </c>
      <c r="J18" s="15"/>
      <c r="K18" s="15"/>
      <c r="L18" s="16"/>
      <c r="M18" s="23">
        <f t="shared" si="6"/>
        <v>0.47916666666666691</v>
      </c>
      <c r="N18" s="23" t="str">
        <f t="shared" si="1"/>
        <v>Vincent</v>
      </c>
      <c r="O18" s="26" t="s">
        <v>32</v>
      </c>
      <c r="P18" s="15"/>
      <c r="Q18" s="15"/>
      <c r="R18" s="16"/>
      <c r="S18" s="27">
        <f t="shared" si="7"/>
        <v>0.47916666666666691</v>
      </c>
      <c r="T18" s="27" t="str">
        <f t="shared" si="2"/>
        <v>MG</v>
      </c>
      <c r="U18" s="29" t="s">
        <v>7</v>
      </c>
      <c r="V18" s="15"/>
      <c r="W18" s="15"/>
      <c r="X18" s="16"/>
    </row>
    <row r="19" spans="1:24">
      <c r="A19" s="27">
        <f t="shared" si="4"/>
        <v>0.48958333333333359</v>
      </c>
      <c r="B19" s="27" t="str">
        <f t="shared" si="3"/>
        <v>BF</v>
      </c>
      <c r="C19" s="29" t="s">
        <v>24</v>
      </c>
      <c r="D19" s="14"/>
      <c r="E19" s="15"/>
      <c r="F19" s="16"/>
      <c r="G19" s="21">
        <f t="shared" si="5"/>
        <v>0.48958333333333359</v>
      </c>
      <c r="H19" s="22" t="str">
        <f t="shared" si="0"/>
        <v>O</v>
      </c>
      <c r="I19" s="22" t="s">
        <v>24</v>
      </c>
      <c r="J19" s="15"/>
      <c r="K19" s="15"/>
      <c r="L19" s="16"/>
      <c r="M19" s="23">
        <f t="shared" si="6"/>
        <v>0.48958333333333359</v>
      </c>
      <c r="N19" s="23" t="str">
        <f t="shared" si="1"/>
        <v>Vincent</v>
      </c>
      <c r="O19" s="26" t="s">
        <v>32</v>
      </c>
      <c r="P19" s="15"/>
      <c r="Q19" s="15"/>
      <c r="R19" s="16"/>
      <c r="S19" s="27">
        <f t="shared" si="7"/>
        <v>0.48958333333333359</v>
      </c>
      <c r="T19" s="27" t="str">
        <f t="shared" si="2"/>
        <v>MG</v>
      </c>
      <c r="U19" s="29" t="s">
        <v>7</v>
      </c>
      <c r="V19" s="15"/>
      <c r="W19" s="15"/>
      <c r="X19" s="16"/>
    </row>
    <row r="20" spans="1:24">
      <c r="A20" s="27">
        <f t="shared" si="4"/>
        <v>0.50000000000000022</v>
      </c>
      <c r="B20" s="27" t="str">
        <f t="shared" si="3"/>
        <v>BF</v>
      </c>
      <c r="C20" s="29" t="s">
        <v>24</v>
      </c>
      <c r="D20" s="14"/>
      <c r="E20" s="15"/>
      <c r="F20" s="16"/>
      <c r="G20" s="21">
        <f t="shared" si="5"/>
        <v>0.50000000000000022</v>
      </c>
      <c r="H20" s="22" t="str">
        <f t="shared" si="0"/>
        <v>O</v>
      </c>
      <c r="I20" s="22" t="s">
        <v>24</v>
      </c>
      <c r="J20" s="15"/>
      <c r="K20" s="15"/>
      <c r="L20" s="16"/>
      <c r="M20" s="23">
        <f t="shared" si="6"/>
        <v>0.50000000000000022</v>
      </c>
      <c r="N20" s="23" t="str">
        <f t="shared" si="1"/>
        <v>Vincent</v>
      </c>
      <c r="O20" s="26" t="s">
        <v>32</v>
      </c>
      <c r="P20" s="15"/>
      <c r="Q20" s="15"/>
      <c r="R20" s="16"/>
      <c r="S20" s="27">
        <f t="shared" si="7"/>
        <v>0.50000000000000022</v>
      </c>
      <c r="T20" s="27" t="str">
        <f t="shared" si="2"/>
        <v>MG</v>
      </c>
      <c r="U20" s="29" t="s">
        <v>7</v>
      </c>
      <c r="V20" s="15"/>
      <c r="W20" s="15"/>
      <c r="X20" s="16"/>
    </row>
    <row r="21" spans="1:24">
      <c r="A21" s="28" t="s">
        <v>21</v>
      </c>
      <c r="B21" s="28"/>
      <c r="C21" s="28" t="s">
        <v>22</v>
      </c>
      <c r="D21" s="29"/>
      <c r="E21" s="29"/>
      <c r="F21" s="29"/>
      <c r="G21" s="22" t="s">
        <v>21</v>
      </c>
      <c r="H21" s="22"/>
      <c r="I21" s="20" t="s">
        <v>24</v>
      </c>
      <c r="J21" s="19"/>
      <c r="K21" s="19"/>
      <c r="L21" s="19"/>
      <c r="M21" s="24" t="s">
        <v>21</v>
      </c>
      <c r="N21" s="24"/>
      <c r="O21" s="25" t="s">
        <v>23</v>
      </c>
      <c r="P21" s="24"/>
      <c r="Q21" s="24"/>
      <c r="R21" s="24"/>
      <c r="S21" s="31" t="s">
        <v>21</v>
      </c>
      <c r="T21" s="31"/>
      <c r="U21" s="28" t="s">
        <v>33</v>
      </c>
      <c r="V21" s="31"/>
      <c r="W21" s="31"/>
      <c r="X21" s="31"/>
    </row>
    <row r="22" spans="1:24">
      <c r="A22" s="30"/>
      <c r="B22" s="30"/>
      <c r="C22" s="28" t="s">
        <v>37</v>
      </c>
      <c r="D22" s="29"/>
      <c r="E22" s="29"/>
      <c r="F22" s="29"/>
      <c r="G22" s="21"/>
      <c r="H22" s="21"/>
      <c r="I22" s="20" t="s">
        <v>42</v>
      </c>
      <c r="J22" s="22"/>
      <c r="K22" s="22"/>
      <c r="L22" s="22"/>
      <c r="M22" s="24"/>
      <c r="N22" s="24"/>
      <c r="O22" s="25" t="s">
        <v>38</v>
      </c>
      <c r="P22" s="26"/>
      <c r="Q22" s="26"/>
      <c r="R22" s="26"/>
      <c r="S22" s="31"/>
      <c r="T22" s="31"/>
      <c r="U22" s="28" t="s">
        <v>42</v>
      </c>
      <c r="V22" s="31"/>
      <c r="W22" s="31"/>
      <c r="X22" s="31"/>
    </row>
    <row r="23" spans="1:24">
      <c r="A23" s="27"/>
      <c r="B23" s="27"/>
      <c r="C23" s="29" t="s">
        <v>1</v>
      </c>
      <c r="D23" s="29" t="s">
        <v>0</v>
      </c>
      <c r="E23" s="29" t="s">
        <v>19</v>
      </c>
      <c r="F23" s="29" t="s">
        <v>20</v>
      </c>
      <c r="G23" s="21"/>
      <c r="H23" s="21"/>
      <c r="I23" s="22" t="s">
        <v>1</v>
      </c>
      <c r="J23" s="22" t="s">
        <v>0</v>
      </c>
      <c r="K23" s="22" t="s">
        <v>19</v>
      </c>
      <c r="L23" s="22" t="s">
        <v>20</v>
      </c>
      <c r="M23" s="23"/>
      <c r="N23" s="23"/>
      <c r="O23" s="26" t="s">
        <v>1</v>
      </c>
      <c r="P23" s="26" t="s">
        <v>0</v>
      </c>
      <c r="Q23" s="26" t="s">
        <v>19</v>
      </c>
      <c r="R23" s="26" t="s">
        <v>20</v>
      </c>
      <c r="S23" s="27"/>
      <c r="T23" s="27"/>
      <c r="U23" s="29" t="s">
        <v>1</v>
      </c>
      <c r="V23" s="29" t="s">
        <v>0</v>
      </c>
      <c r="W23" s="29" t="s">
        <v>19</v>
      </c>
      <c r="X23" s="29" t="s">
        <v>20</v>
      </c>
    </row>
    <row r="24" spans="1:24">
      <c r="A24" s="27">
        <v>0.5625</v>
      </c>
      <c r="B24" s="27" t="str">
        <f>$C$22</f>
        <v>MG</v>
      </c>
      <c r="C24" s="29" t="s">
        <v>35</v>
      </c>
      <c r="D24" s="15"/>
      <c r="E24" s="15"/>
      <c r="F24" s="16"/>
      <c r="G24" s="21">
        <v>0.5625</v>
      </c>
      <c r="H24" s="22" t="str">
        <f>IF(($I$22="Steph_Ma")+OR($I$22="Dominique")+OR($I$22="Julie")+OR($I$22="Dji")+OR($I$22="Martine"),"O","X")</f>
        <v>X</v>
      </c>
      <c r="I24" s="22" t="s">
        <v>51</v>
      </c>
      <c r="J24" s="15"/>
      <c r="K24" s="15"/>
      <c r="L24" s="16"/>
      <c r="M24" s="23">
        <v>0.5625</v>
      </c>
      <c r="N24" s="23" t="str">
        <f>$O$22</f>
        <v>Steph_Rx</v>
      </c>
      <c r="O24" s="26" t="s">
        <v>31</v>
      </c>
      <c r="P24" s="15"/>
      <c r="Q24" s="15"/>
      <c r="R24" s="16"/>
      <c r="S24" s="27">
        <v>0.5625</v>
      </c>
      <c r="T24" s="27" t="str">
        <f>$U$22</f>
        <v>XX</v>
      </c>
      <c r="U24" s="29" t="s">
        <v>51</v>
      </c>
      <c r="V24" s="15"/>
      <c r="W24" s="15"/>
      <c r="X24" s="16"/>
    </row>
    <row r="25" spans="1:24">
      <c r="A25" s="27">
        <f>A24+"00:15"</f>
        <v>0.57291666666666663</v>
      </c>
      <c r="B25" s="27" t="str">
        <f t="shared" ref="B25:B38" si="8">$C$22</f>
        <v>MG</v>
      </c>
      <c r="C25" s="29" t="s">
        <v>2</v>
      </c>
      <c r="D25" s="15"/>
      <c r="E25" s="15"/>
      <c r="F25" s="16"/>
      <c r="G25" s="21">
        <f>G24+"00:15"</f>
        <v>0.57291666666666663</v>
      </c>
      <c r="H25" s="22" t="str">
        <f t="shared" ref="H25:H38" si="9">IF(($I$22="Steph_Ma")+OR($I$22="Dominique")+OR($I$22="Julie")+OR($I$22="Dji")+OR($I$22="Martine"),"O","X")</f>
        <v>X</v>
      </c>
      <c r="I25" s="22" t="s">
        <v>51</v>
      </c>
      <c r="J25" s="15"/>
      <c r="K25" s="15"/>
      <c r="L25" s="16"/>
      <c r="M25" s="23">
        <f>M24+"00:15"</f>
        <v>0.57291666666666663</v>
      </c>
      <c r="N25" s="23" t="str">
        <f t="shared" ref="N25:N38" si="10">$O$22</f>
        <v>Steph_Rx</v>
      </c>
      <c r="O25" s="26" t="s">
        <v>31</v>
      </c>
      <c r="P25" s="15"/>
      <c r="Q25" s="15"/>
      <c r="R25" s="16"/>
      <c r="S25" s="27">
        <f>S24+"00:15"</f>
        <v>0.57291666666666663</v>
      </c>
      <c r="T25" s="27" t="str">
        <f t="shared" ref="T25:T38" si="11">$U$22</f>
        <v>XX</v>
      </c>
      <c r="U25" s="29" t="s">
        <v>51</v>
      </c>
      <c r="V25" s="15"/>
      <c r="W25" s="15"/>
      <c r="X25" s="16"/>
    </row>
    <row r="26" spans="1:24">
      <c r="A26" s="27">
        <f t="shared" ref="A26:A38" si="12">A25+"00:15"</f>
        <v>0.58333333333333326</v>
      </c>
      <c r="B26" s="27" t="str">
        <f t="shared" si="8"/>
        <v>MG</v>
      </c>
      <c r="C26" s="29" t="s">
        <v>2</v>
      </c>
      <c r="D26" s="15"/>
      <c r="E26" s="15"/>
      <c r="F26" s="16"/>
      <c r="G26" s="21">
        <f t="shared" ref="G26:G38" si="13">G25+"00:15"</f>
        <v>0.58333333333333326</v>
      </c>
      <c r="H26" s="22" t="str">
        <f t="shared" si="9"/>
        <v>X</v>
      </c>
      <c r="I26" s="22" t="s">
        <v>51</v>
      </c>
      <c r="J26" s="14"/>
      <c r="K26" s="14"/>
      <c r="L26" s="14"/>
      <c r="M26" s="23">
        <f t="shared" ref="M26:M38" si="14">M25+"00:15"</f>
        <v>0.58333333333333326</v>
      </c>
      <c r="N26" s="23" t="str">
        <f t="shared" si="10"/>
        <v>Steph_Rx</v>
      </c>
      <c r="O26" s="26" t="s">
        <v>31</v>
      </c>
      <c r="P26" s="14"/>
      <c r="Q26" s="14"/>
      <c r="R26" s="14"/>
      <c r="S26" s="27">
        <f t="shared" ref="S26:S38" si="15">S25+"00:15"</f>
        <v>0.58333333333333326</v>
      </c>
      <c r="T26" s="27" t="str">
        <f t="shared" si="11"/>
        <v>XX</v>
      </c>
      <c r="U26" s="29" t="s">
        <v>51</v>
      </c>
      <c r="V26" s="15"/>
      <c r="W26" s="15"/>
      <c r="X26" s="16">
        <v>475220886</v>
      </c>
    </row>
    <row r="27" spans="1:24">
      <c r="A27" s="27">
        <f t="shared" si="12"/>
        <v>0.59374999999999989</v>
      </c>
      <c r="B27" s="27" t="str">
        <f t="shared" si="8"/>
        <v>MG</v>
      </c>
      <c r="C27" s="29" t="s">
        <v>2</v>
      </c>
      <c r="D27" s="15"/>
      <c r="E27" s="15"/>
      <c r="F27" s="16"/>
      <c r="G27" s="21">
        <f t="shared" si="13"/>
        <v>0.59374999999999989</v>
      </c>
      <c r="H27" s="22" t="str">
        <f t="shared" si="9"/>
        <v>X</v>
      </c>
      <c r="I27" s="22" t="s">
        <v>51</v>
      </c>
      <c r="J27" s="15"/>
      <c r="K27" s="15"/>
      <c r="L27" s="16"/>
      <c r="M27" s="23">
        <f t="shared" si="14"/>
        <v>0.59374999999999989</v>
      </c>
      <c r="N27" s="23" t="str">
        <f t="shared" si="10"/>
        <v>Steph_Rx</v>
      </c>
      <c r="O27" s="26" t="s">
        <v>31</v>
      </c>
      <c r="P27" s="15"/>
      <c r="Q27" s="15"/>
      <c r="R27" s="16"/>
      <c r="S27" s="27">
        <f t="shared" si="15"/>
        <v>0.59374999999999989</v>
      </c>
      <c r="T27" s="27" t="str">
        <f t="shared" si="11"/>
        <v>XX</v>
      </c>
      <c r="U27" s="29" t="s">
        <v>51</v>
      </c>
      <c r="V27" s="15"/>
      <c r="W27" s="15"/>
      <c r="X27" s="16"/>
    </row>
    <row r="28" spans="1:24">
      <c r="A28" s="27">
        <f t="shared" si="12"/>
        <v>0.60416666666666652</v>
      </c>
      <c r="B28" s="27" t="str">
        <f t="shared" si="8"/>
        <v>MG</v>
      </c>
      <c r="C28" s="29" t="s">
        <v>2</v>
      </c>
      <c r="D28" s="14"/>
      <c r="E28" s="14"/>
      <c r="F28" s="14"/>
      <c r="G28" s="21">
        <f t="shared" si="13"/>
        <v>0.60416666666666652</v>
      </c>
      <c r="H28" s="22" t="str">
        <f t="shared" si="9"/>
        <v>X</v>
      </c>
      <c r="I28" s="22" t="s">
        <v>51</v>
      </c>
      <c r="J28" s="15"/>
      <c r="K28" s="15"/>
      <c r="L28" s="16"/>
      <c r="M28" s="23">
        <f t="shared" si="14"/>
        <v>0.60416666666666652</v>
      </c>
      <c r="N28" s="23" t="str">
        <f t="shared" si="10"/>
        <v>Steph_Rx</v>
      </c>
      <c r="O28" s="26" t="s">
        <v>31</v>
      </c>
      <c r="P28" s="15"/>
      <c r="Q28" s="15"/>
      <c r="R28" s="16"/>
      <c r="S28" s="27">
        <f t="shared" si="15"/>
        <v>0.60416666666666652</v>
      </c>
      <c r="T28" s="27" t="str">
        <f t="shared" si="11"/>
        <v>XX</v>
      </c>
      <c r="U28" s="29" t="s">
        <v>51</v>
      </c>
      <c r="V28" s="15"/>
      <c r="W28" s="15"/>
      <c r="X28" s="16"/>
    </row>
    <row r="29" spans="1:24">
      <c r="A29" s="27">
        <f t="shared" si="12"/>
        <v>0.61458333333333315</v>
      </c>
      <c r="B29" s="27" t="str">
        <f t="shared" si="8"/>
        <v>MG</v>
      </c>
      <c r="C29" s="29" t="s">
        <v>2</v>
      </c>
      <c r="D29" s="15"/>
      <c r="E29" s="15"/>
      <c r="F29" s="16"/>
      <c r="G29" s="21">
        <f t="shared" si="13"/>
        <v>0.61458333333333315</v>
      </c>
      <c r="H29" s="22" t="str">
        <f t="shared" si="9"/>
        <v>X</v>
      </c>
      <c r="I29" s="22" t="s">
        <v>51</v>
      </c>
      <c r="J29" s="15"/>
      <c r="K29" s="15"/>
      <c r="L29" s="16"/>
      <c r="M29" s="23">
        <f t="shared" si="14"/>
        <v>0.61458333333333315</v>
      </c>
      <c r="N29" s="23" t="str">
        <f t="shared" si="10"/>
        <v>Steph_Rx</v>
      </c>
      <c r="O29" s="26" t="s">
        <v>31</v>
      </c>
      <c r="P29" s="15"/>
      <c r="Q29" s="15"/>
      <c r="R29" s="16"/>
      <c r="S29" s="27">
        <f t="shared" si="15"/>
        <v>0.61458333333333315</v>
      </c>
      <c r="T29" s="27" t="str">
        <f t="shared" si="11"/>
        <v>XX</v>
      </c>
      <c r="U29" s="29" t="s">
        <v>51</v>
      </c>
      <c r="V29" s="15"/>
      <c r="W29" s="15"/>
      <c r="X29" s="16"/>
    </row>
    <row r="30" spans="1:24">
      <c r="A30" s="27">
        <f t="shared" si="12"/>
        <v>0.62499999999999978</v>
      </c>
      <c r="B30" s="27" t="str">
        <f t="shared" si="8"/>
        <v>MG</v>
      </c>
      <c r="C30" s="29" t="s">
        <v>2</v>
      </c>
      <c r="D30" s="15"/>
      <c r="E30" s="15"/>
      <c r="F30" s="16"/>
      <c r="G30" s="21">
        <f t="shared" si="13"/>
        <v>0.62499999999999978</v>
      </c>
      <c r="H30" s="22" t="str">
        <f t="shared" si="9"/>
        <v>X</v>
      </c>
      <c r="I30" s="22" t="s">
        <v>51</v>
      </c>
      <c r="J30" s="15"/>
      <c r="K30" s="15"/>
      <c r="L30" s="16"/>
      <c r="M30" s="23">
        <f t="shared" si="14"/>
        <v>0.62499999999999978</v>
      </c>
      <c r="N30" s="23" t="str">
        <f t="shared" si="10"/>
        <v>Steph_Rx</v>
      </c>
      <c r="O30" s="26" t="s">
        <v>31</v>
      </c>
      <c r="P30" s="15"/>
      <c r="Q30" s="15"/>
      <c r="R30" s="16"/>
      <c r="S30" s="27">
        <f t="shared" si="15"/>
        <v>0.62499999999999978</v>
      </c>
      <c r="T30" s="27" t="str">
        <f t="shared" si="11"/>
        <v>XX</v>
      </c>
      <c r="U30" s="29" t="s">
        <v>51</v>
      </c>
      <c r="V30" s="15"/>
      <c r="W30" s="15"/>
      <c r="X30" s="16"/>
    </row>
    <row r="31" spans="1:24">
      <c r="A31" s="27">
        <f t="shared" si="12"/>
        <v>0.63541666666666641</v>
      </c>
      <c r="B31" s="27" t="str">
        <f t="shared" si="8"/>
        <v>MG</v>
      </c>
      <c r="C31" s="29" t="s">
        <v>2</v>
      </c>
      <c r="D31" s="15"/>
      <c r="E31" s="15"/>
      <c r="F31" s="16"/>
      <c r="G31" s="21">
        <f t="shared" si="13"/>
        <v>0.63541666666666641</v>
      </c>
      <c r="H31" s="22" t="str">
        <f t="shared" si="9"/>
        <v>X</v>
      </c>
      <c r="I31" s="22" t="s">
        <v>51</v>
      </c>
      <c r="J31" s="15"/>
      <c r="K31" s="15"/>
      <c r="L31" s="16"/>
      <c r="M31" s="23">
        <f t="shared" si="14"/>
        <v>0.63541666666666641</v>
      </c>
      <c r="N31" s="23" t="str">
        <f t="shared" si="10"/>
        <v>Steph_Rx</v>
      </c>
      <c r="O31" s="26" t="s">
        <v>31</v>
      </c>
      <c r="P31" s="15"/>
      <c r="Q31" s="15"/>
      <c r="R31" s="16"/>
      <c r="S31" s="27">
        <f t="shared" si="15"/>
        <v>0.63541666666666641</v>
      </c>
      <c r="T31" s="27" t="str">
        <f t="shared" si="11"/>
        <v>XX</v>
      </c>
      <c r="U31" s="29" t="s">
        <v>51</v>
      </c>
      <c r="V31" s="15"/>
      <c r="W31" s="15"/>
      <c r="X31" s="16"/>
    </row>
    <row r="32" spans="1:24">
      <c r="A32" s="27">
        <f t="shared" si="12"/>
        <v>0.64583333333333304</v>
      </c>
      <c r="B32" s="27" t="str">
        <f t="shared" si="8"/>
        <v>MG</v>
      </c>
      <c r="C32" s="29" t="s">
        <v>2</v>
      </c>
      <c r="D32" s="15"/>
      <c r="E32" s="15"/>
      <c r="F32" s="16"/>
      <c r="G32" s="21">
        <f t="shared" si="13"/>
        <v>0.64583333333333304</v>
      </c>
      <c r="H32" s="22" t="str">
        <f t="shared" si="9"/>
        <v>X</v>
      </c>
      <c r="I32" s="22" t="s">
        <v>51</v>
      </c>
      <c r="J32" s="15"/>
      <c r="K32" s="15"/>
      <c r="L32" s="16"/>
      <c r="M32" s="23">
        <f t="shared" si="14"/>
        <v>0.64583333333333304</v>
      </c>
      <c r="N32" s="23" t="str">
        <f t="shared" si="10"/>
        <v>Steph_Rx</v>
      </c>
      <c r="O32" s="26" t="s">
        <v>31</v>
      </c>
      <c r="P32" s="15"/>
      <c r="Q32" s="15"/>
      <c r="R32" s="16"/>
      <c r="S32" s="27">
        <f t="shared" si="15"/>
        <v>0.64583333333333304</v>
      </c>
      <c r="T32" s="27" t="str">
        <f t="shared" si="11"/>
        <v>XX</v>
      </c>
      <c r="U32" s="29" t="s">
        <v>51</v>
      </c>
      <c r="V32" s="15"/>
      <c r="W32" s="15"/>
      <c r="X32" s="16"/>
    </row>
    <row r="33" spans="1:24">
      <c r="A33" s="27">
        <f t="shared" si="12"/>
        <v>0.65624999999999967</v>
      </c>
      <c r="B33" s="27" t="str">
        <f t="shared" si="8"/>
        <v>MG</v>
      </c>
      <c r="C33" s="29" t="s">
        <v>2</v>
      </c>
      <c r="D33" s="15"/>
      <c r="E33" s="15"/>
      <c r="F33" s="16"/>
      <c r="G33" s="21">
        <f t="shared" si="13"/>
        <v>0.65624999999999967</v>
      </c>
      <c r="H33" s="22" t="str">
        <f t="shared" si="9"/>
        <v>X</v>
      </c>
      <c r="I33" s="22" t="s">
        <v>51</v>
      </c>
      <c r="J33" s="15"/>
      <c r="K33" s="15"/>
      <c r="L33" s="16"/>
      <c r="M33" s="23">
        <f t="shared" si="14"/>
        <v>0.65624999999999967</v>
      </c>
      <c r="N33" s="23" t="str">
        <f t="shared" si="10"/>
        <v>Steph_Rx</v>
      </c>
      <c r="O33" s="26" t="s">
        <v>31</v>
      </c>
      <c r="P33" s="15"/>
      <c r="Q33" s="15"/>
      <c r="R33" s="16"/>
      <c r="S33" s="27">
        <f t="shared" si="15"/>
        <v>0.65624999999999967</v>
      </c>
      <c r="T33" s="27" t="str">
        <f t="shared" si="11"/>
        <v>XX</v>
      </c>
      <c r="U33" s="29" t="s">
        <v>51</v>
      </c>
      <c r="V33" s="15"/>
      <c r="W33" s="15"/>
      <c r="X33" s="16"/>
    </row>
    <row r="34" spans="1:24">
      <c r="A34" s="27">
        <f t="shared" si="12"/>
        <v>0.6666666666666663</v>
      </c>
      <c r="B34" s="27" t="str">
        <f t="shared" si="8"/>
        <v>MG</v>
      </c>
      <c r="C34" s="29" t="s">
        <v>2</v>
      </c>
      <c r="D34" s="15"/>
      <c r="E34" s="15"/>
      <c r="F34" s="16"/>
      <c r="G34" s="21">
        <f t="shared" si="13"/>
        <v>0.6666666666666663</v>
      </c>
      <c r="H34" s="22" t="str">
        <f t="shared" si="9"/>
        <v>X</v>
      </c>
      <c r="I34" s="22" t="s">
        <v>51</v>
      </c>
      <c r="J34" s="15"/>
      <c r="K34" s="15"/>
      <c r="L34" s="16"/>
      <c r="M34" s="23">
        <f t="shared" si="14"/>
        <v>0.6666666666666663</v>
      </c>
      <c r="N34" s="23" t="str">
        <f t="shared" si="10"/>
        <v>Steph_Rx</v>
      </c>
      <c r="O34" s="26" t="s">
        <v>31</v>
      </c>
      <c r="P34" s="15"/>
      <c r="Q34" s="15"/>
      <c r="R34" s="16"/>
      <c r="S34" s="27">
        <f t="shared" si="15"/>
        <v>0.6666666666666663</v>
      </c>
      <c r="T34" s="27" t="str">
        <f t="shared" si="11"/>
        <v>XX</v>
      </c>
      <c r="U34" s="29" t="s">
        <v>51</v>
      </c>
      <c r="V34" s="15"/>
      <c r="W34" s="15"/>
      <c r="X34" s="16"/>
    </row>
    <row r="35" spans="1:24">
      <c r="A35" s="27">
        <f t="shared" si="12"/>
        <v>0.67708333333333293</v>
      </c>
      <c r="B35" s="27" t="str">
        <f t="shared" si="8"/>
        <v>MG</v>
      </c>
      <c r="C35" s="29" t="s">
        <v>2</v>
      </c>
      <c r="D35" s="15"/>
      <c r="E35" s="15"/>
      <c r="F35" s="16"/>
      <c r="G35" s="21">
        <f t="shared" si="13"/>
        <v>0.67708333333333293</v>
      </c>
      <c r="H35" s="22" t="str">
        <f t="shared" si="9"/>
        <v>X</v>
      </c>
      <c r="I35" s="22" t="s">
        <v>51</v>
      </c>
      <c r="J35" s="15"/>
      <c r="K35" s="15"/>
      <c r="L35" s="16"/>
      <c r="M35" s="23">
        <f t="shared" si="14"/>
        <v>0.67708333333333293</v>
      </c>
      <c r="N35" s="23" t="str">
        <f t="shared" si="10"/>
        <v>Steph_Rx</v>
      </c>
      <c r="O35" s="26" t="s">
        <v>31</v>
      </c>
      <c r="P35" s="15"/>
      <c r="Q35" s="15"/>
      <c r="R35" s="16"/>
      <c r="S35" s="27">
        <f t="shared" si="15"/>
        <v>0.67708333333333293</v>
      </c>
      <c r="T35" s="27" t="str">
        <f t="shared" si="11"/>
        <v>XX</v>
      </c>
      <c r="U35" s="29" t="s">
        <v>51</v>
      </c>
      <c r="V35" s="15"/>
      <c r="W35" s="15"/>
      <c r="X35" s="16"/>
    </row>
    <row r="36" spans="1:24">
      <c r="A36" s="27">
        <f t="shared" si="12"/>
        <v>0.68749999999999956</v>
      </c>
      <c r="B36" s="27" t="str">
        <f t="shared" si="8"/>
        <v>MG</v>
      </c>
      <c r="C36" s="29" t="s">
        <v>2</v>
      </c>
      <c r="D36" s="15"/>
      <c r="E36" s="15"/>
      <c r="F36" s="16"/>
      <c r="G36" s="21">
        <f t="shared" si="13"/>
        <v>0.68749999999999956</v>
      </c>
      <c r="H36" s="22" t="str">
        <f t="shared" si="9"/>
        <v>X</v>
      </c>
      <c r="I36" s="22" t="s">
        <v>51</v>
      </c>
      <c r="J36" s="15"/>
      <c r="K36" s="15"/>
      <c r="L36" s="16"/>
      <c r="M36" s="23">
        <f t="shared" si="14"/>
        <v>0.68749999999999956</v>
      </c>
      <c r="N36" s="23" t="str">
        <f t="shared" si="10"/>
        <v>Steph_Rx</v>
      </c>
      <c r="O36" s="26" t="s">
        <v>31</v>
      </c>
      <c r="P36" s="15"/>
      <c r="Q36" s="15"/>
      <c r="R36" s="16"/>
      <c r="S36" s="27">
        <f t="shared" si="15"/>
        <v>0.68749999999999956</v>
      </c>
      <c r="T36" s="27" t="str">
        <f t="shared" si="11"/>
        <v>XX</v>
      </c>
      <c r="U36" s="29" t="s">
        <v>51</v>
      </c>
      <c r="V36" s="15"/>
      <c r="W36" s="15"/>
      <c r="X36" s="16"/>
    </row>
    <row r="37" spans="1:24">
      <c r="A37" s="27">
        <f t="shared" si="12"/>
        <v>0.69791666666666619</v>
      </c>
      <c r="B37" s="27" t="str">
        <f t="shared" si="8"/>
        <v>MG</v>
      </c>
      <c r="C37" s="29" t="s">
        <v>2</v>
      </c>
      <c r="D37" s="15"/>
      <c r="E37" s="15"/>
      <c r="F37" s="16"/>
      <c r="G37" s="21">
        <f t="shared" si="13"/>
        <v>0.69791666666666619</v>
      </c>
      <c r="H37" s="22" t="str">
        <f t="shared" si="9"/>
        <v>X</v>
      </c>
      <c r="I37" s="22" t="s">
        <v>51</v>
      </c>
      <c r="J37" s="15"/>
      <c r="K37" s="15"/>
      <c r="L37" s="16"/>
      <c r="M37" s="23">
        <f t="shared" si="14"/>
        <v>0.69791666666666619</v>
      </c>
      <c r="N37" s="23" t="str">
        <f t="shared" si="10"/>
        <v>Steph_Rx</v>
      </c>
      <c r="O37" s="26" t="s">
        <v>31</v>
      </c>
      <c r="P37" s="15"/>
      <c r="Q37" s="15"/>
      <c r="R37" s="16"/>
      <c r="S37" s="27">
        <f t="shared" si="15"/>
        <v>0.69791666666666619</v>
      </c>
      <c r="T37" s="27" t="str">
        <f t="shared" si="11"/>
        <v>XX</v>
      </c>
      <c r="U37" s="29" t="s">
        <v>51</v>
      </c>
      <c r="V37" s="15"/>
      <c r="W37" s="15"/>
      <c r="X37" s="16"/>
    </row>
    <row r="38" spans="1:24">
      <c r="A38" s="27">
        <f t="shared" si="12"/>
        <v>0.70833333333333282</v>
      </c>
      <c r="B38" s="27" t="str">
        <f t="shared" si="8"/>
        <v>MG</v>
      </c>
      <c r="C38" s="29" t="s">
        <v>2</v>
      </c>
      <c r="D38" s="15"/>
      <c r="E38" s="15"/>
      <c r="F38" s="16"/>
      <c r="G38" s="21">
        <f t="shared" si="13"/>
        <v>0.70833333333333282</v>
      </c>
      <c r="H38" s="22" t="str">
        <f t="shared" si="9"/>
        <v>X</v>
      </c>
      <c r="I38" s="22" t="s">
        <v>51</v>
      </c>
      <c r="J38" s="15"/>
      <c r="K38" s="15"/>
      <c r="L38" s="16"/>
      <c r="M38" s="23">
        <f t="shared" si="14"/>
        <v>0.70833333333333282</v>
      </c>
      <c r="N38" s="23" t="str">
        <f t="shared" si="10"/>
        <v>Steph_Rx</v>
      </c>
      <c r="O38" s="26" t="s">
        <v>31</v>
      </c>
      <c r="P38" s="15"/>
      <c r="Q38" s="15"/>
      <c r="R38" s="16"/>
      <c r="S38" s="27">
        <f t="shared" si="15"/>
        <v>0.70833333333333282</v>
      </c>
      <c r="T38" s="27" t="str">
        <f t="shared" si="11"/>
        <v>XX</v>
      </c>
      <c r="U38" s="29" t="s">
        <v>51</v>
      </c>
      <c r="V38" s="15"/>
      <c r="W38" s="15"/>
      <c r="X38" s="16"/>
    </row>
    <row r="39" spans="1:24">
      <c r="C39" s="9" t="s">
        <v>47</v>
      </c>
      <c r="D39" s="13" t="s">
        <v>24</v>
      </c>
      <c r="E39" s="13" t="s">
        <v>40</v>
      </c>
      <c r="F39" s="13" t="s">
        <v>30</v>
      </c>
      <c r="G39" s="13" t="s">
        <v>49</v>
      </c>
      <c r="H39" s="13" t="s">
        <v>53</v>
      </c>
      <c r="I39" s="13" t="s">
        <v>41</v>
      </c>
      <c r="J39" s="13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>
      <c r="D40" s="26"/>
      <c r="E40" s="26"/>
      <c r="F40" s="26"/>
      <c r="G40" s="26"/>
      <c r="H40" s="26"/>
      <c r="I40" s="24"/>
      <c r="K40" s="9"/>
      <c r="L40" s="9"/>
    </row>
    <row r="41" spans="1:24">
      <c r="D41" s="26">
        <f>COUNTIFS($D$24:$D$38,"",$B$24:$B$38,"BF*",H24:H38,"O")</f>
        <v>0</v>
      </c>
      <c r="E41" s="26">
        <f>COUNTIFS($P$24:$P$38,"",$N$24:$N$38,"Vincent*")</f>
        <v>0</v>
      </c>
      <c r="F41" s="26"/>
      <c r="G41" s="26"/>
      <c r="H41" s="26"/>
      <c r="I41" s="26">
        <f>COUNTIFS($V$14:$V$19,"",$T$14:$T$19,"JNP*")</f>
        <v>0</v>
      </c>
    </row>
    <row r="42" spans="1:24">
      <c r="D42" s="26">
        <f>COUNTIFS($D$5:$D$20,"",$B$5:$B$20,"BF*",H5:H20,"O")</f>
        <v>16</v>
      </c>
      <c r="E42" s="26">
        <f>COUNTIFS($P$5:$P$20,"",$N$5:$N$20,"Vincent*")</f>
        <v>16</v>
      </c>
      <c r="F42" s="26"/>
      <c r="G42" s="26">
        <f>COUNTIFS($V$5:$V$20,"",$T$5:$T$20,"MG*")</f>
        <v>16</v>
      </c>
      <c r="H42" s="26">
        <f>COUNTIFS($D$5:$D$20,"",$B$5:$B$20,"NB*")</f>
        <v>0</v>
      </c>
      <c r="I42" s="26"/>
      <c r="J42" s="9"/>
      <c r="K42" s="9"/>
      <c r="L42" s="9"/>
    </row>
    <row r="43" spans="1:24">
      <c r="D43" s="26">
        <f>COUNTIFS($D$24:$D$38,"",$B$24:$B$38,"CM*")</f>
        <v>0</v>
      </c>
      <c r="E43" s="26">
        <f>COUNTIFS($P$24:$P$38,"",$N$24:$N$38,"Steph_Rx*")</f>
        <v>15</v>
      </c>
      <c r="F43" s="26">
        <f>COUNTIFS($P$24:$P$38,"",$N$24:$N$38,"Steph_Rx*")</f>
        <v>15</v>
      </c>
      <c r="G43" s="26">
        <f>COUNTIFS($D$24:$D$37,"",$B$24:$B$37,"MG*")</f>
        <v>14</v>
      </c>
      <c r="H43" s="26">
        <f>COUNTIFS($D$24:$D$38,"",$B$24:$B$38,"NB*")</f>
        <v>0</v>
      </c>
      <c r="I43" s="26"/>
      <c r="J43" s="9"/>
      <c r="K43" s="9"/>
      <c r="L43" s="9"/>
    </row>
    <row r="44" spans="1:24">
      <c r="D44" s="26">
        <f>COUNTIFS($D$5:$D$20,"",$B$5:$B$20,"CM*")</f>
        <v>0</v>
      </c>
      <c r="E44" s="26">
        <f>COUNTIFS($P$5:$P$20,"",$N$5:$N$20,"Steph_Rx*")</f>
        <v>0</v>
      </c>
      <c r="F44" s="26"/>
      <c r="G44" s="26"/>
      <c r="H44" s="26">
        <f>COUNTIFS($V$24:$V$38,"",$S$24:$S$38,"NB*")</f>
        <v>0</v>
      </c>
      <c r="I44" s="26"/>
      <c r="J44" s="9"/>
      <c r="K44" s="9"/>
      <c r="L44" s="9"/>
    </row>
    <row r="45" spans="1:24">
      <c r="D45" s="26"/>
      <c r="E45" s="26"/>
      <c r="F45" s="26"/>
      <c r="G45" s="26"/>
      <c r="H45" s="26">
        <f>COUNTIFS($V$5:$V$20,"",$T$5:$T$20,"NB*")</f>
        <v>0</v>
      </c>
      <c r="I45" s="26"/>
      <c r="J45" s="9"/>
      <c r="K45" s="9"/>
      <c r="L45" s="9"/>
    </row>
    <row r="46" spans="1:24">
      <c r="D46" s="26"/>
      <c r="E46" s="26"/>
      <c r="F46" s="26"/>
      <c r="G46" s="26"/>
      <c r="H46" s="26"/>
      <c r="I46" s="26"/>
      <c r="J46" s="9"/>
      <c r="K46" s="9"/>
      <c r="L46" s="9"/>
    </row>
    <row r="47" spans="1:24">
      <c r="C47" s="17" t="s">
        <v>48</v>
      </c>
      <c r="D47" s="18">
        <f>SUM(D40:D46)</f>
        <v>16</v>
      </c>
      <c r="E47" s="18">
        <f t="shared" ref="E47:I47" si="16">SUM(E40:E46)</f>
        <v>31</v>
      </c>
      <c r="F47" s="18">
        <f t="shared" si="16"/>
        <v>15</v>
      </c>
      <c r="G47" s="18">
        <f t="shared" si="16"/>
        <v>30</v>
      </c>
      <c r="H47" s="18">
        <f t="shared" si="16"/>
        <v>0</v>
      </c>
      <c r="I47" s="18">
        <f t="shared" si="16"/>
        <v>0</v>
      </c>
      <c r="J47" s="18"/>
      <c r="K47" s="18"/>
      <c r="L47" s="18"/>
    </row>
  </sheetData>
  <dataValidations count="8">
    <dataValidation type="list" allowBlank="1" showInputMessage="1" showErrorMessage="1" sqref="U24:U38">
      <formula1>INDIRECT($U$22)</formula1>
    </dataValidation>
    <dataValidation type="list" allowBlank="1" showInputMessage="1" showErrorMessage="1" sqref="O24:O38">
      <formula1>INDIRECT($O$22)</formula1>
    </dataValidation>
    <dataValidation type="list" allowBlank="1" showInputMessage="1" showErrorMessage="1" sqref="I24:I38">
      <formula1>INDIRECT($I$22)</formula1>
    </dataValidation>
    <dataValidation type="list" allowBlank="1" showInputMessage="1" showErrorMessage="1" sqref="U5:U20">
      <formula1>INDIRECT($U$3)</formula1>
    </dataValidation>
    <dataValidation type="list" allowBlank="1" showInputMessage="1" showErrorMessage="1" sqref="O5:O20">
      <formula1>INDIRECT($O$3)</formula1>
    </dataValidation>
    <dataValidation type="list" allowBlank="1" showInputMessage="1" showErrorMessage="1" sqref="I5:I20">
      <formula1>INDIRECT($I$3)</formula1>
    </dataValidation>
    <dataValidation type="list" allowBlank="1" showInputMessage="1" showErrorMessage="1" sqref="C24:C38">
      <formula1>INDIRECT($C$22)</formula1>
    </dataValidation>
    <dataValidation type="list" allowBlank="1" showInputMessage="1" showErrorMessage="1" sqref="C5:C20">
      <formula1>INDIRECT($C$3)</formula1>
    </dataValidation>
  </dataValidations>
  <hyperlinks>
    <hyperlink ref="A1" location="Calendier!A1" display="Menu"/>
  </hyperlink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Skills!$Q$1:$S$1</xm:f>
          </x14:formula1>
          <xm:sqref>O3 O22</xm:sqref>
        </x14:dataValidation>
        <x14:dataValidation type="list" allowBlank="1" showInputMessage="1" showErrorMessage="1">
          <x14:formula1>
            <xm:f>Skills!$A$1:$H$1</xm:f>
          </x14:formula1>
          <xm:sqref>C3 C22 U22 U3</xm:sqref>
        </x14:dataValidation>
        <x14:dataValidation type="list" allowBlank="1" showInputMessage="1" showErrorMessage="1">
          <x14:formula1>
            <xm:f>Skills!$J$1:$O$1</xm:f>
          </x14:formula1>
          <xm:sqref>I22 I3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Skills</vt:lpstr>
      <vt:lpstr>Calendier</vt:lpstr>
      <vt:lpstr>04-01</vt:lpstr>
      <vt:lpstr>05-01</vt:lpstr>
      <vt:lpstr>06-01</vt:lpstr>
      <vt:lpstr>07-01</vt:lpstr>
      <vt:lpstr>08-01</vt:lpstr>
      <vt:lpstr>11-01</vt:lpstr>
      <vt:lpstr>12-01</vt:lpstr>
      <vt:lpstr>13-01</vt:lpstr>
      <vt:lpstr>14-01</vt:lpstr>
      <vt:lpstr>15-01</vt:lpstr>
      <vt:lpstr>18-01</vt:lpstr>
      <vt:lpstr>19-01</vt:lpstr>
      <vt:lpstr>20-01</vt:lpstr>
      <vt:lpstr>21-01</vt:lpstr>
      <vt:lpstr>22-01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32477</dc:creator>
  <cp:lastModifiedBy>Guillaume Beth</cp:lastModifiedBy>
  <cp:lastPrinted>2020-11-11T20:06:41Z</cp:lastPrinted>
  <dcterms:created xsi:type="dcterms:W3CDTF">2015-06-05T18:19:34Z</dcterms:created>
  <dcterms:modified xsi:type="dcterms:W3CDTF">2020-11-11T22:55:27Z</dcterms:modified>
</cp:coreProperties>
</file>