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516"/>
  <workbookPr codeName="ThisWorkbook" autoCompressPictures="0"/>
  <bookViews>
    <workbookView xWindow="0" yWindow="0" windowWidth="25600" windowHeight="16000" activeTab="2"/>
  </bookViews>
  <sheets>
    <sheet name="Devis" sheetId="3" r:id="rId1"/>
    <sheet name="S_DEVIS" sheetId="5" r:id="rId2"/>
    <sheet name="Facture" sheetId="2" r:id="rId3"/>
    <sheet name="S_FACTURES" sheetId="6" r:id="rId4"/>
    <sheet name="Clients" sheetId="1" r:id="rId5"/>
    <sheet name="Table" sheetId="4" r:id="rId6"/>
  </sheets>
  <definedNames>
    <definedName name="F_Client">Facture!$E$7</definedName>
    <definedName name="F_Date">Facture!$B$9</definedName>
    <definedName name="F_Devis">Facture!$C$16</definedName>
    <definedName name="_xlnm.Print_Area" localSheetId="2">Facture!$A$1:$I$49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4" i="2" l="1"/>
  <c r="B40" i="2"/>
  <c r="F40" i="2"/>
  <c r="F38" i="2"/>
  <c r="F36" i="2"/>
  <c r="F34" i="2"/>
  <c r="B38" i="2"/>
  <c r="B36" i="2"/>
  <c r="B34" i="2"/>
  <c r="F28" i="2"/>
  <c r="F26" i="2"/>
  <c r="F24" i="2"/>
  <c r="F22" i="2"/>
  <c r="E28" i="2"/>
  <c r="E26" i="2"/>
  <c r="E24" i="2"/>
  <c r="E22" i="2"/>
  <c r="B22" i="2"/>
  <c r="B28" i="2"/>
  <c r="B26" i="2"/>
  <c r="B24" i="2"/>
  <c r="C18" i="2"/>
  <c r="C17" i="2"/>
  <c r="C16" i="2"/>
  <c r="F10" i="2"/>
  <c r="F9" i="2"/>
  <c r="E9" i="2"/>
  <c r="E8" i="2"/>
  <c r="I2" i="1"/>
  <c r="H2" i="1"/>
  <c r="G2" i="1"/>
  <c r="D42" i="3"/>
  <c r="D43" i="3"/>
  <c r="D44" i="3"/>
  <c r="D26" i="3"/>
  <c r="D25" i="3"/>
  <c r="D27" i="3"/>
  <c r="G28" i="2"/>
  <c r="G26" i="2"/>
  <c r="G24" i="2"/>
  <c r="G22" i="2"/>
  <c r="G43" i="2"/>
  <c r="G45" i="2"/>
</calcChain>
</file>

<file path=xl/comments1.xml><?xml version="1.0" encoding="utf-8"?>
<comments xmlns="http://schemas.openxmlformats.org/spreadsheetml/2006/main">
  <authors>
    <author>slefr</author>
  </authors>
  <commentList>
    <comment ref="E7" authorId="0">
      <text>
        <r>
          <rPr>
            <b/>
            <sz val="9"/>
            <color indexed="81"/>
            <rFont val="Tahoma"/>
            <charset val="1"/>
          </rPr>
          <t xml:space="preserve">première recherche
portant sur le nom du client. 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6" authorId="0">
      <text>
        <r>
          <rPr>
            <sz val="9"/>
            <color indexed="81"/>
            <rFont val="Tahoma"/>
            <charset val="1"/>
          </rPr>
          <t xml:space="preserve">recherche qui se ferait en fonction de la première
</t>
        </r>
      </text>
    </comment>
  </commentList>
</comments>
</file>

<file path=xl/sharedStrings.xml><?xml version="1.0" encoding="utf-8"?>
<sst xmlns="http://schemas.openxmlformats.org/spreadsheetml/2006/main" count="281" uniqueCount="190">
  <si>
    <t>Adresse</t>
  </si>
  <si>
    <t>air gpl</t>
  </si>
  <si>
    <t>garage 2</t>
  </si>
  <si>
    <t>garage 3</t>
  </si>
  <si>
    <t>garage 4</t>
  </si>
  <si>
    <t>garage 5</t>
  </si>
  <si>
    <t>garage 6</t>
  </si>
  <si>
    <t>garage 7</t>
  </si>
  <si>
    <t>garage 8</t>
  </si>
  <si>
    <t>garage 9</t>
  </si>
  <si>
    <t>garage 10</t>
  </si>
  <si>
    <t>garage 11</t>
  </si>
  <si>
    <t>garage 12</t>
  </si>
  <si>
    <t>garage 13</t>
  </si>
  <si>
    <t>garage 14</t>
  </si>
  <si>
    <t>garage 15</t>
  </si>
  <si>
    <t>garage 16</t>
  </si>
  <si>
    <t>garage 17</t>
  </si>
  <si>
    <t>garage 18</t>
  </si>
  <si>
    <t>garage 19</t>
  </si>
  <si>
    <t>Avenue 2</t>
  </si>
  <si>
    <t>avenue 3</t>
  </si>
  <si>
    <t>avenue 4</t>
  </si>
  <si>
    <t>avenue 5</t>
  </si>
  <si>
    <t>avenue 6</t>
  </si>
  <si>
    <t>avenue 7</t>
  </si>
  <si>
    <t>avenue 8</t>
  </si>
  <si>
    <t>avenue 9</t>
  </si>
  <si>
    <t>avenue 10</t>
  </si>
  <si>
    <t>avenue 11</t>
  </si>
  <si>
    <t>avenue 12</t>
  </si>
  <si>
    <t>avenue 13</t>
  </si>
  <si>
    <t>avenue 14</t>
  </si>
  <si>
    <t>avenue 15</t>
  </si>
  <si>
    <t>avenue 16</t>
  </si>
  <si>
    <t>avenue 17</t>
  </si>
  <si>
    <t>avenue 18</t>
  </si>
  <si>
    <t>avenue 19</t>
  </si>
  <si>
    <t>Ville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</si>
  <si>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</si>
  <si>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</si>
  <si>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</si>
  <si>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</si>
  <si>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</si>
  <si>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</si>
  <si>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</si>
  <si>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</si>
  <si>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</si>
  <si>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</si>
  <si>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</si>
  <si>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</si>
  <si>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</si>
  <si>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</si>
  <si>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</si>
  <si>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</si>
  <si>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</si>
  <si>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</si>
  <si>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mail</t>
  </si>
  <si>
    <t>Facture</t>
  </si>
  <si>
    <t>Date</t>
  </si>
  <si>
    <t xml:space="preserve">N° </t>
  </si>
  <si>
    <t>Steve GPL services</t>
  </si>
  <si>
    <t>Nom</t>
  </si>
  <si>
    <t>Code postal</t>
  </si>
  <si>
    <t>Tel</t>
  </si>
  <si>
    <t>35, Avenue de la division leclerc</t>
  </si>
  <si>
    <t>Le Blanc-Mesnil</t>
  </si>
  <si>
    <t>Tel:</t>
  </si>
  <si>
    <t>06.37.65.15.64</t>
  </si>
  <si>
    <t>Désignation</t>
  </si>
  <si>
    <t>Quantité</t>
  </si>
  <si>
    <t>Prix unit</t>
  </si>
  <si>
    <t>Non assujeti à la TVA</t>
  </si>
  <si>
    <t>Fourniture</t>
  </si>
  <si>
    <t>Main d'œuvre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</si>
  <si>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</si>
  <si>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</si>
  <si>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</si>
  <si>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</si>
  <si>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</si>
  <si>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</si>
  <si>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</si>
  <si>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</si>
  <si>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</si>
  <si>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</si>
  <si>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</si>
  <si>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</si>
  <si>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</si>
  <si>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</si>
  <si>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</si>
  <si>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</si>
  <si>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</si>
  <si>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</si>
  <si>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</si>
  <si>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</si>
  <si>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</si>
  <si>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Fournitures</t>
  </si>
  <si>
    <t>Prix total ht</t>
  </si>
  <si>
    <t>Prix total ttc</t>
  </si>
  <si>
    <t xml:space="preserve">  /</t>
  </si>
  <si>
    <t>Main d'ŒUVRES</t>
  </si>
  <si>
    <t>Véhicule</t>
  </si>
  <si>
    <t>Immatriculation</t>
  </si>
  <si>
    <t>Base Hors TVA</t>
  </si>
  <si>
    <t>Taux TVA</t>
  </si>
  <si>
    <t>Montant TVA</t>
  </si>
  <si>
    <t>EXO</t>
  </si>
  <si>
    <t>TOTAL HT:</t>
  </si>
  <si>
    <t>TOTAL TVA:</t>
  </si>
  <si>
    <t>TOTAL TTC:</t>
  </si>
  <si>
    <t>Devis 1</t>
  </si>
  <si>
    <t>Devis 2</t>
  </si>
  <si>
    <t>Air gpl</t>
  </si>
  <si>
    <t>Marque</t>
  </si>
  <si>
    <t>immatriculation</t>
  </si>
  <si>
    <t>Frournitures</t>
  </si>
  <si>
    <t>TOTAL</t>
  </si>
  <si>
    <t>TOTAL fourniture</t>
  </si>
  <si>
    <t>TOTAL Main d'œuvre</t>
  </si>
  <si>
    <t>Description</t>
  </si>
  <si>
    <t>NB</t>
  </si>
  <si>
    <t>Citroen Cactus</t>
  </si>
  <si>
    <t>RH-201-FR</t>
  </si>
  <si>
    <t xml:space="preserve">Electrovanne </t>
  </si>
  <si>
    <t>Reservoir</t>
  </si>
  <si>
    <t>Bougies</t>
  </si>
  <si>
    <t>Fils</t>
  </si>
  <si>
    <t>Remplacement</t>
  </si>
  <si>
    <t>Révision</t>
  </si>
  <si>
    <t>Intervention</t>
  </si>
  <si>
    <t>Numéro Facture</t>
  </si>
  <si>
    <t>portable</t>
  </si>
  <si>
    <t>Contact</t>
  </si>
  <si>
    <t>Chef d'atelier</t>
  </si>
  <si>
    <t>Air GPL</t>
  </si>
  <si>
    <t>168, Avenue de la république</t>
  </si>
  <si>
    <t>06-37-65-15-64</t>
  </si>
  <si>
    <t>06-80-15-52-58</t>
  </si>
  <si>
    <t xml:space="preserve">Devis </t>
  </si>
  <si>
    <t>²</t>
  </si>
  <si>
    <t>Denomination</t>
  </si>
  <si>
    <t>CP</t>
  </si>
  <si>
    <t>Gerant</t>
  </si>
  <si>
    <t>GSM</t>
  </si>
  <si>
    <t>Numéro Devis</t>
  </si>
  <si>
    <t>Vehicule</t>
  </si>
  <si>
    <t>Immat</t>
  </si>
  <si>
    <t>Client</t>
  </si>
  <si>
    <t>MO1</t>
  </si>
  <si>
    <t>MO2</t>
  </si>
  <si>
    <t>MO3</t>
  </si>
  <si>
    <t>MO4</t>
  </si>
  <si>
    <t>PU1</t>
  </si>
  <si>
    <t>PU2</t>
  </si>
  <si>
    <t>PU3</t>
  </si>
  <si>
    <t>PU4</t>
  </si>
  <si>
    <t>PU5</t>
  </si>
  <si>
    <t>PU6</t>
  </si>
  <si>
    <t>PU7</t>
  </si>
  <si>
    <t>PU8</t>
  </si>
  <si>
    <t>QTE1</t>
  </si>
  <si>
    <t>QTE2</t>
  </si>
  <si>
    <t>QTE3</t>
  </si>
  <si>
    <t>QTE4</t>
  </si>
  <si>
    <t>FO1</t>
  </si>
  <si>
    <t>FO2</t>
  </si>
  <si>
    <t>FO3</t>
  </si>
  <si>
    <t>FO4</t>
  </si>
  <si>
    <t>TOTAL_FO</t>
  </si>
  <si>
    <t>TOTAL_MO</t>
  </si>
  <si>
    <t>CHOIX</t>
  </si>
  <si>
    <t>D1234</t>
  </si>
  <si>
    <t>ACCEPTE</t>
  </si>
  <si>
    <t>D1235</t>
  </si>
  <si>
    <t>ETAT</t>
  </si>
  <si>
    <t>FACTURE</t>
  </si>
  <si>
    <t>ATTENTE</t>
  </si>
  <si>
    <t>REFUSE</t>
  </si>
  <si>
    <t>Numero</t>
  </si>
  <si>
    <t>BLA</t>
  </si>
  <si>
    <t>BLO</t>
  </si>
  <si>
    <t>BLI</t>
  </si>
  <si>
    <t>BLU</t>
  </si>
  <si>
    <t>EFFORT++</t>
  </si>
  <si>
    <t>GLA</t>
  </si>
  <si>
    <t>GLO</t>
  </si>
  <si>
    <t>GLI</t>
  </si>
  <si>
    <t>GLU</t>
  </si>
  <si>
    <t>RGLTS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</si>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</sst>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&quot;€&quot;;\-\ #,##0.00\ &quot;€&quot;;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Engravers MT"/>
      <family val="1"/>
    </font>
    <font>
      <sz val="11"/>
      <color theme="1"/>
      <name val="Engravers MT"/>
      <family val="1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5378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</borders>
  <cellStyleXfs count="25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85"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0" fillId="0" borderId="0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10" fillId="3" borderId="15" xfId="0" applyFont="1" applyFill="1" applyBorder="1" applyAlignment="1">
      <alignment horizontal="center"/>
    </xf>
    <xf numFmtId="0" fontId="11" fillId="0" borderId="0" xfId="0" applyFont="1" applyBorder="1"/>
    <xf numFmtId="0" fontId="0" fillId="3" borderId="11" xfId="0" applyFill="1" applyBorder="1" applyAlignment="1">
      <alignment horizontal="right"/>
    </xf>
    <xf numFmtId="0" fontId="0" fillId="3" borderId="10" xfId="0" applyFill="1" applyBorder="1" applyAlignment="1">
      <alignment horizontal="right"/>
    </xf>
    <xf numFmtId="0" fontId="0" fillId="3" borderId="15" xfId="0" applyFill="1" applyBorder="1" applyAlignment="1">
      <alignment horizontal="right"/>
    </xf>
    <xf numFmtId="0" fontId="0" fillId="0" borderId="0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0" fillId="6" borderId="1" xfId="0" applyFill="1" applyBorder="1"/>
    <xf numFmtId="14" fontId="0" fillId="6" borderId="1" xfId="0" applyNumberFormat="1" applyFill="1" applyBorder="1"/>
    <xf numFmtId="0" fontId="0" fillId="0" borderId="0" xfId="0" applyAlignment="1"/>
    <xf numFmtId="0" fontId="0" fillId="0" borderId="1" xfId="0" applyBorder="1" applyAlignment="1"/>
    <xf numFmtId="0" fontId="0" fillId="0" borderId="23" xfId="0" applyBorder="1" applyAlignment="1"/>
    <xf numFmtId="0" fontId="0" fillId="0" borderId="24" xfId="0" applyBorder="1"/>
    <xf numFmtId="0" fontId="0" fillId="0" borderId="26" xfId="0" applyBorder="1" applyAlignment="1"/>
    <xf numFmtId="0" fontId="0" fillId="0" borderId="26" xfId="0" applyBorder="1"/>
    <xf numFmtId="0" fontId="0" fillId="0" borderId="28" xfId="0" applyBorder="1"/>
    <xf numFmtId="0" fontId="0" fillId="0" borderId="29" xfId="0" applyBorder="1"/>
    <xf numFmtId="0" fontId="0" fillId="0" borderId="0" xfId="0" applyBorder="1" applyAlignment="1"/>
    <xf numFmtId="0" fontId="0" fillId="5" borderId="0" xfId="0" applyFill="1" applyBorder="1"/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" fontId="0" fillId="0" borderId="0" xfId="0" applyNumberFormat="1"/>
    <xf numFmtId="165" fontId="0" fillId="0" borderId="18" xfId="0" applyNumberFormat="1" applyBorder="1" applyAlignment="1">
      <alignment horizontal="center" vertical="center"/>
    </xf>
    <xf numFmtId="0" fontId="4" fillId="7" borderId="25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7" borderId="27" xfId="0" applyFont="1" applyFill="1" applyBorder="1" applyAlignment="1">
      <alignment horizontal="center"/>
    </xf>
    <xf numFmtId="0" fontId="4" fillId="7" borderId="28" xfId="0" applyFont="1" applyFill="1" applyBorder="1" applyAlignment="1">
      <alignment horizontal="center"/>
    </xf>
    <xf numFmtId="0" fontId="4" fillId="7" borderId="23" xfId="0" applyFont="1" applyFill="1" applyBorder="1" applyAlignment="1">
      <alignment horizontal="center"/>
    </xf>
    <xf numFmtId="0" fontId="4" fillId="7" borderId="22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0" xfId="0" applyBorder="1" applyAlignment="1">
      <alignment horizontal="center"/>
    </xf>
    <xf numFmtId="164" fontId="0" fillId="3" borderId="12" xfId="0" applyNumberForma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6" fillId="0" borderId="0" xfId="0" applyFont="1" applyBorder="1" applyAlignment="1">
      <alignment horizontal="center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left"/>
    </xf>
    <xf numFmtId="0" fontId="10" fillId="3" borderId="0" xfId="0" applyFont="1" applyFill="1" applyBorder="1" applyAlignment="1">
      <alignment horizontal="left"/>
    </xf>
    <xf numFmtId="0" fontId="10" fillId="3" borderId="14" xfId="0" applyFont="1" applyFill="1" applyBorder="1" applyAlignment="1">
      <alignment horizontal="left"/>
    </xf>
    <xf numFmtId="0" fontId="10" fillId="3" borderId="16" xfId="0" applyFont="1" applyFill="1" applyBorder="1" applyAlignment="1">
      <alignment horizontal="left"/>
    </xf>
    <xf numFmtId="0" fontId="10" fillId="3" borderId="17" xfId="0" applyFont="1" applyFill="1" applyBorder="1" applyAlignment="1">
      <alignment horizontal="left"/>
    </xf>
    <xf numFmtId="0" fontId="0" fillId="0" borderId="12" xfId="0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4" fontId="4" fillId="3" borderId="19" xfId="0" applyNumberFormat="1" applyFont="1" applyFill="1" applyBorder="1" applyAlignment="1">
      <alignment horizontal="center" vertical="center"/>
    </xf>
    <xf numFmtId="14" fontId="4" fillId="3" borderId="2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164" fontId="0" fillId="3" borderId="16" xfId="0" applyNumberFormat="1" applyFill="1" applyBorder="1" applyAlignment="1">
      <alignment horizontal="center"/>
    </xf>
    <xf numFmtId="0" fontId="0" fillId="3" borderId="17" xfId="0" applyFill="1" applyBorder="1" applyAlignment="1">
      <alignment horizontal="center"/>
    </xf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16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537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1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2" name="Devis" displayName="Devis" ref="A1:AD6" totalsRowShown="0">
  <autoFilter ref="A1:AD6"/>
  <tableColumns count="30">
    <tableColumn id="1" name="Numero"/>
    <tableColumn id="2" name="Date"/>
    <tableColumn id="3" name="Client"/>
    <tableColumn id="4" name="Marque"/>
    <tableColumn id="5" name="Immat"/>
    <tableColumn id="6" name="FO1"/>
    <tableColumn id="7" name="FO2"/>
    <tableColumn id="8" name="FO3"/>
    <tableColumn id="9" name="FO4"/>
    <tableColumn id="10" name="MO1"/>
    <tableColumn id="11" name="MO2"/>
    <tableColumn id="12" name="MO3"/>
    <tableColumn id="13" name="MO4"/>
    <tableColumn id="14" name="PU1"/>
    <tableColumn id="15" name="PU2"/>
    <tableColumn id="16" name="PU3"/>
    <tableColumn id="17" name="PU4"/>
    <tableColumn id="18" name="PU5"/>
    <tableColumn id="19" name="PU6"/>
    <tableColumn id="20" name="PU7"/>
    <tableColumn id="21" name="PU8"/>
    <tableColumn id="22" name="QTE1"/>
    <tableColumn id="23" name="QTE2"/>
    <tableColumn id="24" name="QTE3"/>
    <tableColumn id="25" name="QTE4"/>
    <tableColumn id="26" name="TOTAL_FO"/>
    <tableColumn id="27" name="TOTAL_MO"/>
    <tableColumn id="28" name="TOTAL"/>
    <tableColumn id="29" name="CHOIX"/>
    <tableColumn id="30" name="ETAT"/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id="3" name="Factures" displayName="Factures" ref="A1:AD6" totalsRowShown="0">
  <autoFilter ref="A1:AD6"/>
  <tableColumns count="30">
    <tableColumn id="1" name="Numero"/>
    <tableColumn id="2" name="Date"/>
    <tableColumn id="3" name="Client"/>
    <tableColumn id="4" name="Marque"/>
    <tableColumn id="5" name="Immat"/>
    <tableColumn id="6" name="FO1"/>
    <tableColumn id="7" name="FO2"/>
    <tableColumn id="8" name="FO3"/>
    <tableColumn id="9" name="FO4"/>
    <tableColumn id="10" name="MO1"/>
    <tableColumn id="11" name="MO2"/>
    <tableColumn id="12" name="MO3"/>
    <tableColumn id="13" name="MO4"/>
    <tableColumn id="14" name="PU1"/>
    <tableColumn id="15" name="PU2"/>
    <tableColumn id="16" name="PU3"/>
    <tableColumn id="17" name="PU4"/>
    <tableColumn id="18" name="PU5"/>
    <tableColumn id="19" name="PU6"/>
    <tableColumn id="20" name="PU7"/>
    <tableColumn id="21" name="PU8"/>
    <tableColumn id="22" name="QTE1"/>
    <tableColumn id="23" name="QTE2"/>
    <tableColumn id="24" name="QTE3"/>
    <tableColumn id="25" name="QTE4"/>
    <tableColumn id="26" name="TOTAL_FO"/>
    <tableColumn id="27" name="TOTAL_MO"/>
    <tableColumn id="28" name="TOTAL"/>
    <tableColumn id="31" name="RGLTS"/>
    <tableColumn id="32" name="SOLDE"/>
  </tableColumns>
  <tableStyleInfo name="TableStyleDark3" showFirstColumn="0" showLastColumn="0" showRowStripes="1" showColumnStripes="0"/>
</table>
</file>

<file path=xl/tables/table3.xml><?xml version="1.0" encoding="utf-8"?>
<table xmlns="http://schemas.openxmlformats.org/spreadsheetml/2006/main" id="1" name="BD" displayName="BD" ref="A1:K20" totalsRowShown="0" headerRowDxfId="15" dataDxfId="13" headerRowBorderDxfId="14" tableBorderDxfId="12" totalsRowBorderDxfId="11">
  <autoFilter ref="A1:K20"/>
  <tableColumns count="11">
    <tableColumn id="1" name="Denomination" dataDxfId="10"/>
    <tableColumn id="3" name="Adresse" dataDxfId="9"/>
    <tableColumn id="4" name="CP" dataDxfId="8"/>
    <tableColumn id="5" name="Ville" dataDxfId="7"/>
    <tableColumn id="2" name="Tel" dataDxfId="6"/>
    <tableColumn id="8" name="GSM" dataDxfId="5"/>
    <tableColumn id="6" name="mail" dataDxfId="4">
      <calculatedColumnFormula>Devis!C9</calculatedColumnFormula>
    </tableColumn>
    <tableColumn id="7" name="Gerant" dataDxfId="3">
      <calculatedColumnFormula>Devis!F3</calculatedColumnFormula>
    </tableColumn>
    <tableColumn id="9" name="Contact" dataDxfId="2">
      <calculatedColumnFormula>Devis!F4</calculatedColumnFormula>
    </tableColumn>
    <tableColumn id="10" name="Vehicule" dataDxfId="1"/>
    <tableColumn id="11" name="Imm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2:G44"/>
  <sheetViews>
    <sheetView workbookViewId="0">
      <selection activeCell="G38" sqref="G38"/>
    </sheetView>
  </sheetViews>
  <sheetFormatPr baseColWidth="10" defaultRowHeight="14" x14ac:dyDescent="0"/>
  <cols>
    <col min="1" max="1" width="5.83203125" customWidth="1"/>
    <col min="2" max="2" width="19.83203125" customWidth="1"/>
    <col min="3" max="3" width="35.83203125" customWidth="1"/>
    <col min="4" max="5" width="8.5" customWidth="1"/>
    <col min="6" max="6" width="19" customWidth="1"/>
    <col min="7" max="7" width="35.83203125" customWidth="1"/>
  </cols>
  <sheetData>
    <row r="2" spans="1:7" ht="15" thickBot="1"/>
    <row r="3" spans="1:7">
      <c r="A3" s="60" t="s">
        <v>62</v>
      </c>
      <c r="B3" s="59"/>
      <c r="C3" s="42" t="s">
        <v>134</v>
      </c>
      <c r="D3" s="59" t="s">
        <v>132</v>
      </c>
      <c r="E3" s="59"/>
      <c r="F3" s="43"/>
    </row>
    <row r="4" spans="1:7">
      <c r="A4" s="55" t="s">
        <v>0</v>
      </c>
      <c r="B4" s="56"/>
      <c r="C4" s="41" t="s">
        <v>135</v>
      </c>
      <c r="D4" s="56" t="s">
        <v>133</v>
      </c>
      <c r="E4" s="56"/>
      <c r="F4" s="44"/>
      <c r="G4" s="40"/>
    </row>
    <row r="5" spans="1:7">
      <c r="A5" s="55" t="s">
        <v>63</v>
      </c>
      <c r="B5" s="56"/>
      <c r="C5" s="41">
        <v>93150</v>
      </c>
      <c r="D5" s="56" t="s">
        <v>64</v>
      </c>
      <c r="E5" s="56"/>
      <c r="F5" s="44"/>
      <c r="G5" s="40"/>
    </row>
    <row r="6" spans="1:7">
      <c r="A6" s="55" t="s">
        <v>38</v>
      </c>
      <c r="B6" s="56"/>
      <c r="C6" s="41" t="s">
        <v>66</v>
      </c>
      <c r="D6" s="41"/>
      <c r="E6" s="41"/>
      <c r="F6" s="44"/>
      <c r="G6" s="40"/>
    </row>
    <row r="7" spans="1:7">
      <c r="A7" s="55" t="s">
        <v>67</v>
      </c>
      <c r="B7" s="56"/>
      <c r="C7" s="41" t="s">
        <v>136</v>
      </c>
      <c r="D7" s="41"/>
      <c r="E7" s="41"/>
      <c r="F7" s="44"/>
      <c r="G7" s="40"/>
    </row>
    <row r="8" spans="1:7">
      <c r="A8" s="55" t="s">
        <v>131</v>
      </c>
      <c r="B8" s="56"/>
      <c r="C8" s="36" t="s">
        <v>137</v>
      </c>
      <c r="D8" s="36"/>
      <c r="E8" s="36"/>
      <c r="F8" s="45"/>
    </row>
    <row r="9" spans="1:7" ht="15" thickBot="1">
      <c r="A9" s="57" t="s">
        <v>57</v>
      </c>
      <c r="B9" s="58"/>
      <c r="C9" s="46"/>
      <c r="D9" s="46"/>
      <c r="E9" s="46"/>
      <c r="F9" s="47"/>
    </row>
    <row r="11" spans="1:7">
      <c r="A11" s="48"/>
      <c r="B11" s="34" t="s">
        <v>110</v>
      </c>
      <c r="C11" s="35" t="s">
        <v>119</v>
      </c>
      <c r="D11" s="35" t="s">
        <v>71</v>
      </c>
      <c r="E11" s="35" t="s">
        <v>120</v>
      </c>
    </row>
    <row r="12" spans="1:7">
      <c r="A12" s="48"/>
      <c r="B12" s="36" t="s">
        <v>144</v>
      </c>
      <c r="C12" s="37"/>
      <c r="D12" s="38"/>
      <c r="E12" s="38"/>
    </row>
    <row r="13" spans="1:7">
      <c r="A13" s="48"/>
      <c r="B13" s="36" t="s">
        <v>59</v>
      </c>
      <c r="C13" s="37">
        <v>44136</v>
      </c>
      <c r="D13" s="38"/>
      <c r="E13" s="38"/>
    </row>
    <row r="14" spans="1:7">
      <c r="A14" s="48"/>
      <c r="B14" s="36" t="s">
        <v>113</v>
      </c>
      <c r="C14" s="36" t="s">
        <v>121</v>
      </c>
      <c r="D14" s="38"/>
      <c r="E14" s="38"/>
    </row>
    <row r="15" spans="1:7">
      <c r="A15" s="48"/>
      <c r="B15" s="36" t="s">
        <v>114</v>
      </c>
      <c r="C15" s="36" t="s">
        <v>122</v>
      </c>
      <c r="D15" s="38"/>
      <c r="E15" s="38"/>
    </row>
    <row r="16" spans="1:7">
      <c r="A16" s="48"/>
      <c r="B16" s="36" t="s">
        <v>130</v>
      </c>
      <c r="C16" s="39"/>
      <c r="D16" s="38"/>
      <c r="E16" s="38"/>
    </row>
    <row r="17" spans="1:5">
      <c r="A17" s="48"/>
      <c r="B17" s="36" t="s">
        <v>96</v>
      </c>
      <c r="C17" s="36" t="s">
        <v>123</v>
      </c>
      <c r="D17" s="36">
        <v>120</v>
      </c>
      <c r="E17" s="36">
        <v>1</v>
      </c>
    </row>
    <row r="18" spans="1:5">
      <c r="A18" s="48"/>
      <c r="B18" s="36" t="s">
        <v>96</v>
      </c>
      <c r="C18" s="36" t="s">
        <v>124</v>
      </c>
      <c r="D18" s="36">
        <v>200</v>
      </c>
      <c r="E18" s="36">
        <v>1</v>
      </c>
    </row>
    <row r="19" spans="1:5">
      <c r="A19" s="48"/>
      <c r="B19" s="36" t="s">
        <v>115</v>
      </c>
      <c r="C19" s="36" t="s">
        <v>125</v>
      </c>
      <c r="D19" s="36">
        <v>45</v>
      </c>
      <c r="E19" s="36">
        <v>4</v>
      </c>
    </row>
    <row r="20" spans="1:5">
      <c r="A20" s="48"/>
      <c r="B20" s="36" t="s">
        <v>96</v>
      </c>
      <c r="C20" s="36" t="s">
        <v>126</v>
      </c>
      <c r="D20" s="36">
        <v>2</v>
      </c>
      <c r="E20" s="36">
        <v>25</v>
      </c>
    </row>
    <row r="21" spans="1:5">
      <c r="A21" s="48"/>
      <c r="B21" s="36" t="s">
        <v>74</v>
      </c>
      <c r="C21" s="36" t="s">
        <v>127</v>
      </c>
      <c r="D21" s="36">
        <v>210</v>
      </c>
      <c r="E21" s="38"/>
    </row>
    <row r="22" spans="1:5">
      <c r="A22" s="48"/>
      <c r="B22" s="36" t="s">
        <v>74</v>
      </c>
      <c r="C22" s="36" t="s">
        <v>128</v>
      </c>
      <c r="D22" s="36">
        <v>125</v>
      </c>
      <c r="E22" s="38"/>
    </row>
    <row r="23" spans="1:5">
      <c r="A23" s="48"/>
      <c r="B23" s="36" t="s">
        <v>74</v>
      </c>
      <c r="C23" s="36" t="s">
        <v>129</v>
      </c>
      <c r="D23" s="36"/>
      <c r="E23" s="38"/>
    </row>
    <row r="24" spans="1:5">
      <c r="A24" s="48"/>
      <c r="B24" s="36" t="s">
        <v>74</v>
      </c>
      <c r="C24" s="36"/>
      <c r="D24" s="36"/>
      <c r="E24" s="38"/>
    </row>
    <row r="25" spans="1:5">
      <c r="A25" s="48"/>
      <c r="B25" s="36" t="s">
        <v>117</v>
      </c>
      <c r="C25" s="36"/>
      <c r="D25" s="36">
        <f>(D17*E17)+(D18*E18)+(D19*E19)+(D20*E20)</f>
        <v>550</v>
      </c>
      <c r="E25" s="38"/>
    </row>
    <row r="26" spans="1:5">
      <c r="A26" s="48"/>
      <c r="B26" s="36" t="s">
        <v>118</v>
      </c>
      <c r="C26" s="36"/>
      <c r="D26" s="36">
        <f>D21+D22+D23+D24</f>
        <v>335</v>
      </c>
      <c r="E26" s="38"/>
    </row>
    <row r="27" spans="1:5">
      <c r="A27" s="48"/>
      <c r="B27" s="36" t="s">
        <v>116</v>
      </c>
      <c r="C27" s="36"/>
      <c r="D27" s="36">
        <f>SUM(D25:D26)</f>
        <v>885</v>
      </c>
      <c r="E27" s="38"/>
    </row>
    <row r="28" spans="1:5">
      <c r="A28" s="48"/>
    </row>
    <row r="29" spans="1:5">
      <c r="A29" s="48"/>
      <c r="B29" s="34" t="s">
        <v>111</v>
      </c>
      <c r="C29" s="35" t="s">
        <v>119</v>
      </c>
      <c r="D29" s="35" t="s">
        <v>71</v>
      </c>
      <c r="E29" s="35" t="s">
        <v>120</v>
      </c>
    </row>
    <row r="30" spans="1:5">
      <c r="B30" s="36" t="s">
        <v>59</v>
      </c>
      <c r="C30" s="37">
        <v>44136</v>
      </c>
      <c r="D30" s="38"/>
      <c r="E30" s="38"/>
    </row>
    <row r="31" spans="1:5">
      <c r="B31" s="36" t="s">
        <v>113</v>
      </c>
      <c r="C31" s="36" t="s">
        <v>121</v>
      </c>
      <c r="D31" s="38"/>
      <c r="E31" s="38"/>
    </row>
    <row r="32" spans="1:5">
      <c r="B32" s="36" t="s">
        <v>114</v>
      </c>
      <c r="C32" s="36" t="s">
        <v>122</v>
      </c>
      <c r="D32" s="38"/>
      <c r="E32" s="38"/>
    </row>
    <row r="33" spans="2:5">
      <c r="B33" s="36" t="s">
        <v>130</v>
      </c>
      <c r="C33" s="39"/>
      <c r="D33" s="38"/>
      <c r="E33" s="38"/>
    </row>
    <row r="34" spans="2:5">
      <c r="B34" s="36" t="s">
        <v>96</v>
      </c>
      <c r="C34" s="36" t="s">
        <v>123</v>
      </c>
      <c r="D34" s="36">
        <v>120</v>
      </c>
      <c r="E34" s="36">
        <v>1</v>
      </c>
    </row>
    <row r="35" spans="2:5">
      <c r="B35" s="36" t="s">
        <v>96</v>
      </c>
      <c r="C35" s="36" t="s">
        <v>124</v>
      </c>
      <c r="D35" s="36">
        <v>200</v>
      </c>
      <c r="E35" s="36">
        <v>1</v>
      </c>
    </row>
    <row r="36" spans="2:5">
      <c r="B36" s="36" t="s">
        <v>115</v>
      </c>
      <c r="C36" s="36" t="s">
        <v>125</v>
      </c>
      <c r="D36" s="36">
        <v>45</v>
      </c>
      <c r="E36" s="36">
        <v>4</v>
      </c>
    </row>
    <row r="37" spans="2:5">
      <c r="B37" s="36" t="s">
        <v>96</v>
      </c>
      <c r="C37" s="36" t="s">
        <v>126</v>
      </c>
      <c r="D37" s="36">
        <v>2</v>
      </c>
      <c r="E37" s="36">
        <v>25</v>
      </c>
    </row>
    <row r="38" spans="2:5">
      <c r="B38" s="36" t="s">
        <v>74</v>
      </c>
      <c r="C38" s="36" t="s">
        <v>127</v>
      </c>
      <c r="D38" s="36">
        <v>210</v>
      </c>
      <c r="E38" s="38"/>
    </row>
    <row r="39" spans="2:5">
      <c r="B39" s="36" t="s">
        <v>74</v>
      </c>
      <c r="C39" s="36" t="s">
        <v>128</v>
      </c>
      <c r="D39" s="36">
        <v>125</v>
      </c>
      <c r="E39" s="38"/>
    </row>
    <row r="40" spans="2:5">
      <c r="B40" s="36" t="s">
        <v>74</v>
      </c>
      <c r="C40" s="36" t="s">
        <v>129</v>
      </c>
      <c r="D40" s="36"/>
      <c r="E40" s="38"/>
    </row>
    <row r="41" spans="2:5">
      <c r="B41" s="36" t="s">
        <v>74</v>
      </c>
      <c r="C41" s="36"/>
      <c r="D41" s="36"/>
      <c r="E41" s="38"/>
    </row>
    <row r="42" spans="2:5">
      <c r="B42" s="36" t="s">
        <v>117</v>
      </c>
      <c r="C42" s="36"/>
      <c r="D42" s="36">
        <f>(D34*E34)+(D35*E35)+(D36*E36)+(D37*E37)</f>
        <v>550</v>
      </c>
      <c r="E42" s="38"/>
    </row>
    <row r="43" spans="2:5">
      <c r="B43" s="36" t="s">
        <v>118</v>
      </c>
      <c r="C43" s="36"/>
      <c r="D43" s="36">
        <f>D38+D39+D40+D41</f>
        <v>335</v>
      </c>
      <c r="E43" s="38"/>
    </row>
    <row r="44" spans="2:5">
      <c r="B44" s="36" t="s">
        <v>116</v>
      </c>
      <c r="C44" s="36"/>
      <c r="D44" s="36">
        <f>SUM(D42:D43)</f>
        <v>885</v>
      </c>
      <c r="E44" s="38"/>
    </row>
  </sheetData>
  <mergeCells count="10">
    <mergeCell ref="A8:B8"/>
    <mergeCell ref="A9:B9"/>
    <mergeCell ref="D3:E3"/>
    <mergeCell ref="D4:E4"/>
    <mergeCell ref="D5:E5"/>
    <mergeCell ref="A3:B3"/>
    <mergeCell ref="A4:B4"/>
    <mergeCell ref="A5:B5"/>
    <mergeCell ref="A6:B6"/>
    <mergeCell ref="A7:B7"/>
  </mergeCells>
  <phoneticPr fontId="3" type="noConversion"/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"/>
  <sheetViews>
    <sheetView workbookViewId="0">
      <selection activeCell="AB4" sqref="AB4"/>
    </sheetView>
  </sheetViews>
  <sheetFormatPr baseColWidth="10" defaultRowHeight="14" x14ac:dyDescent="0"/>
  <cols>
    <col min="10" max="28" width="11.83203125" customWidth="1"/>
  </cols>
  <sheetData>
    <row r="1" spans="1:30">
      <c r="A1" t="s">
        <v>178</v>
      </c>
      <c r="B1" t="s">
        <v>59</v>
      </c>
      <c r="C1" t="s">
        <v>147</v>
      </c>
      <c r="D1" t="s">
        <v>113</v>
      </c>
      <c r="E1" t="s">
        <v>146</v>
      </c>
      <c r="F1" t="s">
        <v>164</v>
      </c>
      <c r="G1" t="s">
        <v>165</v>
      </c>
      <c r="H1" t="s">
        <v>166</v>
      </c>
      <c r="I1" t="s">
        <v>167</v>
      </c>
      <c r="J1" t="s">
        <v>148</v>
      </c>
      <c r="K1" t="s">
        <v>149</v>
      </c>
      <c r="L1" t="s">
        <v>150</v>
      </c>
      <c r="M1" t="s">
        <v>151</v>
      </c>
      <c r="N1" t="s">
        <v>152</v>
      </c>
      <c r="O1" t="s">
        <v>153</v>
      </c>
      <c r="P1" t="s">
        <v>154</v>
      </c>
      <c r="Q1" t="s">
        <v>155</v>
      </c>
      <c r="R1" t="s">
        <v>156</v>
      </c>
      <c r="S1" t="s">
        <v>157</v>
      </c>
      <c r="T1" t="s">
        <v>158</v>
      </c>
      <c r="U1" t="s">
        <v>159</v>
      </c>
      <c r="V1" t="s">
        <v>160</v>
      </c>
      <c r="W1" t="s">
        <v>161</v>
      </c>
      <c r="X1" t="s">
        <v>162</v>
      </c>
      <c r="Y1" t="s">
        <v>163</v>
      </c>
      <c r="Z1" t="s">
        <v>168</v>
      </c>
      <c r="AA1" t="s">
        <v>169</v>
      </c>
      <c r="AB1" t="s">
        <v>116</v>
      </c>
      <c r="AC1" t="s">
        <v>170</v>
      </c>
      <c r="AD1" t="s">
        <v>174</v>
      </c>
    </row>
    <row r="2" spans="1:30">
      <c r="A2" t="s">
        <v>171</v>
      </c>
      <c r="B2" s="53">
        <v>44132</v>
      </c>
      <c r="C2" t="s">
        <v>112</v>
      </c>
      <c r="D2" t="s">
        <v>121</v>
      </c>
      <c r="E2" t="s">
        <v>122</v>
      </c>
      <c r="F2" t="s">
        <v>184</v>
      </c>
      <c r="G2" t="s">
        <v>185</v>
      </c>
      <c r="H2" t="s">
        <v>186</v>
      </c>
      <c r="I2" t="s">
        <v>187</v>
      </c>
      <c r="J2" t="s">
        <v>183</v>
      </c>
      <c r="N2">
        <v>120</v>
      </c>
      <c r="O2">
        <v>10</v>
      </c>
      <c r="P2">
        <v>90</v>
      </c>
      <c r="Q2">
        <v>30</v>
      </c>
      <c r="R2">
        <v>250</v>
      </c>
      <c r="AC2" t="s">
        <v>172</v>
      </c>
      <c r="AD2" t="s">
        <v>175</v>
      </c>
    </row>
    <row r="3" spans="1:30">
      <c r="A3" t="s">
        <v>173</v>
      </c>
      <c r="B3" s="53">
        <v>44132</v>
      </c>
      <c r="C3" t="s">
        <v>112</v>
      </c>
      <c r="D3" t="s">
        <v>121</v>
      </c>
      <c r="E3" t="s">
        <v>122</v>
      </c>
      <c r="F3" t="s">
        <v>179</v>
      </c>
      <c r="G3" t="s">
        <v>180</v>
      </c>
      <c r="H3" t="s">
        <v>181</v>
      </c>
      <c r="I3" t="s">
        <v>182</v>
      </c>
      <c r="J3" t="s">
        <v>183</v>
      </c>
      <c r="N3">
        <v>100</v>
      </c>
      <c r="O3">
        <v>15</v>
      </c>
      <c r="P3">
        <v>75</v>
      </c>
      <c r="Q3">
        <v>40</v>
      </c>
      <c r="R3">
        <v>335</v>
      </c>
      <c r="V3">
        <v>1</v>
      </c>
      <c r="W3">
        <v>4</v>
      </c>
      <c r="X3">
        <v>2</v>
      </c>
      <c r="Y3">
        <v>6</v>
      </c>
      <c r="Z3">
        <v>550</v>
      </c>
      <c r="AA3">
        <v>335</v>
      </c>
      <c r="AB3">
        <v>885</v>
      </c>
      <c r="AC3" t="s">
        <v>172</v>
      </c>
      <c r="AD3" t="s">
        <v>176</v>
      </c>
    </row>
    <row r="4" spans="1:30">
      <c r="AC4" t="s">
        <v>176</v>
      </c>
    </row>
    <row r="5" spans="1:30">
      <c r="AC5" t="s">
        <v>177</v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1:I95"/>
  <sheetViews>
    <sheetView tabSelected="1" view="pageBreakPreview" zoomScale="83" zoomScaleSheetLayoutView="83" workbookViewId="0">
      <selection activeCell="C17" sqref="C17:D17"/>
    </sheetView>
  </sheetViews>
  <sheetFormatPr baseColWidth="10" defaultRowHeight="14" x14ac:dyDescent="0"/>
  <cols>
    <col min="1" max="1" width="2.33203125" customWidth="1"/>
    <col min="2" max="2" width="14.1640625" customWidth="1"/>
    <col min="8" max="8" width="15.5" customWidth="1"/>
    <col min="9" max="9" width="2.1640625" customWidth="1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 ht="30">
      <c r="A3" s="1"/>
      <c r="B3" s="1"/>
      <c r="C3" s="65" t="s">
        <v>61</v>
      </c>
      <c r="D3" s="65"/>
      <c r="E3" s="65"/>
      <c r="F3" s="65"/>
      <c r="G3" s="65"/>
      <c r="H3" s="1"/>
      <c r="I3" s="1"/>
    </row>
    <row r="4" spans="1:9">
      <c r="A4" s="1"/>
      <c r="B4" s="1"/>
      <c r="C4" s="1"/>
      <c r="D4" s="1"/>
      <c r="E4" s="1"/>
      <c r="F4" s="1"/>
      <c r="G4" s="1"/>
      <c r="H4" s="1"/>
      <c r="I4" s="1"/>
    </row>
    <row r="6" spans="1:9" ht="15" thickBot="1">
      <c r="B6" s="2"/>
      <c r="C6" s="2"/>
      <c r="D6" s="2"/>
      <c r="E6" s="2"/>
      <c r="F6" s="2"/>
      <c r="G6" s="2"/>
      <c r="H6" s="2"/>
    </row>
    <row r="7" spans="1:9" ht="20">
      <c r="B7" s="66" t="s">
        <v>58</v>
      </c>
      <c r="C7" s="66"/>
      <c r="D7" s="66"/>
      <c r="E7" s="67" t="s">
        <v>112</v>
      </c>
      <c r="F7" s="68"/>
      <c r="G7" s="68"/>
      <c r="H7" s="69"/>
    </row>
    <row r="8" spans="1:9" ht="18">
      <c r="B8" s="15" t="s">
        <v>59</v>
      </c>
      <c r="C8" s="15" t="s">
        <v>60</v>
      </c>
      <c r="D8" s="2"/>
      <c r="E8" s="70" t="str">
        <f>INDEX(BD[Adresse],MATCH(F_Client,BD[Denomination],0))</f>
        <v>35, Avenue de la division leclerc</v>
      </c>
      <c r="F8" s="71"/>
      <c r="G8" s="71"/>
      <c r="H8" s="72"/>
    </row>
    <row r="9" spans="1:9" ht="19" thickBot="1">
      <c r="B9" s="30">
        <v>44135</v>
      </c>
      <c r="C9" s="5"/>
      <c r="D9" s="2"/>
      <c r="E9" s="23">
        <f>INDEX(BD[CP],MATCH(F_Client,BD[Denomination],0))</f>
        <v>93150</v>
      </c>
      <c r="F9" s="73" t="str">
        <f>INDEX(BD[Ville],MATCH(F_Client,BD[Denomination],0))</f>
        <v>Le Blanc-Mesnil</v>
      </c>
      <c r="G9" s="73"/>
      <c r="H9" s="74"/>
    </row>
    <row r="10" spans="1:9">
      <c r="B10" s="2"/>
      <c r="C10" s="2"/>
      <c r="D10" s="2"/>
      <c r="E10" s="13" t="s">
        <v>67</v>
      </c>
      <c r="F10" s="75" t="str">
        <f>IFERROR(INDEX(BD[GSM],MATCH(F_Client,BD[Denomination],0)),IFERROR(INDEX(BD[Tel],MATCH(F_Client,BD[Denomination],0)),"Néant"))</f>
        <v>06.37.65.15.64</v>
      </c>
      <c r="G10" s="75"/>
      <c r="H10" s="75"/>
    </row>
    <row r="11" spans="1:9">
      <c r="B11" s="2"/>
      <c r="C11" s="2"/>
      <c r="D11" s="2"/>
      <c r="E11" s="2"/>
      <c r="F11" s="2"/>
      <c r="G11" s="2"/>
      <c r="H11" s="2"/>
    </row>
    <row r="12" spans="1:9">
      <c r="B12" s="2"/>
      <c r="C12" s="22"/>
      <c r="D12" s="2"/>
      <c r="E12" s="2"/>
      <c r="F12" s="2"/>
      <c r="G12" s="2"/>
      <c r="H12" s="2"/>
    </row>
    <row r="13" spans="1:9" ht="15" thickBot="1">
      <c r="B13" s="2"/>
      <c r="C13" s="2"/>
      <c r="D13" s="2"/>
      <c r="E13" s="2"/>
      <c r="F13" s="2"/>
      <c r="G13" s="2"/>
      <c r="H13" s="2"/>
    </row>
    <row r="14" spans="1:9" ht="15" thickBot="1">
      <c r="B14" s="78" t="s">
        <v>69</v>
      </c>
      <c r="C14" s="79"/>
      <c r="D14" s="79"/>
      <c r="E14" s="31" t="s">
        <v>70</v>
      </c>
      <c r="F14" s="31" t="s">
        <v>71</v>
      </c>
      <c r="G14" s="31" t="s">
        <v>97</v>
      </c>
      <c r="H14" s="32" t="s">
        <v>98</v>
      </c>
    </row>
    <row r="15" spans="1:9" ht="7.75" customHeight="1">
      <c r="B15" s="2"/>
      <c r="C15" s="2"/>
      <c r="D15" s="2"/>
      <c r="E15" s="2"/>
      <c r="F15" s="2"/>
      <c r="G15" s="2"/>
      <c r="H15" s="2"/>
    </row>
    <row r="16" spans="1:9" ht="13.75" customHeight="1">
      <c r="B16" s="2" t="s">
        <v>138</v>
      </c>
      <c r="C16" s="49" t="str">
        <f>INDEX(Devis[Numero],SUMPRODUCT(MATCH(1,(Devis[Date]&lt;=F_Date)*(Devis[Client]=F_Client)*(Devis[CHOIX]="ACCEPTE")*(Devis[ETAT]&lt;&gt;"FACTURE"),0)))</f>
        <v>D1235</v>
      </c>
      <c r="D16" s="2"/>
      <c r="E16" s="2"/>
      <c r="F16" s="2"/>
      <c r="G16" s="2"/>
      <c r="H16" s="2"/>
    </row>
    <row r="17" spans="2:8">
      <c r="B17" s="24" t="s">
        <v>101</v>
      </c>
      <c r="C17" s="77" t="str">
        <f>INDEX(Devis[Marque],MATCH(F_Devis,Devis[Numero],0))</f>
        <v>Citroen Cactus</v>
      </c>
      <c r="D17" s="77"/>
      <c r="E17" s="2"/>
      <c r="F17" s="2"/>
      <c r="G17" s="2"/>
      <c r="H17" s="2"/>
    </row>
    <row r="18" spans="2:8">
      <c r="B18" s="24" t="s">
        <v>102</v>
      </c>
      <c r="C18" s="77" t="str">
        <f>INDEX(Devis[Immat],MATCH(F_Devis,Devis[Numero],0))</f>
        <v>RH-201-FR</v>
      </c>
      <c r="D18" s="77"/>
      <c r="E18" s="2"/>
      <c r="F18" s="2"/>
      <c r="G18" s="2"/>
      <c r="H18" s="2"/>
    </row>
    <row r="19" spans="2:8" ht="7.25" customHeight="1">
      <c r="B19" s="24"/>
      <c r="C19" s="28"/>
      <c r="D19" s="2"/>
      <c r="E19" s="2"/>
      <c r="F19" s="2"/>
      <c r="G19" s="2"/>
      <c r="H19" s="2"/>
    </row>
    <row r="20" spans="2:8">
      <c r="B20" s="80" t="s">
        <v>96</v>
      </c>
      <c r="C20" s="80"/>
      <c r="D20" s="80"/>
      <c r="E20" s="20"/>
      <c r="F20" s="20"/>
      <c r="G20" s="20"/>
      <c r="H20" s="21"/>
    </row>
    <row r="21" spans="2:8">
      <c r="B21" s="16"/>
      <c r="C21" s="16"/>
      <c r="D21" s="16"/>
      <c r="E21" s="2"/>
      <c r="F21" s="2"/>
      <c r="G21" s="2"/>
      <c r="H21" s="14"/>
    </row>
    <row r="22" spans="2:8">
      <c r="B22" s="61" t="str">
        <f>INDEX(Devis[FO1],MATCH(F_Devis,Devis[Numero],0))</f>
        <v>BLA</v>
      </c>
      <c r="C22" s="61"/>
      <c r="D22" s="62"/>
      <c r="E22" s="18">
        <f>INDEX(Devis[QTE1],MATCH(F_Devis,Devis[Numero],0))</f>
        <v>1</v>
      </c>
      <c r="F22" s="54">
        <f>INDEX(Devis[PU1],MATCH(F_Devis,Devis[Numero],0))</f>
        <v>100</v>
      </c>
      <c r="G22" s="19">
        <f>F22*E22</f>
        <v>100</v>
      </c>
      <c r="H22" s="18" t="s">
        <v>99</v>
      </c>
    </row>
    <row r="23" spans="2:8">
      <c r="B23" s="2"/>
      <c r="C23" s="2"/>
      <c r="D23" s="2"/>
      <c r="E23" s="18"/>
      <c r="F23" s="54"/>
      <c r="G23" s="18"/>
      <c r="H23" s="18"/>
    </row>
    <row r="24" spans="2:8">
      <c r="B24" s="61" t="str">
        <f>INDEX(Devis[FO2],MATCH(F_Devis,Devis[Numero],0))</f>
        <v>BLO</v>
      </c>
      <c r="C24" s="61"/>
      <c r="D24" s="62"/>
      <c r="E24" s="18">
        <f>INDEX(Devis[QTE2],MATCH(F_Devis,Devis[Numero],0))</f>
        <v>4</v>
      </c>
      <c r="F24" s="54">
        <f>INDEX(Devis[PU2],MATCH(F_Devis,Devis[Numero],0))</f>
        <v>15</v>
      </c>
      <c r="G24" s="19">
        <f>F24*E24</f>
        <v>60</v>
      </c>
      <c r="H24" s="18" t="s">
        <v>99</v>
      </c>
    </row>
    <row r="25" spans="2:8">
      <c r="B25" s="61"/>
      <c r="C25" s="61"/>
      <c r="D25" s="62"/>
      <c r="E25" s="18"/>
      <c r="F25" s="54"/>
      <c r="G25" s="18"/>
      <c r="H25" s="18"/>
    </row>
    <row r="26" spans="2:8">
      <c r="B26" s="61" t="str">
        <f>INDEX(Devis[FO3],MATCH(F_Devis,Devis[Numero],0))</f>
        <v>BLI</v>
      </c>
      <c r="C26" s="61"/>
      <c r="D26" s="62"/>
      <c r="E26" s="18">
        <f>INDEX(Devis[QTE3],MATCH(F_Devis,Devis[Numero],0))</f>
        <v>2</v>
      </c>
      <c r="F26" s="54">
        <f>INDEX(Devis[PU3],MATCH(F_Devis,Devis[Numero],0))</f>
        <v>75</v>
      </c>
      <c r="G26" s="19">
        <f>F26*E26</f>
        <v>150</v>
      </c>
      <c r="H26" s="18" t="s">
        <v>99</v>
      </c>
    </row>
    <row r="27" spans="2:8">
      <c r="B27" s="2"/>
      <c r="C27" s="2"/>
      <c r="D27" s="2"/>
      <c r="E27" s="18"/>
      <c r="F27" s="54"/>
      <c r="G27" s="18"/>
      <c r="H27" s="18"/>
    </row>
    <row r="28" spans="2:8">
      <c r="B28" s="61" t="str">
        <f>INDEX(Devis[FO4],MATCH(F_Devis,Devis[Numero],0))</f>
        <v>BLU</v>
      </c>
      <c r="C28" s="61"/>
      <c r="D28" s="62"/>
      <c r="E28" s="18">
        <f>INDEX(Devis[QTE4],MATCH(F_Devis,Devis[Numero],0))</f>
        <v>6</v>
      </c>
      <c r="F28" s="54">
        <f>INDEX(Devis[PU4],MATCH(F_Devis,Devis[Numero],0))</f>
        <v>40</v>
      </c>
      <c r="G28" s="19">
        <f>F28*E28</f>
        <v>240</v>
      </c>
      <c r="H28" s="18" t="s">
        <v>99</v>
      </c>
    </row>
    <row r="29" spans="2:8">
      <c r="B29" s="2"/>
      <c r="C29" s="2"/>
      <c r="D29" s="2"/>
      <c r="E29" s="2"/>
      <c r="F29" s="2"/>
      <c r="G29" s="2"/>
      <c r="H29" s="2"/>
    </row>
    <row r="30" spans="2:8">
      <c r="B30" s="2"/>
      <c r="C30" s="2"/>
      <c r="D30" s="2"/>
      <c r="E30" s="2"/>
      <c r="F30" s="2"/>
      <c r="G30" s="2"/>
      <c r="H30" s="2"/>
    </row>
    <row r="31" spans="2:8">
      <c r="B31" s="2"/>
      <c r="C31" s="2"/>
      <c r="D31" s="2"/>
      <c r="E31" s="2"/>
      <c r="F31" s="2"/>
      <c r="G31" s="2"/>
      <c r="H31" s="2"/>
    </row>
    <row r="32" spans="2:8">
      <c r="B32" s="80" t="s">
        <v>100</v>
      </c>
      <c r="C32" s="80"/>
      <c r="D32" s="80"/>
      <c r="E32" s="20"/>
      <c r="F32" s="20"/>
      <c r="G32" s="20"/>
      <c r="H32" s="20"/>
    </row>
    <row r="33" spans="2:8">
      <c r="B33" s="2"/>
      <c r="C33" s="2"/>
      <c r="D33" s="2"/>
      <c r="E33" s="2"/>
      <c r="F33" s="2"/>
      <c r="G33" s="2"/>
      <c r="H33" s="2"/>
    </row>
    <row r="34" spans="2:8">
      <c r="B34" s="61" t="str">
        <f>INDEX(Devis[MO1],MATCH(F_Devis,Devis[Numero],0))</f>
        <v>EFFORT++</v>
      </c>
      <c r="C34" s="61"/>
      <c r="D34" s="62"/>
      <c r="E34" s="17"/>
      <c r="F34" s="54">
        <f>INDEX(Devis[PU5],MATCH(F_Devis,Devis[Numero],0))</f>
        <v>335</v>
      </c>
      <c r="G34" s="17"/>
      <c r="H34" s="17"/>
    </row>
    <row r="35" spans="2:8">
      <c r="B35" s="2" t="s">
        <v>139</v>
      </c>
      <c r="C35" s="2"/>
      <c r="D35" s="2"/>
      <c r="E35" s="17"/>
      <c r="F35" s="17"/>
      <c r="G35" s="17"/>
      <c r="H35" s="17"/>
    </row>
    <row r="36" spans="2:8">
      <c r="B36" s="61">
        <f>INDEX(Devis[MO2],MATCH(F_Devis,Devis[Numero],0))</f>
        <v>0</v>
      </c>
      <c r="C36" s="61"/>
      <c r="D36" s="62"/>
      <c r="E36" s="17"/>
      <c r="F36" s="54">
        <f>INDEX(Devis[PU6],MATCH(F_Devis,Devis[Numero],0))</f>
        <v>0</v>
      </c>
      <c r="G36" s="17"/>
      <c r="H36" s="17"/>
    </row>
    <row r="37" spans="2:8">
      <c r="B37" s="2"/>
      <c r="C37" s="2"/>
      <c r="D37" s="2"/>
      <c r="E37" s="17"/>
      <c r="F37" s="17"/>
      <c r="G37" s="17"/>
      <c r="H37" s="17"/>
    </row>
    <row r="38" spans="2:8">
      <c r="B38" s="61">
        <f>INDEX(Devis[MO3],MATCH(F_Devis,Devis[Numero],0))</f>
        <v>0</v>
      </c>
      <c r="C38" s="61"/>
      <c r="D38" s="62"/>
      <c r="E38" s="17"/>
      <c r="F38" s="54">
        <f>INDEX(Devis[PU7],MATCH(F_Devis,Devis[Numero],0))</f>
        <v>0</v>
      </c>
      <c r="G38" s="17"/>
      <c r="H38" s="17"/>
    </row>
    <row r="39" spans="2:8">
      <c r="B39" s="2"/>
      <c r="C39" s="2"/>
      <c r="D39" s="2"/>
      <c r="E39" s="17"/>
      <c r="F39" s="17"/>
      <c r="G39" s="17"/>
      <c r="H39" s="17"/>
    </row>
    <row r="40" spans="2:8">
      <c r="B40" s="61">
        <f>INDEX(Devis[MO4],MATCH(F_Devis,Devis[Numero],0))</f>
        <v>0</v>
      </c>
      <c r="C40" s="61"/>
      <c r="D40" s="62"/>
      <c r="E40" s="17"/>
      <c r="F40" s="54">
        <f>INDEX(Devis[PU8],MATCH(F_Devis,Devis[Numero],0))</f>
        <v>0</v>
      </c>
      <c r="G40" s="17"/>
      <c r="H40" s="17"/>
    </row>
    <row r="41" spans="2:8">
      <c r="B41" s="2"/>
      <c r="C41" s="2"/>
      <c r="D41" s="2"/>
      <c r="E41" s="2"/>
      <c r="F41" s="2"/>
      <c r="G41" s="2"/>
      <c r="H41" s="2"/>
    </row>
    <row r="42" spans="2:8" ht="15" thickBot="1">
      <c r="B42" s="2"/>
      <c r="C42" s="2"/>
      <c r="D42" s="2"/>
      <c r="E42" s="2"/>
      <c r="F42" s="2"/>
      <c r="G42" s="2"/>
      <c r="H42" s="2"/>
    </row>
    <row r="43" spans="2:8">
      <c r="B43" s="15" t="s">
        <v>103</v>
      </c>
      <c r="C43" s="15" t="s">
        <v>104</v>
      </c>
      <c r="D43" s="15" t="s">
        <v>105</v>
      </c>
      <c r="E43" s="2"/>
      <c r="F43" s="25" t="s">
        <v>107</v>
      </c>
      <c r="G43" s="63">
        <f>B44</f>
        <v>885</v>
      </c>
      <c r="H43" s="64"/>
    </row>
    <row r="44" spans="2:8" ht="18" customHeight="1">
      <c r="B44" s="33">
        <f>INDEX(Devis[TOTAL],MATCH(F_Devis,Devis[Numero],0))</f>
        <v>885</v>
      </c>
      <c r="C44" s="29" t="s">
        <v>106</v>
      </c>
      <c r="D44" s="29" t="s">
        <v>106</v>
      </c>
      <c r="E44" s="2"/>
      <c r="F44" s="26" t="s">
        <v>108</v>
      </c>
      <c r="G44" s="81" t="s">
        <v>106</v>
      </c>
      <c r="H44" s="82"/>
    </row>
    <row r="45" spans="2:8" ht="18" customHeight="1" thickBot="1">
      <c r="B45" s="2"/>
      <c r="C45" s="2"/>
      <c r="D45" s="2"/>
      <c r="E45" s="2"/>
      <c r="F45" s="27" t="s">
        <v>109</v>
      </c>
      <c r="G45" s="83">
        <f>G43</f>
        <v>885</v>
      </c>
      <c r="H45" s="84"/>
    </row>
    <row r="46" spans="2:8">
      <c r="C46" s="3"/>
      <c r="D46" s="3"/>
      <c r="E46" s="2"/>
      <c r="F46" s="2"/>
      <c r="G46" s="2"/>
      <c r="H46" s="2"/>
    </row>
    <row r="47" spans="2:8">
      <c r="B47" s="3"/>
      <c r="C47" s="3"/>
      <c r="D47" s="3"/>
      <c r="E47" s="3"/>
      <c r="F47" s="3"/>
      <c r="G47" s="3"/>
      <c r="H47" s="3"/>
    </row>
    <row r="48" spans="2:8">
      <c r="B48" s="76" t="s">
        <v>72</v>
      </c>
      <c r="C48" s="76"/>
      <c r="D48" s="76"/>
      <c r="E48" s="76"/>
      <c r="F48" s="76"/>
      <c r="G48" s="76"/>
      <c r="H48" s="76"/>
    </row>
    <row r="49" spans="2:8">
      <c r="B49" s="76"/>
      <c r="C49" s="76"/>
      <c r="D49" s="76"/>
      <c r="E49" s="76"/>
      <c r="F49" s="76"/>
      <c r="G49" s="76"/>
      <c r="H49" s="76"/>
    </row>
    <row r="50" spans="2:8">
      <c r="B50" s="2"/>
      <c r="C50" s="2"/>
      <c r="D50" s="2"/>
      <c r="E50" s="2"/>
      <c r="F50" s="2"/>
      <c r="G50" s="2"/>
      <c r="H50" s="2"/>
    </row>
    <row r="51" spans="2:8">
      <c r="B51" s="2"/>
      <c r="C51" s="2"/>
      <c r="D51" s="2"/>
      <c r="E51" s="2"/>
      <c r="F51" s="2"/>
      <c r="G51" s="2"/>
      <c r="H51" s="2"/>
    </row>
    <row r="52" spans="2:8">
      <c r="B52" s="2"/>
      <c r="C52" s="2"/>
      <c r="D52" s="2"/>
      <c r="E52" s="2"/>
      <c r="F52" s="2"/>
      <c r="G52" s="2"/>
      <c r="H52" s="2"/>
    </row>
    <row r="53" spans="2:8">
      <c r="B53" s="2"/>
      <c r="C53" s="2"/>
      <c r="D53" s="2"/>
      <c r="E53" s="2"/>
      <c r="F53" s="2"/>
      <c r="G53" s="2"/>
      <c r="H53" s="2"/>
    </row>
    <row r="54" spans="2:8">
      <c r="B54" s="2"/>
      <c r="C54" s="2"/>
      <c r="D54" s="2"/>
      <c r="E54" s="2"/>
      <c r="F54" s="2"/>
      <c r="G54" s="2"/>
      <c r="H54" s="2"/>
    </row>
    <row r="55" spans="2:8">
      <c r="B55" s="2"/>
      <c r="C55" s="2"/>
      <c r="D55" s="2"/>
      <c r="E55" s="2"/>
      <c r="F55" s="2"/>
      <c r="G55" s="2"/>
      <c r="H55" s="2"/>
    </row>
    <row r="56" spans="2:8">
      <c r="B56" s="2"/>
      <c r="C56" s="2"/>
      <c r="D56" s="2"/>
      <c r="E56" s="2"/>
      <c r="F56" s="2"/>
      <c r="G56" s="2"/>
      <c r="H56" s="2"/>
    </row>
    <row r="57" spans="2:8">
      <c r="B57" s="2"/>
      <c r="C57" s="2"/>
      <c r="D57" s="2"/>
      <c r="E57" s="2"/>
      <c r="F57" s="2"/>
      <c r="G57" s="2"/>
      <c r="H57" s="2"/>
    </row>
    <row r="58" spans="2:8">
      <c r="B58" s="2"/>
      <c r="C58" s="2"/>
      <c r="D58" s="2"/>
      <c r="E58" s="2"/>
      <c r="F58" s="2"/>
      <c r="G58" s="2"/>
      <c r="H58" s="2"/>
    </row>
    <row r="59" spans="2:8">
      <c r="B59" s="2"/>
      <c r="C59" s="2"/>
      <c r="D59" s="2"/>
      <c r="E59" s="2"/>
      <c r="F59" s="2"/>
      <c r="G59" s="2"/>
      <c r="H59" s="2"/>
    </row>
    <row r="60" spans="2:8">
      <c r="B60" s="2"/>
      <c r="C60" s="2"/>
      <c r="D60" s="2"/>
      <c r="E60" s="2"/>
      <c r="F60" s="2"/>
      <c r="G60" s="2"/>
      <c r="H60" s="2"/>
    </row>
    <row r="61" spans="2:8">
      <c r="B61" s="2"/>
      <c r="C61" s="2"/>
      <c r="D61" s="2"/>
      <c r="E61" s="2"/>
      <c r="F61" s="2"/>
      <c r="G61" s="2"/>
      <c r="H61" s="2"/>
    </row>
    <row r="62" spans="2:8">
      <c r="B62" s="2"/>
      <c r="C62" s="2"/>
      <c r="D62" s="2"/>
      <c r="E62" s="2"/>
      <c r="F62" s="2"/>
      <c r="G62" s="2"/>
      <c r="H62" s="2"/>
    </row>
    <row r="63" spans="2:8">
      <c r="B63" s="2"/>
      <c r="C63" s="2"/>
      <c r="D63" s="2"/>
      <c r="E63" s="2"/>
      <c r="F63" s="2"/>
      <c r="G63" s="2"/>
      <c r="H63" s="2"/>
    </row>
    <row r="64" spans="2:8">
      <c r="B64" s="2"/>
      <c r="C64" s="2"/>
      <c r="D64" s="2"/>
      <c r="E64" s="2"/>
      <c r="F64" s="2"/>
      <c r="G64" s="2"/>
      <c r="H64" s="2"/>
    </row>
    <row r="65" spans="2:8">
      <c r="B65" s="2"/>
      <c r="C65" s="2"/>
      <c r="D65" s="2"/>
      <c r="E65" s="2"/>
      <c r="F65" s="2"/>
      <c r="G65" s="2"/>
      <c r="H65" s="2"/>
    </row>
    <row r="66" spans="2:8">
      <c r="B66" s="2"/>
      <c r="C66" s="2"/>
      <c r="D66" s="2"/>
      <c r="E66" s="2"/>
      <c r="F66" s="2"/>
      <c r="G66" s="2"/>
      <c r="H66" s="2"/>
    </row>
    <row r="67" spans="2:8">
      <c r="B67" s="2"/>
      <c r="C67" s="2"/>
      <c r="D67" s="2"/>
      <c r="E67" s="2"/>
      <c r="F67" s="2"/>
      <c r="G67" s="2"/>
      <c r="H67" s="2"/>
    </row>
    <row r="68" spans="2:8">
      <c r="B68" s="2"/>
      <c r="C68" s="2"/>
      <c r="D68" s="2"/>
      <c r="E68" s="2"/>
      <c r="F68" s="2"/>
      <c r="G68" s="2"/>
      <c r="H68" s="2"/>
    </row>
    <row r="69" spans="2:8">
      <c r="B69" s="2"/>
      <c r="C69" s="2"/>
      <c r="D69" s="2"/>
      <c r="E69" s="2"/>
      <c r="F69" s="2"/>
      <c r="G69" s="2"/>
      <c r="H69" s="2"/>
    </row>
    <row r="70" spans="2:8">
      <c r="B70" s="2"/>
      <c r="C70" s="2"/>
      <c r="D70" s="2"/>
      <c r="E70" s="2"/>
      <c r="F70" s="2"/>
      <c r="G70" s="2"/>
      <c r="H70" s="2"/>
    </row>
    <row r="71" spans="2:8">
      <c r="B71" s="2"/>
      <c r="C71" s="2"/>
      <c r="D71" s="2"/>
      <c r="E71" s="2"/>
      <c r="F71" s="2"/>
      <c r="G71" s="2"/>
      <c r="H71" s="2"/>
    </row>
    <row r="72" spans="2:8">
      <c r="B72" s="2"/>
      <c r="C72" s="2"/>
      <c r="D72" s="2"/>
      <c r="E72" s="2"/>
      <c r="F72" s="2"/>
      <c r="G72" s="2"/>
      <c r="H72" s="2"/>
    </row>
    <row r="73" spans="2:8">
      <c r="B73" s="2"/>
      <c r="C73" s="2"/>
      <c r="D73" s="2"/>
      <c r="E73" s="2"/>
      <c r="F73" s="2"/>
      <c r="G73" s="2"/>
      <c r="H73" s="2"/>
    </row>
    <row r="74" spans="2:8">
      <c r="B74" s="2"/>
      <c r="C74" s="2"/>
      <c r="D74" s="2"/>
      <c r="E74" s="2"/>
      <c r="F74" s="2"/>
      <c r="G74" s="2"/>
      <c r="H74" s="2"/>
    </row>
    <row r="75" spans="2:8">
      <c r="B75" s="2"/>
      <c r="C75" s="2"/>
      <c r="D75" s="2"/>
      <c r="E75" s="2"/>
      <c r="F75" s="2"/>
      <c r="G75" s="2"/>
      <c r="H75" s="2"/>
    </row>
    <row r="76" spans="2:8">
      <c r="B76" s="2"/>
      <c r="C76" s="2"/>
      <c r="D76" s="2"/>
      <c r="E76" s="2"/>
      <c r="F76" s="2"/>
      <c r="G76" s="2"/>
      <c r="H76" s="2"/>
    </row>
    <row r="77" spans="2:8">
      <c r="B77" s="2"/>
      <c r="C77" s="2"/>
      <c r="D77" s="2"/>
      <c r="E77" s="2"/>
      <c r="F77" s="2"/>
      <c r="G77" s="2"/>
      <c r="H77" s="2"/>
    </row>
    <row r="78" spans="2:8">
      <c r="B78" s="2"/>
      <c r="C78" s="2"/>
      <c r="D78" s="2"/>
      <c r="E78" s="2"/>
      <c r="F78" s="2"/>
      <c r="G78" s="2"/>
      <c r="H78" s="2"/>
    </row>
    <row r="79" spans="2:8">
      <c r="B79" s="2"/>
      <c r="C79" s="2"/>
      <c r="D79" s="2"/>
      <c r="E79" s="2"/>
      <c r="F79" s="2"/>
      <c r="G79" s="2"/>
      <c r="H79" s="2"/>
    </row>
    <row r="80" spans="2:8">
      <c r="B80" s="2"/>
      <c r="C80" s="2"/>
      <c r="D80" s="2"/>
      <c r="E80" s="2"/>
      <c r="F80" s="2"/>
      <c r="G80" s="2"/>
      <c r="H80" s="2"/>
    </row>
    <row r="81" spans="2:8">
      <c r="B81" s="2"/>
      <c r="C81" s="2"/>
      <c r="D81" s="2"/>
      <c r="E81" s="2"/>
      <c r="F81" s="2"/>
      <c r="G81" s="2"/>
      <c r="H81" s="2"/>
    </row>
    <row r="82" spans="2:8">
      <c r="B82" s="2"/>
      <c r="C82" s="2"/>
      <c r="D82" s="2"/>
      <c r="E82" s="2"/>
      <c r="F82" s="2"/>
      <c r="G82" s="2"/>
      <c r="H82" s="2"/>
    </row>
    <row r="83" spans="2:8">
      <c r="B83" s="2"/>
      <c r="C83" s="2"/>
      <c r="D83" s="2"/>
      <c r="E83" s="2"/>
      <c r="F83" s="2"/>
      <c r="G83" s="2"/>
      <c r="H83" s="2"/>
    </row>
    <row r="84" spans="2:8">
      <c r="B84" s="2"/>
      <c r="C84" s="2"/>
      <c r="D84" s="2"/>
      <c r="E84" s="2"/>
      <c r="F84" s="2"/>
      <c r="G84" s="2"/>
      <c r="H84" s="2"/>
    </row>
    <row r="85" spans="2:8">
      <c r="B85" s="2"/>
      <c r="C85" s="2"/>
      <c r="D85" s="2"/>
      <c r="E85" s="2"/>
      <c r="F85" s="2"/>
      <c r="G85" s="2"/>
      <c r="H85" s="2"/>
    </row>
    <row r="86" spans="2:8">
      <c r="B86" s="2"/>
      <c r="C86" s="2"/>
      <c r="D86" s="2"/>
      <c r="E86" s="2"/>
      <c r="F86" s="2"/>
      <c r="G86" s="2"/>
      <c r="H86" s="2"/>
    </row>
    <row r="87" spans="2:8">
      <c r="B87" s="2"/>
      <c r="C87" s="2"/>
      <c r="D87" s="2"/>
      <c r="E87" s="2"/>
      <c r="F87" s="2"/>
      <c r="G87" s="2"/>
      <c r="H87" s="2"/>
    </row>
    <row r="88" spans="2:8">
      <c r="B88" s="2"/>
      <c r="C88" s="2"/>
      <c r="D88" s="2"/>
      <c r="E88" s="2"/>
      <c r="F88" s="2"/>
      <c r="G88" s="2"/>
      <c r="H88" s="2"/>
    </row>
    <row r="89" spans="2:8">
      <c r="B89" s="2"/>
      <c r="C89" s="2"/>
      <c r="D89" s="2"/>
      <c r="E89" s="2"/>
      <c r="F89" s="2"/>
      <c r="G89" s="2"/>
      <c r="H89" s="2"/>
    </row>
    <row r="90" spans="2:8">
      <c r="B90" s="2"/>
      <c r="C90" s="2"/>
      <c r="D90" s="2"/>
      <c r="E90" s="2"/>
      <c r="F90" s="2"/>
      <c r="G90" s="2"/>
      <c r="H90" s="2"/>
    </row>
    <row r="91" spans="2:8">
      <c r="B91" s="2"/>
      <c r="C91" s="2"/>
      <c r="D91" s="2"/>
      <c r="E91" s="2"/>
      <c r="F91" s="2"/>
      <c r="G91" s="2"/>
      <c r="H91" s="2"/>
    </row>
    <row r="92" spans="2:8">
      <c r="B92" s="2"/>
      <c r="C92" s="2"/>
      <c r="D92" s="2"/>
      <c r="E92" s="2"/>
      <c r="F92" s="2"/>
      <c r="G92" s="2"/>
      <c r="H92" s="2"/>
    </row>
    <row r="93" spans="2:8">
      <c r="B93" s="2"/>
      <c r="C93" s="2"/>
      <c r="D93" s="2"/>
      <c r="E93" s="2"/>
      <c r="F93" s="2"/>
      <c r="G93" s="2"/>
      <c r="H93" s="2"/>
    </row>
    <row r="94" spans="2:8">
      <c r="B94" s="2"/>
      <c r="C94" s="2"/>
      <c r="D94" s="2"/>
      <c r="E94" s="2"/>
      <c r="F94" s="2"/>
      <c r="G94" s="2"/>
      <c r="H94" s="2"/>
    </row>
    <row r="95" spans="2:8">
      <c r="E95" s="2"/>
      <c r="F95" s="2"/>
      <c r="G95" s="2"/>
      <c r="H95" s="2"/>
    </row>
  </sheetData>
  <mergeCells count="24">
    <mergeCell ref="B48:H49"/>
    <mergeCell ref="C17:D17"/>
    <mergeCell ref="C18:D18"/>
    <mergeCell ref="B14:D14"/>
    <mergeCell ref="B22:D22"/>
    <mergeCell ref="B20:D20"/>
    <mergeCell ref="B24:D24"/>
    <mergeCell ref="B26:D26"/>
    <mergeCell ref="B28:D28"/>
    <mergeCell ref="B32:D32"/>
    <mergeCell ref="G44:H44"/>
    <mergeCell ref="G45:H45"/>
    <mergeCell ref="B34:D34"/>
    <mergeCell ref="B36:D36"/>
    <mergeCell ref="B38:D38"/>
    <mergeCell ref="B40:D40"/>
    <mergeCell ref="G43:H43"/>
    <mergeCell ref="C3:G3"/>
    <mergeCell ref="B7:D7"/>
    <mergeCell ref="E7:H7"/>
    <mergeCell ref="E8:H8"/>
    <mergeCell ref="F9:H9"/>
    <mergeCell ref="B25:D25"/>
    <mergeCell ref="F10:H10"/>
  </mergeCells>
  <dataValidations count="1">
    <dataValidation type="list" allowBlank="1" showInputMessage="1" showErrorMessage="1" sqref="B7:D7">
      <formula1>"Devis,Facture,Facture pro format"</formula1>
    </dataValidation>
  </dataValidations>
  <pageMargins left="0.7" right="0.7" top="0.75" bottom="0.75" header="0.3" footer="0.3"/>
  <pageSetup paperSize="9" scale="95" orientation="portrait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Clients!$A$2:$A$20</xm:f>
          </x14:formula1>
          <xm:sqref>E7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"/>
  <sheetViews>
    <sheetView workbookViewId="0">
      <selection activeCell="AD2" sqref="AD2"/>
    </sheetView>
  </sheetViews>
  <sheetFormatPr baseColWidth="10" defaultRowHeight="14" x14ac:dyDescent="0"/>
  <cols>
    <col min="10" max="28" width="11.83203125" customWidth="1"/>
  </cols>
  <sheetData>
    <row r="1" spans="1:30">
      <c r="A1" t="s">
        <v>178</v>
      </c>
      <c r="B1" t="s">
        <v>59</v>
      </c>
      <c r="C1" t="s">
        <v>147</v>
      </c>
      <c r="D1" t="s">
        <v>113</v>
      </c>
      <c r="E1" t="s">
        <v>146</v>
      </c>
      <c r="F1" t="s">
        <v>164</v>
      </c>
      <c r="G1" t="s">
        <v>165</v>
      </c>
      <c r="H1" t="s">
        <v>166</v>
      </c>
      <c r="I1" t="s">
        <v>167</v>
      </c>
      <c r="J1" t="s">
        <v>148</v>
      </c>
      <c r="K1" t="s">
        <v>149</v>
      </c>
      <c r="L1" t="s">
        <v>150</v>
      </c>
      <c r="M1" t="s">
        <v>151</v>
      </c>
      <c r="N1" t="s">
        <v>152</v>
      </c>
      <c r="O1" t="s">
        <v>153</v>
      </c>
      <c r="P1" t="s">
        <v>154</v>
      </c>
      <c r="Q1" t="s">
        <v>155</v>
      </c>
      <c r="R1" t="s">
        <v>156</v>
      </c>
      <c r="S1" t="s">
        <v>157</v>
      </c>
      <c r="T1" t="s">
        <v>158</v>
      </c>
      <c r="U1" t="s">
        <v>159</v>
      </c>
      <c r="V1" t="s">
        <v>160</v>
      </c>
      <c r="W1" t="s">
        <v>161</v>
      </c>
      <c r="X1" t="s">
        <v>162</v>
      </c>
      <c r="Y1" t="s">
        <v>163</v>
      </c>
      <c r="Z1" t="s">
        <v>168</v>
      </c>
      <c r="AA1" t="s">
        <v>169</v>
      </c>
      <c r="AB1" t="s">
        <v>116</v>
      </c>
      <c r="AC1" t="s">
        <v>188</v>
      </c>
      <c r="AD1" t="s">
        <v>189</v>
      </c>
    </row>
    <row r="2" spans="1:30">
      <c r="B2" s="53"/>
    </row>
    <row r="3" spans="1:30">
      <c r="B3" s="53"/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K20"/>
  <sheetViews>
    <sheetView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K3" sqref="K3"/>
    </sheetView>
  </sheetViews>
  <sheetFormatPr baseColWidth="10" defaultRowHeight="14" x14ac:dyDescent="0"/>
  <cols>
    <col min="1" max="1" width="22.83203125" customWidth="1"/>
    <col min="2" max="2" width="39.1640625" customWidth="1"/>
    <col min="3" max="3" width="15.5" customWidth="1"/>
    <col min="4" max="4" width="22.1640625" customWidth="1"/>
    <col min="5" max="6" width="19.6640625" customWidth="1"/>
    <col min="7" max="7" width="27.1640625" customWidth="1"/>
    <col min="8" max="9" width="23.1640625" customWidth="1"/>
  </cols>
  <sheetData>
    <row r="1" spans="1:11" ht="20.5" customHeight="1">
      <c r="A1" s="50" t="s">
        <v>140</v>
      </c>
      <c r="B1" s="11" t="s">
        <v>0</v>
      </c>
      <c r="C1" s="51" t="s">
        <v>141</v>
      </c>
      <c r="D1" s="12" t="s">
        <v>38</v>
      </c>
      <c r="E1" s="51" t="s">
        <v>64</v>
      </c>
      <c r="F1" s="51" t="s">
        <v>143</v>
      </c>
      <c r="G1" s="11" t="s">
        <v>57</v>
      </c>
      <c r="H1" s="51" t="s">
        <v>142</v>
      </c>
      <c r="I1" s="51" t="s">
        <v>132</v>
      </c>
      <c r="J1" s="51" t="s">
        <v>145</v>
      </c>
      <c r="K1" s="51" t="s">
        <v>146</v>
      </c>
    </row>
    <row r="2" spans="1:11" ht="20.5" customHeight="1">
      <c r="A2" s="4" t="s">
        <v>1</v>
      </c>
      <c r="B2" s="5" t="s">
        <v>65</v>
      </c>
      <c r="C2" s="5">
        <v>93150</v>
      </c>
      <c r="D2" s="6" t="s">
        <v>66</v>
      </c>
      <c r="E2" s="10">
        <v>123456789</v>
      </c>
      <c r="F2" s="10" t="s">
        <v>68</v>
      </c>
      <c r="G2" s="10">
        <f>Devis!C9</f>
        <v>0</v>
      </c>
      <c r="H2" s="10">
        <f>Devis!F3</f>
        <v>0</v>
      </c>
      <c r="I2" s="10">
        <f>Devis!F4</f>
        <v>0</v>
      </c>
      <c r="J2" s="52" t="s">
        <v>121</v>
      </c>
      <c r="K2" s="52" t="s">
        <v>122</v>
      </c>
    </row>
    <row r="3" spans="1:11" ht="20.5" customHeight="1">
      <c r="A3" s="4" t="s">
        <v>2</v>
      </c>
      <c r="B3" s="5" t="s">
        <v>20</v>
      </c>
      <c r="C3" s="5">
        <v>94</v>
      </c>
      <c r="D3" s="6" t="s">
        <v>39</v>
      </c>
      <c r="E3" s="10"/>
      <c r="F3" s="10"/>
      <c r="G3" s="10"/>
      <c r="H3" s="10"/>
      <c r="I3" s="10"/>
      <c r="J3" s="52"/>
      <c r="K3" s="52"/>
    </row>
    <row r="4" spans="1:11" ht="20.5" customHeight="1">
      <c r="A4" s="4" t="s">
        <v>3</v>
      </c>
      <c r="B4" s="5" t="s">
        <v>21</v>
      </c>
      <c r="C4" s="5">
        <v>95</v>
      </c>
      <c r="D4" s="6" t="s">
        <v>40</v>
      </c>
      <c r="E4" s="10"/>
      <c r="F4" s="10"/>
      <c r="G4" s="10"/>
      <c r="H4" s="10"/>
      <c r="I4" s="10"/>
      <c r="J4" s="52"/>
      <c r="K4" s="52"/>
    </row>
    <row r="5" spans="1:11" ht="20.5" customHeight="1">
      <c r="A5" s="4" t="s">
        <v>4</v>
      </c>
      <c r="B5" s="5" t="s">
        <v>22</v>
      </c>
      <c r="C5" s="5">
        <v>96</v>
      </c>
      <c r="D5" s="6" t="s">
        <v>41</v>
      </c>
      <c r="E5" s="10"/>
      <c r="F5" s="10"/>
      <c r="G5" s="10"/>
      <c r="H5" s="10"/>
      <c r="I5" s="10"/>
      <c r="J5" s="52"/>
      <c r="K5" s="52"/>
    </row>
    <row r="6" spans="1:11" ht="20.5" customHeight="1">
      <c r="A6" s="4" t="s">
        <v>5</v>
      </c>
      <c r="B6" s="5" t="s">
        <v>23</v>
      </c>
      <c r="C6" s="5">
        <v>97</v>
      </c>
      <c r="D6" s="6" t="s">
        <v>42</v>
      </c>
      <c r="E6" s="10"/>
      <c r="F6" s="10"/>
      <c r="G6" s="10"/>
      <c r="H6" s="10"/>
      <c r="I6" s="10"/>
      <c r="J6" s="52"/>
      <c r="K6" s="52"/>
    </row>
    <row r="7" spans="1:11" ht="20.5" customHeight="1">
      <c r="A7" s="4" t="s">
        <v>6</v>
      </c>
      <c r="B7" s="5" t="s">
        <v>24</v>
      </c>
      <c r="C7" s="5">
        <v>98</v>
      </c>
      <c r="D7" s="6" t="s">
        <v>43</v>
      </c>
      <c r="E7" s="10"/>
      <c r="F7" s="10"/>
      <c r="G7" s="10"/>
      <c r="H7" s="10"/>
      <c r="I7" s="10"/>
      <c r="J7" s="52"/>
      <c r="K7" s="52"/>
    </row>
    <row r="8" spans="1:11" ht="20.5" customHeight="1">
      <c r="A8" s="4" t="s">
        <v>7</v>
      </c>
      <c r="B8" s="5" t="s">
        <v>25</v>
      </c>
      <c r="C8" s="5">
        <v>99</v>
      </c>
      <c r="D8" s="6" t="s">
        <v>44</v>
      </c>
      <c r="E8" s="10"/>
      <c r="F8" s="10"/>
      <c r="G8" s="10"/>
      <c r="H8" s="10"/>
      <c r="I8" s="10"/>
      <c r="J8" s="52"/>
      <c r="K8" s="52"/>
    </row>
    <row r="9" spans="1:11" ht="20.5" customHeight="1">
      <c r="A9" s="4" t="s">
        <v>8</v>
      </c>
      <c r="B9" s="5" t="s">
        <v>26</v>
      </c>
      <c r="C9" s="5">
        <v>100</v>
      </c>
      <c r="D9" s="6" t="s">
        <v>45</v>
      </c>
      <c r="E9" s="10"/>
      <c r="F9" s="10"/>
      <c r="G9" s="10"/>
      <c r="H9" s="10"/>
      <c r="I9" s="10"/>
      <c r="J9" s="52"/>
      <c r="K9" s="52"/>
    </row>
    <row r="10" spans="1:11" ht="20.5" customHeight="1">
      <c r="A10" s="4" t="s">
        <v>9</v>
      </c>
      <c r="B10" s="5" t="s">
        <v>27</v>
      </c>
      <c r="C10" s="5">
        <v>101</v>
      </c>
      <c r="D10" s="6" t="s">
        <v>46</v>
      </c>
      <c r="E10" s="10"/>
      <c r="F10" s="10"/>
      <c r="G10" s="10"/>
      <c r="H10" s="10"/>
      <c r="I10" s="10"/>
      <c r="J10" s="52"/>
      <c r="K10" s="52"/>
    </row>
    <row r="11" spans="1:11" ht="20.5" customHeight="1">
      <c r="A11" s="4" t="s">
        <v>10</v>
      </c>
      <c r="B11" s="5" t="s">
        <v>28</v>
      </c>
      <c r="C11" s="5">
        <v>102</v>
      </c>
      <c r="D11" s="6" t="s">
        <v>47</v>
      </c>
      <c r="E11" s="10"/>
      <c r="F11" s="10"/>
      <c r="G11" s="10"/>
      <c r="H11" s="10"/>
      <c r="I11" s="10"/>
      <c r="J11" s="52"/>
      <c r="K11" s="52"/>
    </row>
    <row r="12" spans="1:11" ht="20.5" customHeight="1">
      <c r="A12" s="4" t="s">
        <v>11</v>
      </c>
      <c r="B12" s="5" t="s">
        <v>29</v>
      </c>
      <c r="C12" s="5">
        <v>103</v>
      </c>
      <c r="D12" s="6" t="s">
        <v>48</v>
      </c>
      <c r="E12" s="10"/>
      <c r="F12" s="10"/>
      <c r="G12" s="10"/>
      <c r="H12" s="10"/>
      <c r="I12" s="10"/>
      <c r="J12" s="52"/>
      <c r="K12" s="52"/>
    </row>
    <row r="13" spans="1:11" ht="20.5" customHeight="1">
      <c r="A13" s="4" t="s">
        <v>12</v>
      </c>
      <c r="B13" s="5" t="s">
        <v>30</v>
      </c>
      <c r="C13" s="5">
        <v>104</v>
      </c>
      <c r="D13" s="6" t="s">
        <v>49</v>
      </c>
      <c r="E13" s="10"/>
      <c r="F13" s="10"/>
      <c r="G13" s="10"/>
      <c r="H13" s="10"/>
      <c r="I13" s="10"/>
      <c r="J13" s="52"/>
      <c r="K13" s="52"/>
    </row>
    <row r="14" spans="1:11" ht="20.5" customHeight="1">
      <c r="A14" s="4" t="s">
        <v>13</v>
      </c>
      <c r="B14" s="5" t="s">
        <v>31</v>
      </c>
      <c r="C14" s="5">
        <v>105</v>
      </c>
      <c r="D14" s="6" t="s">
        <v>50</v>
      </c>
      <c r="E14" s="10"/>
      <c r="F14" s="10"/>
      <c r="G14" s="10"/>
      <c r="H14" s="10"/>
      <c r="I14" s="10"/>
      <c r="J14" s="52"/>
      <c r="K14" s="52"/>
    </row>
    <row r="15" spans="1:11" ht="20.5" customHeight="1">
      <c r="A15" s="4" t="s">
        <v>14</v>
      </c>
      <c r="B15" s="5" t="s">
        <v>32</v>
      </c>
      <c r="C15" s="5">
        <v>106</v>
      </c>
      <c r="D15" s="6" t="s">
        <v>51</v>
      </c>
      <c r="E15" s="10"/>
      <c r="F15" s="10"/>
      <c r="G15" s="10"/>
      <c r="H15" s="10"/>
      <c r="I15" s="10"/>
      <c r="J15" s="52"/>
      <c r="K15" s="52"/>
    </row>
    <row r="16" spans="1:11" ht="20.5" customHeight="1">
      <c r="A16" s="4" t="s">
        <v>15</v>
      </c>
      <c r="B16" s="5" t="s">
        <v>33</v>
      </c>
      <c r="C16" s="5">
        <v>107</v>
      </c>
      <c r="D16" s="6" t="s">
        <v>52</v>
      </c>
      <c r="E16" s="10"/>
      <c r="F16" s="10"/>
      <c r="G16" s="10"/>
      <c r="H16" s="10"/>
      <c r="I16" s="10"/>
      <c r="J16" s="52"/>
      <c r="K16" s="52"/>
    </row>
    <row r="17" spans="1:11" ht="20.5" customHeight="1">
      <c r="A17" s="4" t="s">
        <v>16</v>
      </c>
      <c r="B17" s="5" t="s">
        <v>34</v>
      </c>
      <c r="C17" s="5">
        <v>108</v>
      </c>
      <c r="D17" s="6" t="s">
        <v>53</v>
      </c>
      <c r="E17" s="10"/>
      <c r="F17" s="10"/>
      <c r="G17" s="10"/>
      <c r="H17" s="10"/>
      <c r="I17" s="10"/>
      <c r="J17" s="52"/>
      <c r="K17" s="52"/>
    </row>
    <row r="18" spans="1:11" ht="20.5" customHeight="1">
      <c r="A18" s="4" t="s">
        <v>17</v>
      </c>
      <c r="B18" s="5" t="s">
        <v>35</v>
      </c>
      <c r="C18" s="5">
        <v>109</v>
      </c>
      <c r="D18" s="6" t="s">
        <v>54</v>
      </c>
      <c r="E18" s="10"/>
      <c r="F18" s="10"/>
      <c r="G18" s="10"/>
      <c r="H18" s="10"/>
      <c r="I18" s="10"/>
      <c r="J18" s="52"/>
      <c r="K18" s="52"/>
    </row>
    <row r="19" spans="1:11" ht="20.5" customHeight="1">
      <c r="A19" s="4" t="s">
        <v>18</v>
      </c>
      <c r="B19" s="5" t="s">
        <v>36</v>
      </c>
      <c r="C19" s="5">
        <v>110</v>
      </c>
      <c r="D19" s="6" t="s">
        <v>55</v>
      </c>
      <c r="E19" s="10"/>
      <c r="F19" s="10"/>
      <c r="G19" s="10"/>
      <c r="H19" s="10"/>
      <c r="I19" s="10"/>
      <c r="J19" s="52"/>
      <c r="K19" s="52"/>
    </row>
    <row r="20" spans="1:11">
      <c r="A20" s="7" t="s">
        <v>19</v>
      </c>
      <c r="B20" s="8" t="s">
        <v>37</v>
      </c>
      <c r="C20" s="8">
        <v>111</v>
      </c>
      <c r="D20" s="9" t="s">
        <v>56</v>
      </c>
      <c r="E20" s="10"/>
      <c r="F20" s="10"/>
      <c r="G20" s="10"/>
      <c r="H20" s="10"/>
      <c r="I20" s="10"/>
      <c r="J20" s="52"/>
      <c r="K20" s="52"/>
    </row>
  </sheetData>
  <phoneticPr fontId="3" type="noConversion"/>
  <pageMargins left="0.7" right="0.7" top="0.75" bottom="0.75" header="0.3" footer="0.3"/>
  <pageSetup paperSize="9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2:B23"/>
  <sheetViews>
    <sheetView workbookViewId="0">
      <selection activeCell="B38" sqref="B38"/>
    </sheetView>
  </sheetViews>
  <sheetFormatPr baseColWidth="10" defaultRowHeight="14" x14ac:dyDescent="0"/>
  <cols>
    <col min="1" max="2" width="30.1640625" style="10" customWidth="1"/>
  </cols>
  <sheetData>
    <row r="2" spans="1:2">
      <c r="A2" s="10" t="s">
        <v>73</v>
      </c>
      <c r="B2" s="10" t="s">
        <v>74</v>
      </c>
    </row>
    <row r="3" spans="1:2">
      <c r="A3" s="10">
        <v>1</v>
      </c>
      <c r="B3" s="10" t="s">
        <v>75</v>
      </c>
    </row>
    <row r="4" spans="1:2">
      <c r="A4" s="10">
        <v>2</v>
      </c>
      <c r="B4" s="10" t="s">
        <v>76</v>
      </c>
    </row>
    <row r="5" spans="1:2">
      <c r="A5" s="10">
        <v>3</v>
      </c>
      <c r="B5" s="10" t="s">
        <v>77</v>
      </c>
    </row>
    <row r="6" spans="1:2">
      <c r="A6" s="10">
        <v>4</v>
      </c>
      <c r="B6" s="10" t="s">
        <v>78</v>
      </c>
    </row>
    <row r="7" spans="1:2">
      <c r="A7" s="10">
        <v>5</v>
      </c>
      <c r="B7" s="10" t="s">
        <v>79</v>
      </c>
    </row>
    <row r="8" spans="1:2">
      <c r="A8" s="10">
        <v>6</v>
      </c>
      <c r="B8" s="10" t="s">
        <v>80</v>
      </c>
    </row>
    <row r="9" spans="1:2">
      <c r="A9" s="10">
        <v>7</v>
      </c>
      <c r="B9" s="10" t="s">
        <v>81</v>
      </c>
    </row>
    <row r="10" spans="1:2">
      <c r="A10" s="10">
        <v>8</v>
      </c>
      <c r="B10" s="10" t="s">
        <v>82</v>
      </c>
    </row>
    <row r="11" spans="1:2">
      <c r="A11" s="10">
        <v>9</v>
      </c>
      <c r="B11" s="10" t="s">
        <v>83</v>
      </c>
    </row>
    <row r="12" spans="1:2">
      <c r="A12" s="10">
        <v>10</v>
      </c>
      <c r="B12" s="10" t="s">
        <v>84</v>
      </c>
    </row>
    <row r="13" spans="1:2">
      <c r="A13" s="10">
        <v>11</v>
      </c>
      <c r="B13" s="10" t="s">
        <v>85</v>
      </c>
    </row>
    <row r="14" spans="1:2">
      <c r="A14" s="10">
        <v>12</v>
      </c>
      <c r="B14" s="10" t="s">
        <v>86</v>
      </c>
    </row>
    <row r="15" spans="1:2">
      <c r="A15" s="10">
        <v>13</v>
      </c>
      <c r="B15" s="10" t="s">
        <v>87</v>
      </c>
    </row>
    <row r="16" spans="1:2">
      <c r="A16" s="10">
        <v>14</v>
      </c>
      <c r="B16" s="10" t="s">
        <v>88</v>
      </c>
    </row>
    <row r="17" spans="1:2">
      <c r="A17" s="10">
        <v>15</v>
      </c>
      <c r="B17" s="10" t="s">
        <v>89</v>
      </c>
    </row>
    <row r="18" spans="1:2">
      <c r="A18" s="10">
        <v>16</v>
      </c>
      <c r="B18" s="10" t="s">
        <v>90</v>
      </c>
    </row>
    <row r="19" spans="1:2">
      <c r="A19" s="10">
        <v>17</v>
      </c>
      <c r="B19" s="10" t="s">
        <v>91</v>
      </c>
    </row>
    <row r="20" spans="1:2">
      <c r="A20" s="10">
        <v>18</v>
      </c>
      <c r="B20" s="10" t="s">
        <v>92</v>
      </c>
    </row>
    <row r="21" spans="1:2">
      <c r="A21" s="10">
        <v>19</v>
      </c>
      <c r="B21" s="10" t="s">
        <v>93</v>
      </c>
    </row>
    <row r="22" spans="1:2">
      <c r="A22" s="10">
        <v>20</v>
      </c>
      <c r="B22" s="10" t="s">
        <v>94</v>
      </c>
    </row>
    <row r="23" spans="1:2">
      <c r="A23" s="10">
        <v>21</v>
      </c>
      <c r="B23" s="10" t="s">
        <v>95</v>
      </c>
    </row>
  </sheetData>
  <phoneticPr fontId="3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0189AB1-E4B8-4EEA-A75F-CD267B2757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Devis</vt:lpstr>
      <vt:lpstr>S_DEVIS</vt:lpstr>
      <vt:lpstr>Facture</vt:lpstr>
      <vt:lpstr>S_FACTURES</vt:lpstr>
      <vt:lpstr>Clients</vt:lpstr>
      <vt:lpstr>Table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slefr</dc:creator>
  <cp:lastModifiedBy>Guillaume Beth</cp:lastModifiedBy>
  <cp:lastPrinted>2020-10-31T22:03:04Z</cp:lastPrinted>
  <dcterms:created xsi:type="dcterms:W3CDTF">2020-10-31T20:27:45Z</dcterms:created>
  <dcterms:modified xsi:type="dcterms:W3CDTF">2020-11-01T23:07:39Z</dcterms:modified>
</cp:coreProperties>
</file>