
<file path=[Content_Types].xml><?xml version="1.0" encoding="utf-8"?>
<Types xmlns="http://schemas.openxmlformats.org/package/2006/content-types">
  <Default Extension="xml" ContentType="application/xml"/>
  <Default Extension="jpeg" ContentType="image/jpeg"/>
  <Default Extension="bin" ContentType="application/vnd.ms-office.vbaProject"/>
  <Default Extension="vml" ContentType="application/vnd.openxmlformats-officedocument.vmlDrawing"/>
  <Default Extension="png" ContentType="image/p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25516" codeName="{91AB8045-AFC0-B76E-F17D-A240E00664AE}"/>
  <workbookPr codeName="ThisWorkbook" hidePivotFieldList="1" autoCompressPictures="0"/>
  <bookViews>
    <workbookView xWindow="0" yWindow="0" windowWidth="25600" windowHeight="16000"/>
  </bookViews>
  <sheets>
    <sheet name="ChargesExport." sheetId="13" r:id="rId1"/>
    <sheet name="Plan" sheetId="24" r:id="rId2"/>
    <sheet name="Feuil1" sheetId="23" r:id="rId3"/>
    <sheet name="Data" sheetId="4" state="hidden" r:id="rId4"/>
  </sheets>
  <externalReferences>
    <externalReference r:id="rId5"/>
  </externalReferences>
  <definedNames>
    <definedName name="_xlnm._FilterDatabase" localSheetId="3" hidden="1">Data!$AJ$1:$AJ$3</definedName>
    <definedName name="Abonnements_gaz_électricité">Data!$AT$1:$AT$3</definedName>
    <definedName name="Affectation">[1]!qui</definedName>
    <definedName name="aProvenanceDeLAchat">Data!$AH$2:$AH$4</definedName>
    <definedName name="Autres">Data!$BG$1:$BG$3</definedName>
    <definedName name="Biens_et_Services">Data!$AM$1:$AM$3</definedName>
    <definedName name="Cessions_des_droits_patrimoniaux">Data!$BD$1:$BD$3</definedName>
    <definedName name="Collecte_tri_et_traitement_des_déchets">Data!$BB$1:$BB$3</definedName>
    <definedName name="Equipements_personnes_handicapées">Data!$AV$1:$AV$3</definedName>
    <definedName name="ExactAddinConnection.110" hidden="1">"iperpdb;110;lpugi;1"</definedName>
    <definedName name="ExactAddinReport1.Data" localSheetId="3" hidden="1">"Select=SELECT RegisterCode, Oms_64, FiatOrder, Resource, GeneralLedger, Active, CSFakregRegister.ID AS ID FROM CSFakregRegister WHERE Active=1 ORDER BY RegisterCode;Header=-1;System.Company=110;System.New=0;System.Wizard=Select;System.Update=-1"</definedName>
    <definedName name="ExactAddinReports" hidden="1">1</definedName>
    <definedName name="Finished?">[1]!yes_no</definedName>
    <definedName name="France">Data!$AI$1:$AI$3</definedName>
    <definedName name="Historic_company">[1]!Entités_nom</definedName>
    <definedName name="Immobilisation">Data!$AJ$1:$AJ$3</definedName>
    <definedName name="Mode_de_paiement">[1]!Moyen_de_paiement</definedName>
    <definedName name="non">Data!$AR$1:$AR$16</definedName>
    <definedName name="non_plus">Data!$AP$1:$AP$3</definedName>
    <definedName name="non_renseigné">Data!$AO$1:$AO$3</definedName>
    <definedName name="Périodicité">[1]!Périodicité</definedName>
    <definedName name="Produits_alimentaires">Data!$AU$1:$AU$3</definedName>
    <definedName name="Repas_scolaire">Data!$AW$1:$AW$3</definedName>
    <definedName name="Restauration_à_emporter">Data!$BA$1:$BA$3</definedName>
    <definedName name="Restauration_hors_alcool">Data!$AZ$1:$AZ$3</definedName>
    <definedName name="TasksTab" localSheetId="1">#REF!</definedName>
    <definedName name="TasksTab">#REF!</definedName>
    <definedName name="Transport_de_voyageurs">Data!$BC$1:$BC$3</definedName>
  </definedName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5" i="24" l="1"/>
  <c r="AU5" i="13"/>
  <c r="AU6" i="13"/>
  <c r="AU7" i="13"/>
  <c r="AU8" i="13"/>
  <c r="AU9" i="13"/>
  <c r="AU10" i="13"/>
  <c r="AU11" i="13"/>
  <c r="AU12" i="13"/>
  <c r="AU13" i="13"/>
  <c r="AU14" i="13"/>
  <c r="AU15" i="13"/>
  <c r="AU16" i="13"/>
  <c r="AU17" i="13"/>
  <c r="AU18" i="13"/>
  <c r="AU19" i="13"/>
  <c r="AU20" i="13"/>
  <c r="AU21" i="13"/>
  <c r="AU22" i="13"/>
  <c r="AU23" i="13"/>
  <c r="AU24" i="13"/>
  <c r="AU25" i="13"/>
  <c r="AU26" i="13"/>
  <c r="AU27" i="13"/>
  <c r="AU28" i="13"/>
  <c r="AU29" i="13"/>
  <c r="AU30" i="13"/>
  <c r="AU31" i="13"/>
  <c r="AN31" i="13"/>
  <c r="AM31" i="13"/>
  <c r="AN30" i="13"/>
  <c r="AM30" i="13"/>
  <c r="AN29" i="13"/>
  <c r="AM29" i="13"/>
  <c r="AN28" i="13"/>
  <c r="AM28" i="13"/>
  <c r="AN27" i="13"/>
  <c r="AM27" i="13"/>
  <c r="AN26" i="13"/>
  <c r="AM26" i="13"/>
  <c r="AN25" i="13"/>
  <c r="AM25" i="13"/>
  <c r="AN24" i="13"/>
  <c r="AM24" i="13"/>
  <c r="AN23" i="13"/>
  <c r="AM23" i="13"/>
  <c r="AN22" i="13"/>
  <c r="AM22" i="13"/>
  <c r="AN21" i="13"/>
  <c r="AM21" i="13"/>
  <c r="AN20" i="13"/>
  <c r="AM20" i="13"/>
  <c r="AN19" i="13"/>
  <c r="AM19" i="13"/>
  <c r="AN18" i="13"/>
  <c r="AM18" i="13"/>
  <c r="AN17" i="13"/>
  <c r="AM17" i="13"/>
  <c r="AN16" i="13"/>
  <c r="AM16" i="13"/>
  <c r="AN15" i="13"/>
  <c r="AM15" i="13"/>
  <c r="AN14" i="13"/>
  <c r="AM14" i="13"/>
  <c r="AN13" i="13"/>
  <c r="AM13" i="13"/>
  <c r="AN12" i="13"/>
  <c r="AM12" i="13"/>
  <c r="AN11" i="13"/>
  <c r="AM11" i="13"/>
  <c r="AN10" i="13"/>
  <c r="AM10" i="13"/>
  <c r="AN9" i="13"/>
  <c r="AM9" i="13"/>
  <c r="AN8" i="13"/>
  <c r="AM8" i="13"/>
  <c r="AN7" i="13"/>
  <c r="AM7" i="13"/>
  <c r="AN6" i="13"/>
  <c r="AM6" i="13"/>
  <c r="AN5" i="13"/>
  <c r="AM5" i="13"/>
  <c r="AL31" i="13"/>
  <c r="AL30" i="13"/>
  <c r="AL29" i="13"/>
  <c r="AL28" i="13"/>
  <c r="AL27" i="13"/>
  <c r="AL26" i="13"/>
  <c r="AL25" i="13"/>
  <c r="AL24" i="13"/>
  <c r="AL23" i="13"/>
  <c r="AL22" i="13"/>
  <c r="AL21" i="13"/>
  <c r="AL20" i="13"/>
  <c r="AL19" i="13"/>
  <c r="AL18" i="13"/>
  <c r="AL17" i="13"/>
  <c r="AL16" i="13"/>
  <c r="AL15" i="13"/>
  <c r="AL14" i="13"/>
  <c r="AL13" i="13"/>
  <c r="AL12" i="13"/>
  <c r="AL11" i="13"/>
  <c r="AL10" i="13"/>
  <c r="AL9" i="13"/>
  <c r="AL8" i="13"/>
  <c r="AL7" i="13"/>
  <c r="AL6" i="13"/>
  <c r="AL5" i="13"/>
  <c r="B2" i="4"/>
  <c r="D2" i="4"/>
  <c r="A4" i="4"/>
  <c r="H3" i="4"/>
  <c r="H4" i="4"/>
  <c r="H5" i="4"/>
  <c r="H6" i="4"/>
  <c r="H7" i="4"/>
  <c r="H8" i="4"/>
  <c r="H9" i="4"/>
  <c r="H10" i="4"/>
  <c r="H11" i="4"/>
  <c r="H12" i="4"/>
  <c r="H13" i="4"/>
  <c r="M4" i="4"/>
  <c r="M5" i="4"/>
  <c r="M6" i="4"/>
  <c r="M7" i="4"/>
  <c r="M8" i="4"/>
  <c r="M9" i="4"/>
  <c r="M10" i="4"/>
  <c r="M11" i="4"/>
  <c r="M12" i="4"/>
  <c r="M13" i="4"/>
  <c r="M14" i="4"/>
  <c r="M25" i="4"/>
  <c r="M26" i="4"/>
  <c r="M27" i="4"/>
  <c r="M28" i="4"/>
  <c r="M29" i="4"/>
  <c r="M30" i="4"/>
  <c r="M31" i="4"/>
  <c r="M32" i="4"/>
  <c r="M33" i="4"/>
  <c r="M34" i="4"/>
  <c r="M35" i="4"/>
  <c r="M36" i="4"/>
  <c r="M37" i="4"/>
  <c r="M38" i="4"/>
  <c r="M39" i="4"/>
  <c r="C2" i="4"/>
  <c r="A3" i="4"/>
  <c r="C3" i="4"/>
  <c r="C4" i="4"/>
</calcChain>
</file>

<file path=xl/comments1.xml><?xml version="1.0" encoding="utf-8"?>
<comments xmlns="http://schemas.openxmlformats.org/spreadsheetml/2006/main">
  <authors>
    <author>Lorraine Pugi</author>
  </authors>
  <commentList>
    <comment ref="AO1" authorId="0">
      <text>
        <r>
          <rPr>
            <b/>
            <sz val="9"/>
            <color indexed="81"/>
            <rFont val="Tahoma"/>
            <family val="2"/>
          </rPr>
          <t>Lorraine Pugi:</t>
        </r>
        <r>
          <rPr>
            <sz val="9"/>
            <color indexed="81"/>
            <rFont val="Tahoma"/>
            <family val="2"/>
          </rPr>
          <t xml:space="preserve">
TVA à 0?
</t>
        </r>
      </text>
    </comment>
    <comment ref="AP1" authorId="0">
      <text>
        <r>
          <rPr>
            <b/>
            <sz val="9"/>
            <color indexed="81"/>
            <rFont val="Tahoma"/>
            <family val="2"/>
          </rPr>
          <t>Lorraine Pugi:</t>
        </r>
        <r>
          <rPr>
            <sz val="9"/>
            <color indexed="81"/>
            <rFont val="Tahoma"/>
            <family val="2"/>
          </rPr>
          <t xml:space="preserve">
frs non asujetti?
</t>
        </r>
      </text>
    </comment>
  </commentList>
</comments>
</file>

<file path=xl/sharedStrings.xml><?xml version="1.0" encoding="utf-8"?>
<sst xmlns="http://schemas.openxmlformats.org/spreadsheetml/2006/main" count="842" uniqueCount="603">
  <si>
    <t>France</t>
  </si>
  <si>
    <t>Autre</t>
  </si>
  <si>
    <t>QSAS</t>
  </si>
  <si>
    <t>Encaissement</t>
  </si>
  <si>
    <t>Abonnements_gaz_électricité</t>
  </si>
  <si>
    <t>non</t>
  </si>
  <si>
    <t>non_plus</t>
  </si>
  <si>
    <t>non_renseigné</t>
  </si>
  <si>
    <t>Biens_et_Services</t>
  </si>
  <si>
    <t>yes</t>
  </si>
  <si>
    <t>?</t>
  </si>
  <si>
    <t>Bank tran / 90 d. eom the 25</t>
  </si>
  <si>
    <t>Z1</t>
  </si>
  <si>
    <t>Bank transfer / 75 days</t>
  </si>
  <si>
    <t>Y1</t>
  </si>
  <si>
    <t>Bank transfer / 65 days eom</t>
  </si>
  <si>
    <t>X1</t>
  </si>
  <si>
    <t>Bank transfer / 65 days</t>
  </si>
  <si>
    <t>W1</t>
  </si>
  <si>
    <t>Bank tran / 60 d. eom the 15</t>
  </si>
  <si>
    <t>V1</t>
  </si>
  <si>
    <t>Bank tran / 60 d. eom the 10</t>
  </si>
  <si>
    <t>U1</t>
  </si>
  <si>
    <t>Executive / Communication</t>
  </si>
  <si>
    <t>340CC101</t>
  </si>
  <si>
    <t>Bank tran / 60 d. eom the 5</t>
  </si>
  <si>
    <t>T1</t>
  </si>
  <si>
    <t>Technical / IT</t>
  </si>
  <si>
    <t>160CC610</t>
  </si>
  <si>
    <t>Bank tranfer / 50 days</t>
  </si>
  <si>
    <t>S1</t>
  </si>
  <si>
    <t>Sales / Development SAAS manage</t>
  </si>
  <si>
    <t>160CC503</t>
  </si>
  <si>
    <t>Bank tran / 45 d. eom the 15</t>
  </si>
  <si>
    <t>R2</t>
  </si>
  <si>
    <t>Sales / Sales</t>
  </si>
  <si>
    <t>160CC501</t>
  </si>
  <si>
    <t>Bank transfer / 45 days</t>
  </si>
  <si>
    <t>R1</t>
  </si>
  <si>
    <t>Marketing / Customer service SAAS Orbit</t>
  </si>
  <si>
    <t>160CC404</t>
  </si>
  <si>
    <t>Bank transfer / 42 days eom</t>
  </si>
  <si>
    <t>Q1</t>
  </si>
  <si>
    <t>Financial / Finance</t>
  </si>
  <si>
    <t>160CC303</t>
  </si>
  <si>
    <t>Bank transfer / 40 days</t>
  </si>
  <si>
    <t>P1</t>
  </si>
  <si>
    <t>Operational / Consultancy</t>
  </si>
  <si>
    <t>160CC204</t>
  </si>
  <si>
    <t>Bank tran / 30 d. eom the 15</t>
  </si>
  <si>
    <t>O1</t>
  </si>
  <si>
    <t>Operational / Administration</t>
  </si>
  <si>
    <t>160CC201</t>
  </si>
  <si>
    <t>Bank tran  / 30 d. eom the 10</t>
  </si>
  <si>
    <t>N1</t>
  </si>
  <si>
    <t>160CC101</t>
  </si>
  <si>
    <t>Bank tran  / 30 d. eom the 5</t>
  </si>
  <si>
    <t>M1</t>
  </si>
  <si>
    <t>Default cost center</t>
  </si>
  <si>
    <t>160CC001</t>
  </si>
  <si>
    <t>Bank tran / 9 payments</t>
  </si>
  <si>
    <t>L8</t>
  </si>
  <si>
    <t>Sales / Customer service SAAS Orbit</t>
  </si>
  <si>
    <t>120CC502</t>
  </si>
  <si>
    <t>Bank trans / 50% 30d 50% 340d</t>
  </si>
  <si>
    <t>L7</t>
  </si>
  <si>
    <t>120CC501</t>
  </si>
  <si>
    <t>Bank trans / 50% 0d 50% 120d</t>
  </si>
  <si>
    <t>L6</t>
  </si>
  <si>
    <t>Financial / Administration</t>
  </si>
  <si>
    <t>120CC301</t>
  </si>
  <si>
    <t>CC Palatine / End of month</t>
  </si>
  <si>
    <t>L5</t>
  </si>
  <si>
    <t>Technical / NoSQL</t>
  </si>
  <si>
    <t>110CC611</t>
  </si>
  <si>
    <t>CC BNP / End of month</t>
  </si>
  <si>
    <t>L4</t>
  </si>
  <si>
    <t>110CC610</t>
  </si>
  <si>
    <t>Bank trans / 50% 120d 50% 330d</t>
  </si>
  <si>
    <t>L3</t>
  </si>
  <si>
    <t>Technical / Development SAAS manage</t>
  </si>
  <si>
    <t>110CC609</t>
  </si>
  <si>
    <t>Bank tran / 30d 40% + 90*2 30%</t>
  </si>
  <si>
    <t>L2</t>
  </si>
  <si>
    <t>Technical / Development SAAS Intellixir</t>
  </si>
  <si>
    <t>110CC608</t>
  </si>
  <si>
    <t>Bank trans 60 d 1/10 each 30 d</t>
  </si>
  <si>
    <t>L1</t>
  </si>
  <si>
    <t>Technical / Interface development3 SAAS Orbit</t>
  </si>
  <si>
    <t>110CC607</t>
  </si>
  <si>
    <t>Bank trans / 1/12 each 30 days</t>
  </si>
  <si>
    <t>K1</t>
  </si>
  <si>
    <t>Technical / Interface development2 SAAS Orbit</t>
  </si>
  <si>
    <t>110CC606</t>
  </si>
  <si>
    <t>Bank tran / 34-33-33 each 30 d</t>
  </si>
  <si>
    <t>J1</t>
  </si>
  <si>
    <t>Technical / Interface development1 SAAS Orbit</t>
  </si>
  <si>
    <t>110CC605</t>
  </si>
  <si>
    <t>4* 15j-195j-390j-585j</t>
  </si>
  <si>
    <t>I9</t>
  </si>
  <si>
    <t>Technical / Engine development SAAS Orbit</t>
  </si>
  <si>
    <t>110CC604</t>
  </si>
  <si>
    <t>Bank tran / 3* % différent</t>
  </si>
  <si>
    <t>I8</t>
  </si>
  <si>
    <t>Technical / Databases update SAAS Orbit</t>
  </si>
  <si>
    <t>110CC603</t>
  </si>
  <si>
    <t>Bank trans / 4* 30-120-210-300</t>
  </si>
  <si>
    <t>I7</t>
  </si>
  <si>
    <t>Technical / Databases development SAAS Orbit</t>
  </si>
  <si>
    <t>110CC602</t>
  </si>
  <si>
    <t>Bank trans / 4* 30-</t>
  </si>
  <si>
    <t>I6</t>
  </si>
  <si>
    <t>Technical / Databases analysis SSAS Orbit</t>
  </si>
  <si>
    <t>110CC601</t>
  </si>
  <si>
    <t>Bank tran / 4 * 0 d then 90d</t>
  </si>
  <si>
    <t>I5</t>
  </si>
  <si>
    <t>Technical / CTO</t>
  </si>
  <si>
    <t>110CC600</t>
  </si>
  <si>
    <t>Bank trans / 1/4 e 30-60days</t>
  </si>
  <si>
    <t>I4</t>
  </si>
  <si>
    <t>Sales / Sales SME</t>
  </si>
  <si>
    <t>110CC505</t>
  </si>
  <si>
    <t>Bank trans / 50/50 each 7m/13m</t>
  </si>
  <si>
    <t>I3</t>
  </si>
  <si>
    <t>Sales / Sales Leadgen</t>
  </si>
  <si>
    <t>110CC504</t>
  </si>
  <si>
    <t>Bank tran / 50/50 each 6 month</t>
  </si>
  <si>
    <t>I2</t>
  </si>
  <si>
    <t>Sales / Integration service</t>
  </si>
  <si>
    <t>110CC503</t>
  </si>
  <si>
    <t>Bank tran / 50/50 in 1/2 month</t>
  </si>
  <si>
    <t>I1</t>
  </si>
  <si>
    <t>Sales / Helpdesk</t>
  </si>
  <si>
    <t>110CC502</t>
  </si>
  <si>
    <t>Bank tran / 90 d. end of month</t>
  </si>
  <si>
    <t>H2</t>
  </si>
  <si>
    <t>Sales / Sales KAM</t>
  </si>
  <si>
    <t>110CC501</t>
  </si>
  <si>
    <t>Bank transfer / 90 days</t>
  </si>
  <si>
    <t>H1</t>
  </si>
  <si>
    <t>Sales / CSO</t>
  </si>
  <si>
    <t>110CC500</t>
  </si>
  <si>
    <t>Bank tran / 60 d. end of month</t>
  </si>
  <si>
    <t>G1</t>
  </si>
  <si>
    <t>Marketing / Pdt SAAS manage</t>
  </si>
  <si>
    <t>110CC407</t>
  </si>
  <si>
    <t>EFT / 60 days</t>
  </si>
  <si>
    <t>F2</t>
  </si>
  <si>
    <t>Marketing / Pdt SAAS Intellixir</t>
  </si>
  <si>
    <t>110CC406</t>
  </si>
  <si>
    <t>Bank transfer / 60 days</t>
  </si>
  <si>
    <t>F1</t>
  </si>
  <si>
    <t>Marketing / Customer service SAAS Intellixir</t>
  </si>
  <si>
    <t>110CC405</t>
  </si>
  <si>
    <t>EFT / 45 d.end of month</t>
  </si>
  <si>
    <t>E2</t>
  </si>
  <si>
    <t>110CC404</t>
  </si>
  <si>
    <t>Bank tran / 45 d. end of month</t>
  </si>
  <si>
    <t>E1</t>
  </si>
  <si>
    <t>Data Center RACKSPACE (HKG)</t>
  </si>
  <si>
    <t>DC04</t>
  </si>
  <si>
    <t>Marketing / Test training SAAS Orbit</t>
  </si>
  <si>
    <t>110CC403</t>
  </si>
  <si>
    <t>Factoring / 30 d end of month</t>
  </si>
  <si>
    <t>D6</t>
  </si>
  <si>
    <t>Data Center 3 EUCLYDE (SXD)</t>
  </si>
  <si>
    <t>DC03</t>
  </si>
  <si>
    <t>Marketing / Pdt E-Learning</t>
  </si>
  <si>
    <t>110CC402</t>
  </si>
  <si>
    <t>EFT / 30 d end of month</t>
  </si>
  <si>
    <t>D3</t>
  </si>
  <si>
    <t>FR</t>
  </si>
  <si>
    <t>Achat B intracom. 20% autoliqu</t>
  </si>
  <si>
    <t>IC2</t>
  </si>
  <si>
    <t>Data Center 1 EUCLYDE (SXD)</t>
  </si>
  <si>
    <t>DC01</t>
  </si>
  <si>
    <t>Marketing / Pdt SAAS Orbit</t>
  </si>
  <si>
    <t>110CC401</t>
  </si>
  <si>
    <t>Collection / 30 d end of month</t>
  </si>
  <si>
    <t>D2</t>
  </si>
  <si>
    <t>Achat S intracom. 20% autoliqu</t>
  </si>
  <si>
    <t>IC1</t>
  </si>
  <si>
    <t>QUESTEL Japan LTD (TYO)</t>
  </si>
  <si>
    <t>Marketing / CMO</t>
  </si>
  <si>
    <t>110CC400</t>
  </si>
  <si>
    <t>Bank tran / 30 d. end of month</t>
  </si>
  <si>
    <t>D1</t>
  </si>
  <si>
    <t>Achat S extracom. 20% autoliqu</t>
  </si>
  <si>
    <t>EC1</t>
  </si>
  <si>
    <t>Autres</t>
  </si>
  <si>
    <t>QUESTEL Shanghai LTD (SGH)</t>
  </si>
  <si>
    <t>Financial / HR</t>
  </si>
  <si>
    <t>110CC304</t>
  </si>
  <si>
    <t>EFT / 30 days</t>
  </si>
  <si>
    <t>C3</t>
  </si>
  <si>
    <t>Achat B/S assujetti ES 10%</t>
  </si>
  <si>
    <t>A22</t>
  </si>
  <si>
    <t xml:space="preserve">Cessions_des_droits_patrimoniaux </t>
  </si>
  <si>
    <t>QUESTEL Hong-Kong LTD (HKG)</t>
  </si>
  <si>
    <t>110CC303</t>
  </si>
  <si>
    <t>Collection / 30 days</t>
  </si>
  <si>
    <t>C2</t>
  </si>
  <si>
    <t>Achat B/S assujetti PL 23%</t>
  </si>
  <si>
    <t>A21</t>
  </si>
  <si>
    <t>Transport_de_voyageurs</t>
  </si>
  <si>
    <t>ITIP LLC (ILM)</t>
  </si>
  <si>
    <t>Financial / Legal</t>
  </si>
  <si>
    <t>110CC302</t>
  </si>
  <si>
    <t>Bank transfer / 30 days</t>
  </si>
  <si>
    <t>C1</t>
  </si>
  <si>
    <t>data!$M$14</t>
  </si>
  <si>
    <t>QUESTEL SHANGHAI</t>
  </si>
  <si>
    <t>Achat B/S assujetti ES 21%</t>
  </si>
  <si>
    <t>A20</t>
  </si>
  <si>
    <t>Collecte_tri_et_traitement_des_déchets</t>
  </si>
  <si>
    <t>ExecutiveIP LLC (BUF)</t>
  </si>
  <si>
    <t>110CC301</t>
  </si>
  <si>
    <t>EFT / 21 days</t>
  </si>
  <si>
    <t>B4</t>
  </si>
  <si>
    <t>data!$M$13</t>
  </si>
  <si>
    <t>QUESTEL INDIA</t>
  </si>
  <si>
    <t>Achat B/S assujetti DE 7%</t>
  </si>
  <si>
    <t>A19</t>
  </si>
  <si>
    <t>Restauration_à_emporter</t>
  </si>
  <si>
    <t>The Patent People Inc (AXR)</t>
  </si>
  <si>
    <t>Financial / CFO</t>
  </si>
  <si>
    <t>110CC300</t>
  </si>
  <si>
    <t>Bank transfer / 21 days</t>
  </si>
  <si>
    <t>B3</t>
  </si>
  <si>
    <t>data!$M$12</t>
  </si>
  <si>
    <t>1300 route des Crêtes 
WTC Bâtiment 2 Entrée H
CS 60239
06904 SOPHIA ANTIPOLIS CEDEX
N° TVA : FR04329326896</t>
  </si>
  <si>
    <t>QUESTEL SINGAPORE</t>
  </si>
  <si>
    <t>Achat B/S assujetti GB 20%</t>
  </si>
  <si>
    <t>A18</t>
  </si>
  <si>
    <t>Restauration_hors_alcool</t>
  </si>
  <si>
    <t>QUESTEL Orbit Inc (AXR)</t>
  </si>
  <si>
    <t>Operational / Translation</t>
  </si>
  <si>
    <t>110CC206</t>
  </si>
  <si>
    <t>Collection / 20 days</t>
  </si>
  <si>
    <t>B2</t>
  </si>
  <si>
    <t>data!$M$11</t>
  </si>
  <si>
    <t>QUESTEL INTERNATIONAL</t>
  </si>
  <si>
    <t>Achat B/S assujetti NL 21%</t>
  </si>
  <si>
    <t>A17</t>
  </si>
  <si>
    <t>Repas_scolaire</t>
  </si>
  <si>
    <t>AboutInnovation (PAR)</t>
  </si>
  <si>
    <t>Operational / Filing</t>
  </si>
  <si>
    <t>110CC205</t>
  </si>
  <si>
    <t>Bank transfer / 20 days</t>
  </si>
  <si>
    <t>B1</t>
  </si>
  <si>
    <t>data!$M$10</t>
  </si>
  <si>
    <t>Bureau N° A1-1, 1er étage
Bloc A - Immeuble Nour City
Centre Urbain Nord
1082 TUNIS</t>
  </si>
  <si>
    <t>QUESTEL EXPANSION</t>
  </si>
  <si>
    <t>Achat B/S assujetti SE 25%</t>
  </si>
  <si>
    <t>A16</t>
  </si>
  <si>
    <t>Equipements_personnes_handicapées</t>
  </si>
  <si>
    <r>
      <rPr>
        <b/>
        <sz val="14"/>
        <color rgb="FFC00000"/>
        <rFont val="Calibri"/>
        <family val="2"/>
        <scheme val="minor"/>
      </rPr>
      <t>Ne doit pas se produire</t>
    </r>
    <r>
      <rPr>
        <sz val="11"/>
        <color rgb="FFC00000"/>
        <rFont val="Calibri"/>
        <family val="2"/>
        <scheme val="minor"/>
      </rPr>
      <t>. Si autre entité facturé, c'est cette entité qui doit payer. Si le cas arrive, il faut faire refaire la facture au nom de QSAS (avoir au nom de l'autre entité et nouvelle fact au nom d'QSAS)</t>
    </r>
  </si>
  <si>
    <t>Autre;QSAS;QSAS</t>
  </si>
  <si>
    <t>C.MARCHISIO</t>
  </si>
  <si>
    <t>SALES</t>
  </si>
  <si>
    <t>QUESTEL Ireland LTD (ORK)</t>
  </si>
  <si>
    <t>110CC204</t>
  </si>
  <si>
    <t>EFT / Cash</t>
  </si>
  <si>
    <t>A6</t>
  </si>
  <si>
    <t>data!$M$9</t>
  </si>
  <si>
    <t>180 North University Ave - 6th Floor
Provo, Utah 84601 
USA</t>
  </si>
  <si>
    <t xml:space="preserve">THE IP PEOPLE
</t>
  </si>
  <si>
    <t>Achat B/S assujetti IT 22%</t>
  </si>
  <si>
    <t>A15</t>
  </si>
  <si>
    <t>Produits_alimentaires</t>
  </si>
  <si>
    <r>
      <t>QUEDAL/QSAS</t>
    </r>
    <r>
      <rPr>
        <sz val="11"/>
        <color rgb="FFC00000"/>
        <rFont val="Calibri"/>
        <family val="2"/>
        <scheme val="minor"/>
      </rPr>
      <t xml:space="preserve"> pas concernée</t>
    </r>
  </si>
  <si>
    <t>Autre;Autre;Autre</t>
  </si>
  <si>
    <t>R.GARAT</t>
  </si>
  <si>
    <t>MKT</t>
  </si>
  <si>
    <t>Avenium (GNB)</t>
  </si>
  <si>
    <t>Operational / DRG Production</t>
  </si>
  <si>
    <t>110CC203</t>
  </si>
  <si>
    <t>SI(AF2="A5";FIN.MOIS(AE2;0)+6;</t>
  </si>
  <si>
    <t>CC Palatine / Cash</t>
  </si>
  <si>
    <t>A5</t>
  </si>
  <si>
    <t>data!$M$8</t>
  </si>
  <si>
    <t>1 Place Francis Ponge
34000 MONTPELLIER
N° TVA : FR64503315137</t>
  </si>
  <si>
    <t>MULTILING</t>
  </si>
  <si>
    <t>Achat B/S assujetti DK 25%</t>
  </si>
  <si>
    <t>A14</t>
  </si>
  <si>
    <r>
      <t>Sortie de trésorerie de Autres pour QSAS, donc nous procédons à la saisie de la facture et au remboursement vers Autres</t>
    </r>
    <r>
      <rPr>
        <sz val="11"/>
        <color rgb="FFC00000"/>
        <rFont val="Calibri"/>
        <family val="2"/>
        <scheme val="minor"/>
      </rPr>
      <t>/Facture payée par "autre" pour le compte de QSAS. Compte courant si filiale. Sinon paiement de QSAS vers "autre" sans passer par compte courant ou "autre" demande le rejet du virement et QSAS fait le paiement.</t>
    </r>
  </si>
  <si>
    <t>QSAS;QSAS;Autre</t>
  </si>
  <si>
    <t>L.HILL</t>
  </si>
  <si>
    <t>IT</t>
  </si>
  <si>
    <t>QUESTEL SAS New Co</t>
  </si>
  <si>
    <t>110Z</t>
  </si>
  <si>
    <t>Operational / Legal</t>
  </si>
  <si>
    <t>110CC202</t>
  </si>
  <si>
    <t>SI(AF2="A5";FIN.MOIS(AE2;0)+28;</t>
  </si>
  <si>
    <t>BNP CC / Cash</t>
  </si>
  <si>
    <t>A4</t>
  </si>
  <si>
    <t>data!$M$7</t>
  </si>
  <si>
    <t>1 Boulevard de la Madeleine
75001 Paris
N° TVA : FR34831092580</t>
  </si>
  <si>
    <t>EXPERNOVA</t>
  </si>
  <si>
    <t>PONCT</t>
  </si>
  <si>
    <t>Achat B/S assujetti FI 24%</t>
  </si>
  <si>
    <t>A13</t>
  </si>
  <si>
    <t>A04</t>
  </si>
  <si>
    <t>Contribution à l'audiovisuel public</t>
  </si>
  <si>
    <t>&gt; à 40 000€ TTC</t>
  </si>
  <si>
    <t>+ de 12</t>
  </si>
  <si>
    <r>
      <t>Sortie de trésoserie pas pour QSAS, donc on demande le remboursement/</t>
    </r>
    <r>
      <rPr>
        <sz val="11"/>
        <color rgb="FFC00000"/>
        <rFont val="Calibri"/>
        <family val="2"/>
        <scheme val="minor"/>
      </rPr>
      <t xml:space="preserve"> flux de trésorerie dans ce cas. On passera par un compte courant si il s'agit d'une filiale. Sinon uniquement banque, ou bien demander le rejet du virement pour que "Autre" puisse faire le paiement.</t>
    </r>
  </si>
  <si>
    <t>Autre;Autre;QSAS</t>
  </si>
  <si>
    <t>P.WESTELYNCK</t>
  </si>
  <si>
    <t>HR</t>
  </si>
  <si>
    <t>Très faible</t>
  </si>
  <si>
    <t>QUESTEL SAS Domicile</t>
  </si>
  <si>
    <t>110A</t>
  </si>
  <si>
    <t>110CC201</t>
  </si>
  <si>
    <t>Cheque  / Cash</t>
  </si>
  <si>
    <t>A3</t>
  </si>
  <si>
    <t>data!$M$6</t>
  </si>
  <si>
    <t>2711 Centerville Road - Suite 400
Wilmington 19808
USA</t>
  </si>
  <si>
    <t>ABOUT INNOVATION</t>
  </si>
  <si>
    <t>AN</t>
  </si>
  <si>
    <t>Achat B/S assujetti DE 19%</t>
  </si>
  <si>
    <t>A12</t>
  </si>
  <si>
    <t>Représentations théâtrales</t>
  </si>
  <si>
    <t>de 10 001 à 40 000€ TTC</t>
  </si>
  <si>
    <t>10 à 12</t>
  </si>
  <si>
    <r>
      <t>Autre refacture QSAS, QSAS comptabilise un achat et procède au paiement/</t>
    </r>
    <r>
      <rPr>
        <sz val="11"/>
        <color rgb="FFC00000"/>
        <rFont val="Calibri"/>
        <family val="2"/>
        <scheme val="minor"/>
      </rPr>
      <t>ok</t>
    </r>
  </si>
  <si>
    <t>Autre;QSAS;Autre</t>
  </si>
  <si>
    <t>F.TCHERNEIAN</t>
  </si>
  <si>
    <t>FINANCE</t>
  </si>
  <si>
    <t>Faible</t>
  </si>
  <si>
    <t>…..</t>
  </si>
  <si>
    <t>QUESTEL SAS (LWT)</t>
  </si>
  <si>
    <t>Operational / COO</t>
  </si>
  <si>
    <t>110CC200</t>
  </si>
  <si>
    <t>Collection / Cash</t>
  </si>
  <si>
    <t>A2</t>
  </si>
  <si>
    <t>MFP</t>
  </si>
  <si>
    <t>data!$M$5</t>
  </si>
  <si>
    <t>2331 Mill Road – Suite 600
Alexandria, VA 22314
USA</t>
  </si>
  <si>
    <t>ITIP LLC</t>
  </si>
  <si>
    <t>SEM</t>
  </si>
  <si>
    <t>Achat B/S assujetti BE 21%</t>
  </si>
  <si>
    <t>A11</t>
  </si>
  <si>
    <t>Publications de presse</t>
  </si>
  <si>
    <t>hors UE</t>
  </si>
  <si>
    <t>de 5 001 à 10 000€ TTC</t>
  </si>
  <si>
    <t>7 à 9</t>
  </si>
  <si>
    <r>
      <rPr>
        <b/>
        <sz val="14"/>
        <color rgb="FFC00000"/>
        <rFont val="Calibri"/>
        <family val="2"/>
        <scheme val="minor"/>
      </rPr>
      <t>Ne doit pas se produire</t>
    </r>
    <r>
      <rPr>
        <b/>
        <sz val="11"/>
        <color rgb="FFC00000"/>
        <rFont val="Calibri"/>
        <family val="2"/>
        <scheme val="minor"/>
      </rPr>
      <t>.</t>
    </r>
    <r>
      <rPr>
        <sz val="11"/>
        <color rgb="FFC00000"/>
        <rFont val="Calibri"/>
        <family val="2"/>
        <scheme val="minor"/>
      </rPr>
      <t xml:space="preserve"> Si QSAS facturé, c'est QSAS qui doit payer. Si le cas arrive, faire refaire la facture au nom de l'entité concernée (Avoir au nom QSAS, nouvelle facture au nom de l'entité concernée)</t>
    </r>
  </si>
  <si>
    <t>QSAS;Autre;Autre</t>
  </si>
  <si>
    <t>P.MAGNIER</t>
  </si>
  <si>
    <t>Moyen</t>
  </si>
  <si>
    <t>QUESTEL SAS (SXD)</t>
  </si>
  <si>
    <t>110CC101</t>
  </si>
  <si>
    <t>Bank transfer / Cash</t>
  </si>
  <si>
    <t>A1</t>
  </si>
  <si>
    <t>NP</t>
  </si>
  <si>
    <t>data!$M$4</t>
  </si>
  <si>
    <t>10 rue d'Arménie
38000 GRENOBLE CEDEX
N° TVA : FR96510717929</t>
  </si>
  <si>
    <t>QUESTEL ORBIT INC</t>
  </si>
  <si>
    <t>TRIM</t>
  </si>
  <si>
    <t>.</t>
  </si>
  <si>
    <t>Achat fournis. non assujetti</t>
  </si>
  <si>
    <t>A10</t>
  </si>
  <si>
    <t>A07</t>
  </si>
  <si>
    <t>A30</t>
  </si>
  <si>
    <t>A31</t>
  </si>
  <si>
    <t>Animaux vivants</t>
  </si>
  <si>
    <t>A00</t>
  </si>
  <si>
    <t>A32</t>
  </si>
  <si>
    <t>Achat Immo dom. 20% débit?</t>
  </si>
  <si>
    <t>Immobilisation</t>
  </si>
  <si>
    <t>UE</t>
  </si>
  <si>
    <t>de 1 001 à 5 000€ TTC</t>
  </si>
  <si>
    <t>4 à 6</t>
  </si>
  <si>
    <r>
      <t>QSAS refacture Autres + on demande le paiement de cette refacturation /</t>
    </r>
    <r>
      <rPr>
        <sz val="11"/>
        <color rgb="FFC00000"/>
        <rFont val="Calibri"/>
        <family val="2"/>
        <scheme val="minor"/>
      </rPr>
      <t xml:space="preserve"> Saisie et paiement QSAS- QSAS refact auprès de l'entité concernée, saisie vente + saisie encaissement (si interco possible marge à appliquer)</t>
    </r>
  </si>
  <si>
    <t>QSAS;Autre;QSAS</t>
  </si>
  <si>
    <t>COMM</t>
  </si>
  <si>
    <t>Elevé</t>
  </si>
  <si>
    <t>PROROGATION</t>
  </si>
  <si>
    <t>QUESTEL SAS (PAR)</t>
  </si>
  <si>
    <t>Executive / CEO</t>
  </si>
  <si>
    <t>110CC100</t>
  </si>
  <si>
    <t>Bank tran (25/12.5/12.5) * 2</t>
  </si>
  <si>
    <t>frougeaux@questel.com</t>
  </si>
  <si>
    <t>data!$M$3</t>
  </si>
  <si>
    <t>QUESTEL CONSULTING (AVENIUM)</t>
  </si>
  <si>
    <t>BIM</t>
  </si>
  <si>
    <t>no</t>
  </si>
  <si>
    <t>Achat B/S export 0%</t>
  </si>
  <si>
    <t>A08</t>
  </si>
  <si>
    <t>A01</t>
  </si>
  <si>
    <t>Débit</t>
  </si>
  <si>
    <t>A02</t>
  </si>
  <si>
    <t>A03</t>
  </si>
  <si>
    <t>Médicaments</t>
  </si>
  <si>
    <t>oui</t>
  </si>
  <si>
    <t>Prendre ce qui est inscrit sur facture</t>
  </si>
  <si>
    <t>A06</t>
  </si>
  <si>
    <t>Achat Immo dom 20% encais.?</t>
  </si>
  <si>
    <t>&lt; à 1 000€ TTC</t>
  </si>
  <si>
    <t>0 à 3</t>
  </si>
  <si>
    <r>
      <t>ok</t>
    </r>
    <r>
      <rPr>
        <sz val="11"/>
        <color rgb="FFC00000"/>
        <rFont val="Calibri"/>
        <family val="2"/>
        <scheme val="minor"/>
      </rPr>
      <t>/ok</t>
    </r>
  </si>
  <si>
    <t>QSAS;QSAS;QSAS</t>
  </si>
  <si>
    <t>G.FERRE</t>
  </si>
  <si>
    <t>AVENIUM</t>
  </si>
  <si>
    <t>Très élevé</t>
  </si>
  <si>
    <t>TACITE RECONDUCTION</t>
  </si>
  <si>
    <t>Default warehouse</t>
  </si>
  <si>
    <t>110CC001</t>
  </si>
  <si>
    <t>Due on receipt</t>
  </si>
  <si>
    <t>lpugi@questel.com</t>
  </si>
  <si>
    <t>LP</t>
  </si>
  <si>
    <t>data!$M$2</t>
  </si>
  <si>
    <t xml:space="preserve">QUESTEL SAS </t>
  </si>
  <si>
    <t>M</t>
  </si>
  <si>
    <t>btwper</t>
  </si>
  <si>
    <t>landcode</t>
  </si>
  <si>
    <t>oms30</t>
  </si>
  <si>
    <t>VAT code</t>
  </si>
  <si>
    <t>VAT B/S FR 20%</t>
  </si>
  <si>
    <t>20% sur débit ou encaissement?</t>
  </si>
  <si>
    <t>VAT B/S FR 10%</t>
  </si>
  <si>
    <t>10% sur débit ou encaissement?</t>
  </si>
  <si>
    <t>VAT B/S FR 5,50%</t>
  </si>
  <si>
    <t>5,50% sur débit ou encaissement?</t>
  </si>
  <si>
    <t>VAT B/S FR</t>
  </si>
  <si>
    <t>VAT Immo FR</t>
  </si>
  <si>
    <t>Provenance de l'achat</t>
  </si>
  <si>
    <t>mnt facture</t>
  </si>
  <si>
    <t>nb ligne facture</t>
  </si>
  <si>
    <t>alors quelles actions en découlé ?(comptabilité; trésorerie)</t>
  </si>
  <si>
    <t>achat mvt comptable</t>
  </si>
  <si>
    <t>Validation</t>
  </si>
  <si>
    <t>Register code</t>
  </si>
  <si>
    <t>Scoring facture</t>
  </si>
  <si>
    <t>Terme contractuel</t>
  </si>
  <si>
    <t>Warehouse decription</t>
  </si>
  <si>
    <t>Warehouse</t>
  </si>
  <si>
    <t>Cost Center description</t>
  </si>
  <si>
    <t>Cost Center</t>
  </si>
  <si>
    <t>Explication paiement via excel</t>
  </si>
  <si>
    <t>Days</t>
  </si>
  <si>
    <t>Condition de paiement</t>
  </si>
  <si>
    <t>Payment condition code</t>
  </si>
  <si>
    <t>Adresse e-mail</t>
  </si>
  <si>
    <t>Affectation</t>
  </si>
  <si>
    <t>nb mois</t>
  </si>
  <si>
    <t>ref</t>
  </si>
  <si>
    <t>Logo</t>
  </si>
  <si>
    <t>Entités_adresses</t>
  </si>
  <si>
    <t>Entités_nom</t>
  </si>
  <si>
    <t>Month</t>
  </si>
  <si>
    <t>Periodicité</t>
  </si>
  <si>
    <t>Contrat fini?</t>
  </si>
  <si>
    <t xml:space="preserve">CU identique à RC dans Globe? </t>
  </si>
  <si>
    <t>Fin du mois</t>
  </si>
  <si>
    <t>mois en cours_et mois suivant</t>
  </si>
  <si>
    <t>Date du jour</t>
  </si>
  <si>
    <t>1er mois en cours_et mois suivant</t>
  </si>
  <si>
    <t>Person</t>
  </si>
  <si>
    <t>GL account</t>
  </si>
  <si>
    <t>ID</t>
  </si>
  <si>
    <t>Creditor number</t>
  </si>
  <si>
    <t>Item description</t>
  </si>
  <si>
    <t>Item code</t>
  </si>
  <si>
    <t xml:space="preserve">   </t>
  </si>
  <si>
    <t>Reporting date</t>
  </si>
  <si>
    <t>Creditor</t>
  </si>
  <si>
    <t>Fulfilment date</t>
  </si>
  <si>
    <t>Jrnl</t>
  </si>
  <si>
    <t>Your reference</t>
  </si>
  <si>
    <t>Description</t>
  </si>
  <si>
    <t>Date</t>
  </si>
  <si>
    <t>Entry no.</t>
  </si>
  <si>
    <t>Debit</t>
  </si>
  <si>
    <t>Credit</t>
  </si>
  <si>
    <t>Our ref.</t>
  </si>
  <si>
    <t>SO no.</t>
  </si>
  <si>
    <t>FC amount</t>
  </si>
  <si>
    <t>Cur.</t>
  </si>
  <si>
    <t>CC</t>
  </si>
  <si>
    <t>Project</t>
  </si>
  <si>
    <t>CU</t>
  </si>
  <si>
    <t>Payment reference</t>
  </si>
  <si>
    <t>Note</t>
  </si>
  <si>
    <t>Posted</t>
  </si>
  <si>
    <t>Debtor</t>
  </si>
  <si>
    <t>Offset account</t>
  </si>
  <si>
    <t>Debtor number</t>
  </si>
  <si>
    <t>Quantity</t>
  </si>
  <si>
    <t>Attachment</t>
  </si>
  <si>
    <t>Type</t>
  </si>
  <si>
    <t>Subtype</t>
  </si>
  <si>
    <t>Account description</t>
  </si>
  <si>
    <t>entry guid</t>
  </si>
  <si>
    <t>Selection code</t>
  </si>
  <si>
    <t xml:space="preserve">01/01/2020        </t>
  </si>
  <si>
    <t xml:space="preserve">   604000        </t>
  </si>
  <si>
    <t xml:space="preserve">   613510        </t>
  </si>
  <si>
    <t xml:space="preserve">   615620        </t>
  </si>
  <si>
    <t xml:space="preserve">   615610        </t>
  </si>
  <si>
    <t xml:space="preserve">   605110        </t>
  </si>
  <si>
    <t xml:space="preserve">                                                                                                                                                      </t>
  </si>
  <si>
    <t>Year</t>
  </si>
  <si>
    <t>Balance (€)</t>
  </si>
  <si>
    <t>External costs</t>
  </si>
  <si>
    <t>Colonne1</t>
  </si>
  <si>
    <t>Colonne3</t>
  </si>
  <si>
    <t>Colonne4</t>
  </si>
  <si>
    <t>GL account2</t>
  </si>
  <si>
    <t>Jrnl2</t>
  </si>
  <si>
    <t>Creditor number2</t>
  </si>
  <si>
    <t>Actif immobilisé brut</t>
  </si>
  <si>
    <t>Immobilisation corporelle</t>
  </si>
  <si>
    <t>Immobilisation incorporelle</t>
  </si>
  <si>
    <t>Immobilisation financière</t>
  </si>
  <si>
    <t>Actif immobilisé net</t>
  </si>
  <si>
    <t>Amortissements des immobilisations corporelle et incorporelle</t>
  </si>
  <si>
    <t>Dépréciations aux immobilisations</t>
  </si>
  <si>
    <t>Actif immobilisé brut =</t>
  </si>
  <si>
    <t>+</t>
  </si>
  <si>
    <t>-</t>
  </si>
  <si>
    <t>211 à 218</t>
  </si>
  <si>
    <t>201 à 208</t>
  </si>
  <si>
    <t>26;271 à 279</t>
  </si>
  <si>
    <t>Capitaux permanents</t>
  </si>
  <si>
    <t>Fonds propre</t>
  </si>
  <si>
    <t>Provisions pour risques et charges</t>
  </si>
  <si>
    <t>Dettes à moyen et long terme</t>
  </si>
  <si>
    <t>Actif circulant</t>
  </si>
  <si>
    <t>Stock</t>
  </si>
  <si>
    <t>Créances client</t>
  </si>
  <si>
    <t>3…</t>
  </si>
  <si>
    <t>Passif circulant</t>
  </si>
  <si>
    <t>Dettes fournisseurs</t>
  </si>
  <si>
    <t>Dettes fiscales</t>
  </si>
  <si>
    <t>Dettes sociales</t>
  </si>
  <si>
    <t>42/43</t>
  </si>
  <si>
    <t>28..</t>
  </si>
  <si>
    <t>41/46 ?</t>
  </si>
  <si>
    <t>46?</t>
  </si>
  <si>
    <t>Capitaux propre</t>
  </si>
  <si>
    <t>101;104;105;106;107;108;119;110;120;129;13;14</t>
  </si>
  <si>
    <t>Charge fixe</t>
  </si>
  <si>
    <t>Charges externes</t>
  </si>
  <si>
    <t>Dotations aux amortissements d'immobilisations</t>
  </si>
  <si>
    <t>Prime d'assurance</t>
  </si>
  <si>
    <t>Rémunérations versées au personnel administratif (salaires augmentés des charges sociales patronales)</t>
  </si>
  <si>
    <t>Intérêts financiers de prêts bancaires</t>
  </si>
  <si>
    <t>Honoraires</t>
  </si>
  <si>
    <t>604 au 628200</t>
  </si>
  <si>
    <t>loyers mobiliers et immobiliers</t>
  </si>
  <si>
    <t>681100_681120;687100;687101;687102</t>
  </si>
  <si>
    <t>Charges financières</t>
  </si>
  <si>
    <t>654400_656000;661_668</t>
  </si>
  <si>
    <t>612;613</t>
  </si>
  <si>
    <t>Variable costs</t>
  </si>
  <si>
    <t>Capitaux</t>
  </si>
  <si>
    <t>Provisions</t>
  </si>
  <si>
    <t>Immobilisations</t>
  </si>
  <si>
    <t>Stocks</t>
  </si>
  <si>
    <t>Tiers</t>
  </si>
  <si>
    <t>Trésorerie</t>
  </si>
  <si>
    <t>Charges</t>
  </si>
  <si>
    <t>Fonds propres</t>
  </si>
  <si>
    <t>Immos incorporelles</t>
  </si>
  <si>
    <t>Immos corporelles</t>
  </si>
  <si>
    <t>Immos financières</t>
  </si>
  <si>
    <t>Amortissements</t>
  </si>
  <si>
    <t>Fournisseurs</t>
  </si>
  <si>
    <t>Clients</t>
  </si>
  <si>
    <t>Social</t>
  </si>
  <si>
    <t>Fiscal</t>
  </si>
  <si>
    <t>Associés</t>
  </si>
  <si>
    <t>Divers</t>
  </si>
  <si>
    <t>Variables</t>
  </si>
  <si>
    <t>Fixes</t>
  </si>
  <si>
    <t>Financières</t>
  </si>
  <si>
    <t>Produits</t>
  </si>
  <si>
    <t>Classe</t>
  </si>
  <si>
    <t>Comptes</t>
  </si>
  <si>
    <t>Consommations</t>
  </si>
  <si>
    <t>Services généraux</t>
  </si>
  <si>
    <t>Loyers</t>
  </si>
  <si>
    <t>Assurances</t>
  </si>
  <si>
    <t>Impôts</t>
  </si>
  <si>
    <t>Personnel</t>
  </si>
  <si>
    <t>Frais bancaires</t>
  </si>
  <si>
    <t>Gestion courante</t>
  </si>
  <si>
    <t>Dotations</t>
  </si>
  <si>
    <t>Détail Bilan CR</t>
  </si>
  <si>
    <t>Postes Bilan</t>
  </si>
  <si>
    <t>Indicateurs</t>
  </si>
  <si>
    <t>Passif Immobilisé</t>
  </si>
  <si>
    <t>Actif Immobilisé</t>
  </si>
  <si>
    <t>Actif Circulant</t>
  </si>
  <si>
    <t>Passif Circulant</t>
  </si>
  <si>
    <r>
      <t xml:space="preserve">POUR EXPLOITER CE TABLEAU, UTILISER UN INDEX(colonne à renvoyer; EQUIV(Valeur cherchée;colonne recherche; </t>
    </r>
    <r>
      <rPr>
        <b/>
        <sz val="11"/>
        <color theme="1"/>
        <rFont val="Calibri"/>
        <family val="2"/>
        <scheme val="minor"/>
      </rPr>
      <t>1</t>
    </r>
    <r>
      <rPr>
        <sz val="11"/>
        <color theme="1"/>
        <rFont val="Calibri"/>
        <family val="2"/>
        <scheme val="minor"/>
      </rPr>
      <t>))</t>
    </r>
  </si>
  <si>
    <t>&gt; permet d'obtenir l'attribut associé à un compte en recherche approximative</t>
  </si>
  <si>
    <t>Exemple</t>
  </si>
  <si>
    <t>Banque</t>
  </si>
  <si>
    <t>Ici, notre macro teste sur la colonne indicateurs la valeur associée à l'agglomérat de comptes dont relève notre cellule de "GL account2" en cours.</t>
  </si>
  <si>
    <t>En fonction de sa valeur ("Variables", "Fixes"), il distribue le solde vers une colonne ciblée.</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</si>
</sst>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14"/>
      <color theme="1"/>
      <name val="Arial"/>
      <family val="2"/>
    </font>
    <font>
      <sz val="11"/>
      <color theme="1"/>
      <name val="Arial"/>
      <family val="2"/>
    </font>
    <font>
      <sz val="10"/>
      <name val="Arial"/>
      <family val="2"/>
    </font>
    <font>
      <sz val="10"/>
      <name val="Arial"/>
      <family val="2"/>
    </font>
    <font>
      <sz val="10"/>
      <name val="Times New Roman"/>
      <family val="1"/>
    </font>
    <font>
      <sz val="11"/>
      <color theme="8" tint="-0.249977111117893"/>
      <name val="Arial"/>
      <family val="2"/>
    </font>
    <font>
      <sz val="11"/>
      <color theme="0"/>
      <name val="Arial"/>
      <family val="2"/>
    </font>
    <font>
      <sz val="10"/>
      <color rgb="FFFF0000"/>
      <name val="Arial"/>
      <family val="2"/>
    </font>
    <font>
      <sz val="11"/>
      <color rgb="FFC00000"/>
      <name val="Calibri"/>
      <family val="2"/>
      <scheme val="minor"/>
    </font>
    <font>
      <b/>
      <sz val="14"/>
      <color rgb="FFC00000"/>
      <name val="Calibri"/>
      <family val="2"/>
      <scheme val="minor"/>
    </font>
    <font>
      <sz val="11"/>
      <name val="Arial"/>
      <family val="2"/>
    </font>
    <font>
      <sz val="10"/>
      <color theme="0"/>
      <name val="Arial"/>
      <family val="2"/>
    </font>
    <font>
      <sz val="11"/>
      <color rgb="FFFF0000"/>
      <name val="Arial"/>
      <family val="2"/>
    </font>
    <font>
      <b/>
      <sz val="11"/>
      <color rgb="FFC00000"/>
      <name val="Calibri"/>
      <family val="2"/>
      <scheme val="minor"/>
    </font>
    <font>
      <sz val="11"/>
      <color indexed="8"/>
      <name val="Arial"/>
      <family val="2"/>
    </font>
    <font>
      <sz val="14"/>
      <name val="Arial"/>
      <family val="2"/>
    </font>
    <font>
      <b/>
      <sz val="9"/>
      <color indexed="81"/>
      <name val="Tahoma"/>
      <family val="2"/>
    </font>
    <font>
      <sz val="9"/>
      <color indexed="81"/>
      <name val="Tahoma"/>
      <family val="2"/>
    </font>
    <font>
      <b/>
      <sz val="9"/>
      <name val="Verdana"/>
      <family val="2"/>
    </font>
    <font>
      <sz val="9"/>
      <name val="Verdana"/>
      <family val="2"/>
    </font>
    <font>
      <sz val="8"/>
      <name val="Calibri"/>
      <family val="2"/>
      <scheme val="minor"/>
    </font>
    <font>
      <sz val="9"/>
      <color theme="2" tint="-0.249977111117893"/>
      <name val="Verdana"/>
      <family val="2"/>
    </font>
    <font>
      <sz val="11"/>
      <color theme="2" tint="-0.249977111117893"/>
      <name val="Calibri"/>
      <family val="2"/>
      <scheme val="minor"/>
    </font>
    <font>
      <u/>
      <sz val="11"/>
      <color theme="1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5" tint="-0.249977111117893"/>
        <bgColor indexed="64"/>
      </patternFill>
    </fill>
    <fill>
      <patternFill patternType="solid">
        <fgColor theme="5" tint="0.59999389629810485"/>
        <bgColor indexed="64"/>
      </patternFill>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s>
  <borders count="16">
    <border>
      <left/>
      <right/>
      <top/>
      <bottom/>
      <diagonal/>
    </border>
    <border>
      <left/>
      <right style="thick">
        <color theme="4"/>
      </right>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thin">
        <color auto="1"/>
      </left>
      <right style="thin">
        <color auto="1"/>
      </right>
      <top style="thin">
        <color auto="1"/>
      </top>
      <bottom style="thin">
        <color auto="1"/>
      </bottom>
      <diagonal/>
    </border>
    <border>
      <left/>
      <right style="thin">
        <color theme="2" tint="-9.9978637043366805E-2"/>
      </right>
      <top style="thin">
        <color theme="2" tint="-9.9978637043366805E-2"/>
      </top>
      <bottom style="thin">
        <color theme="2" tint="-9.9978637043366805E-2"/>
      </bottom>
      <diagonal/>
    </border>
    <border>
      <left style="thin">
        <color theme="2" tint="-9.9978637043366805E-2"/>
      </left>
      <right style="thin">
        <color theme="2" tint="-9.9978637043366805E-2"/>
      </right>
      <top/>
      <bottom style="thin">
        <color theme="2" tint="-9.9978637043366805E-2"/>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theme="2" tint="-9.9978637043366805E-2"/>
      </left>
      <right/>
      <top style="thin">
        <color theme="2" tint="-9.9978637043366805E-2"/>
      </top>
      <bottom style="thin">
        <color theme="2" tint="-9.9978637043366805E-2"/>
      </bottom>
      <diagonal/>
    </border>
    <border>
      <left style="thin">
        <color theme="2" tint="-9.9978637043366805E-2"/>
      </left>
      <right style="thin">
        <color theme="2" tint="-9.9978637043366805E-2"/>
      </right>
      <top style="thin">
        <color theme="2" tint="-9.9978637043366805E-2"/>
      </top>
      <bottom/>
      <diagonal/>
    </border>
  </borders>
  <cellStyleXfs count="16">
    <xf numFmtId="0" fontId="0" fillId="0" borderId="0"/>
    <xf numFmtId="0" fontId="3" fillId="0" borderId="0" applyNumberFormat="0" applyFill="0" applyBorder="0" applyAlignment="0" applyProtection="0"/>
    <xf numFmtId="0" fontId="1" fillId="0" borderId="0"/>
    <xf numFmtId="0" fontId="6" fillId="0" borderId="0"/>
    <xf numFmtId="0" fontId="7" fillId="0" borderId="0"/>
    <xf numFmtId="0" fontId="6" fillId="0" borderId="0"/>
    <xf numFmtId="0" fontId="8" fillId="0" borderId="0"/>
    <xf numFmtId="0" fontId="8"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cellStyleXfs>
  <cellXfs count="80">
    <xf numFmtId="0" fontId="0" fillId="0" borderId="0" xfId="0"/>
    <xf numFmtId="0" fontId="4" fillId="3" borderId="0" xfId="0" applyFont="1" applyFill="1" applyAlignment="1">
      <alignment horizontal="left" vertical="top" wrapText="1"/>
    </xf>
    <xf numFmtId="0" fontId="0" fillId="0" borderId="0" xfId="0" quotePrefix="1"/>
    <xf numFmtId="0" fontId="5" fillId="0" borderId="0" xfId="0" applyFont="1"/>
    <xf numFmtId="0" fontId="5" fillId="0" borderId="0" xfId="0" applyFont="1" applyAlignment="1">
      <alignment horizontal="center"/>
    </xf>
    <xf numFmtId="0" fontId="6" fillId="0" borderId="0" xfId="3" applyAlignment="1">
      <alignment horizontal="center"/>
    </xf>
    <xf numFmtId="0" fontId="6" fillId="0" borderId="0" xfId="3"/>
    <xf numFmtId="0" fontId="7" fillId="0" borderId="0" xfId="4"/>
    <xf numFmtId="0" fontId="7" fillId="4" borderId="0" xfId="4" applyFill="1"/>
    <xf numFmtId="0" fontId="6" fillId="0" borderId="0" xfId="5"/>
    <xf numFmtId="0" fontId="6" fillId="0" borderId="0" xfId="5" applyAlignment="1">
      <alignment horizontal="center"/>
    </xf>
    <xf numFmtId="0" fontId="5" fillId="5" borderId="0" xfId="0" applyFont="1" applyFill="1"/>
    <xf numFmtId="0" fontId="5" fillId="0" borderId="0" xfId="0" applyFont="1" applyAlignment="1">
      <alignment wrapText="1"/>
    </xf>
    <xf numFmtId="0" fontId="5" fillId="6" borderId="0" xfId="0" applyFont="1" applyFill="1"/>
    <xf numFmtId="0" fontId="9" fillId="0" borderId="0" xfId="6" applyFont="1" applyAlignment="1">
      <alignment vertical="center" wrapText="1"/>
    </xf>
    <xf numFmtId="0" fontId="10" fillId="0" borderId="0" xfId="0" applyFont="1"/>
    <xf numFmtId="0" fontId="10" fillId="7" borderId="0" xfId="7" applyFont="1" applyFill="1"/>
    <xf numFmtId="10" fontId="5" fillId="0" borderId="0" xfId="0" applyNumberFormat="1" applyFont="1"/>
    <xf numFmtId="0" fontId="11" fillId="0" borderId="0" xfId="4" applyFont="1"/>
    <xf numFmtId="0" fontId="5" fillId="8" borderId="0" xfId="0" applyFont="1" applyFill="1"/>
    <xf numFmtId="14" fontId="12" fillId="7" borderId="0" xfId="2" applyNumberFormat="1" applyFont="1" applyFill="1" applyAlignment="1">
      <alignment wrapText="1"/>
    </xf>
    <xf numFmtId="0" fontId="7" fillId="0" borderId="0" xfId="0" applyFont="1"/>
    <xf numFmtId="14" fontId="0" fillId="0" borderId="0" xfId="2" applyNumberFormat="1" applyFont="1" applyAlignment="1">
      <alignment wrapText="1"/>
    </xf>
    <xf numFmtId="0" fontId="6" fillId="0" borderId="0" xfId="3" quotePrefix="1" applyAlignment="1">
      <alignment horizontal="center"/>
    </xf>
    <xf numFmtId="2" fontId="14" fillId="0" borderId="0" xfId="0" applyNumberFormat="1" applyFont="1" applyAlignment="1">
      <alignment horizontal="left"/>
    </xf>
    <xf numFmtId="0" fontId="6" fillId="0" borderId="0" xfId="4" applyFont="1"/>
    <xf numFmtId="0" fontId="15" fillId="0" borderId="0" xfId="4" applyFont="1"/>
    <xf numFmtId="0" fontId="15" fillId="2" borderId="0" xfId="4" applyFont="1" applyFill="1"/>
    <xf numFmtId="9" fontId="5" fillId="0" borderId="0" xfId="0" applyNumberFormat="1" applyFont="1"/>
    <xf numFmtId="0" fontId="16" fillId="0" borderId="0" xfId="0" applyFont="1"/>
    <xf numFmtId="0" fontId="5" fillId="0" borderId="0" xfId="0" applyFont="1" applyAlignment="1">
      <alignment horizontal="left"/>
    </xf>
    <xf numFmtId="0" fontId="14" fillId="0" borderId="0" xfId="0" applyFont="1"/>
    <xf numFmtId="0" fontId="3" fillId="0" borderId="0" xfId="1" applyProtection="1"/>
    <xf numFmtId="2" fontId="18" fillId="0" borderId="0" xfId="0" applyNumberFormat="1" applyFont="1" applyAlignment="1">
      <alignment horizontal="left"/>
    </xf>
    <xf numFmtId="4" fontId="14" fillId="0" borderId="0" xfId="0" applyNumberFormat="1" applyFont="1"/>
    <xf numFmtId="0" fontId="14" fillId="0" borderId="0" xfId="0" applyFont="1" applyAlignment="1">
      <alignment horizontal="left"/>
    </xf>
    <xf numFmtId="14" fontId="14" fillId="0" borderId="0" xfId="0" applyNumberFormat="1" applyFont="1"/>
    <xf numFmtId="0" fontId="10" fillId="2" borderId="0" xfId="0" applyFont="1" applyFill="1"/>
    <xf numFmtId="14" fontId="1" fillId="0" borderId="0" xfId="2" applyNumberFormat="1" applyAlignment="1">
      <alignment wrapText="1"/>
    </xf>
    <xf numFmtId="16" fontId="14" fillId="0" borderId="0" xfId="0" applyNumberFormat="1" applyFont="1" applyAlignment="1">
      <alignment horizontal="left"/>
    </xf>
    <xf numFmtId="0" fontId="7" fillId="3" borderId="0" xfId="4" applyFill="1"/>
    <xf numFmtId="0" fontId="4" fillId="0" borderId="0" xfId="0" applyFont="1" applyAlignment="1">
      <alignment horizontal="left" vertical="top" wrapText="1"/>
    </xf>
    <xf numFmtId="0" fontId="4" fillId="3" borderId="0" xfId="0" applyFont="1" applyFill="1" applyAlignment="1">
      <alignment horizontal="center" vertical="top" wrapText="1"/>
    </xf>
    <xf numFmtId="0" fontId="19" fillId="3" borderId="0" xfId="3" applyFont="1" applyFill="1" applyAlignment="1">
      <alignment horizontal="left" vertical="top" wrapText="1"/>
    </xf>
    <xf numFmtId="0" fontId="19" fillId="3" borderId="0" xfId="3" applyFont="1" applyFill="1" applyAlignment="1">
      <alignment horizontal="center" vertical="top" wrapText="1"/>
    </xf>
    <xf numFmtId="0" fontId="19" fillId="3" borderId="0" xfId="0" applyFont="1" applyFill="1" applyAlignment="1">
      <alignment horizontal="left" vertical="top" wrapText="1"/>
    </xf>
    <xf numFmtId="0" fontId="19" fillId="3" borderId="0" xfId="6" applyFont="1" applyFill="1" applyAlignment="1">
      <alignment horizontal="left" vertical="top" wrapText="1"/>
    </xf>
    <xf numFmtId="0" fontId="0" fillId="0" borderId="0" xfId="0"/>
    <xf numFmtId="0" fontId="0" fillId="0" borderId="0" xfId="0" applyNumberFormat="1"/>
    <xf numFmtId="0" fontId="0" fillId="0" borderId="0" xfId="0" applyNumberFormat="1" applyFill="1" applyAlignment="1"/>
    <xf numFmtId="0" fontId="0" fillId="0" borderId="1" xfId="0" applyNumberFormat="1" applyBorder="1"/>
    <xf numFmtId="0" fontId="22" fillId="0" borderId="0" xfId="0" applyNumberFormat="1" applyFont="1" applyFill="1" applyAlignment="1"/>
    <xf numFmtId="0" fontId="22" fillId="0" borderId="0" xfId="0" applyNumberFormat="1" applyFont="1" applyFill="1"/>
    <xf numFmtId="0" fontId="22" fillId="4" borderId="0" xfId="0" applyNumberFormat="1" applyFont="1" applyFill="1"/>
    <xf numFmtId="0" fontId="23" fillId="0" borderId="0" xfId="0" quotePrefix="1" applyNumberFormat="1" applyFont="1" applyFill="1"/>
    <xf numFmtId="0" fontId="23" fillId="0" borderId="0" xfId="0" applyNumberFormat="1" applyFont="1" applyFill="1"/>
    <xf numFmtId="0" fontId="0" fillId="0" borderId="2" xfId="0" applyBorder="1"/>
    <xf numFmtId="0" fontId="2" fillId="0" borderId="0" xfId="0" applyFont="1"/>
    <xf numFmtId="0" fontId="0" fillId="0" borderId="0" xfId="0" applyBorder="1"/>
    <xf numFmtId="0" fontId="0" fillId="0" borderId="0" xfId="0" applyBorder="1" applyAlignment="1">
      <alignment horizontal="left"/>
    </xf>
    <xf numFmtId="0" fontId="0" fillId="0" borderId="2" xfId="0" applyBorder="1" applyAlignment="1"/>
    <xf numFmtId="0" fontId="25" fillId="0" borderId="0" xfId="0" quotePrefix="1" applyNumberFormat="1" applyFont="1" applyFill="1"/>
    <xf numFmtId="0" fontId="25" fillId="0" borderId="0" xfId="0" applyNumberFormat="1" applyFont="1" applyFill="1"/>
    <xf numFmtId="0" fontId="26" fillId="0" borderId="0" xfId="0" applyNumberFormat="1" applyFont="1"/>
    <xf numFmtId="0" fontId="26" fillId="0" borderId="1" xfId="0" applyNumberFormat="1" applyFont="1" applyBorder="1"/>
    <xf numFmtId="0" fontId="0" fillId="0" borderId="4" xfId="0" applyBorder="1"/>
    <xf numFmtId="0" fontId="0" fillId="0" borderId="5" xfId="0" applyBorder="1"/>
    <xf numFmtId="0" fontId="0" fillId="0" borderId="3"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3" xfId="0" applyBorder="1" applyAlignment="1">
      <alignment horizontal="center"/>
    </xf>
    <xf numFmtId="0" fontId="0" fillId="9" borderId="3" xfId="0" applyFill="1" applyBorder="1" applyAlignment="1">
      <alignment horizontal="center"/>
    </xf>
  </cellXfs>
  <cellStyles count="16">
    <cellStyle name="Lien hypertexte" xfId="1" builtinId="8"/>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Normal" xfId="0" builtinId="0"/>
    <cellStyle name="Normal 13" xfId="3"/>
    <cellStyle name="Normal 16" xfId="7"/>
    <cellStyle name="Normal 2" xfId="5"/>
    <cellStyle name="Normal 2 4" xfId="6"/>
    <cellStyle name="Normal 5" xfId="4"/>
    <cellStyle name="Normal 6" xfId="2"/>
  </cellStyles>
  <dxfs count="72">
    <dxf>
      <border diagonalUp="0" diagonalDown="0">
        <left style="thin">
          <color auto="1"/>
        </left>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border diagonalUp="0" diagonalDown="0" outline="0">
        <left style="thin">
          <color auto="1"/>
        </left>
        <right style="thin">
          <color auto="1"/>
        </right>
        <top/>
        <bottom/>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scheme val="none"/>
      </font>
      <numFmt numFmtId="0" formatCode="General"/>
      <fill>
        <patternFill patternType="none">
          <fgColor indexed="64"/>
          <bgColor indexed="65"/>
        </patternFill>
      </fill>
    </dxf>
    <dxf>
      <numFmt numFmtId="0" formatCode="General"/>
    </dxf>
    <dxf>
      <font>
        <b/>
        <i val="0"/>
        <strike val="0"/>
        <condense val="0"/>
        <extend val="0"/>
        <outline val="0"/>
        <shadow val="0"/>
        <u val="none"/>
        <vertAlign val="baseline"/>
        <sz val="9"/>
        <color auto="1"/>
        <name val="Verdana"/>
        <scheme val="none"/>
      </font>
      <numFmt numFmtId="0" formatCode="General"/>
      <fill>
        <patternFill patternType="solid">
          <fgColor indexed="64"/>
          <bgColor theme="4" tint="0.59999389629810485"/>
        </patternFill>
      </fill>
    </dxf>
    <dxf>
      <font>
        <color theme="0"/>
      </font>
      <fill>
        <patternFill>
          <fgColor theme="1"/>
        </patternFill>
      </fill>
      <border diagonalUp="0" diagonalDown="0">
        <left/>
        <right/>
        <top/>
        <bottom/>
        <vertical/>
        <horizontal/>
      </border>
    </dxf>
    <dxf>
      <fill>
        <patternFill>
          <fgColor theme="1"/>
        </patternFill>
      </fill>
      <border diagonalUp="0" diagonalDown="0">
        <left/>
        <right/>
        <top/>
        <bottom/>
        <vertical/>
        <horizontal/>
      </border>
    </dxf>
    <dxf>
      <font>
        <b/>
        <color theme="1"/>
      </font>
      <border>
        <bottom style="thin">
          <color theme="4"/>
        </bottom>
        <vertical/>
        <horizontal/>
      </border>
    </dxf>
    <dxf>
      <font>
        <color theme="1"/>
      </font>
      <border>
        <left style="thin">
          <color theme="4"/>
        </left>
        <right style="thin">
          <color theme="4"/>
        </right>
        <top style="thin">
          <color theme="4"/>
        </top>
        <bottom style="thin">
          <color theme="4"/>
        </bottom>
        <vertical/>
        <horizontal/>
      </border>
    </dxf>
    <dxf>
      <font>
        <color theme="0"/>
      </font>
      <fill>
        <patternFill>
          <fgColor theme="1"/>
          <bgColor theme="1"/>
        </patternFill>
      </fill>
      <border diagonalUp="0" diagonalDown="0">
        <left/>
        <right/>
        <top/>
        <bottom/>
        <vertical/>
        <horizontal/>
      </border>
    </dxf>
    <dxf>
      <fill>
        <patternFill>
          <fgColor theme="1"/>
          <bgColor theme="1"/>
        </patternFill>
      </fill>
      <border diagonalUp="0" diagonalDown="0">
        <left/>
        <right/>
        <top/>
        <bottom/>
        <vertical/>
        <horizontal/>
      </border>
    </dxf>
    <dxf>
      <font>
        <color theme="0"/>
      </font>
      <fill>
        <patternFill>
          <fgColor auto="1"/>
          <bgColor theme="1"/>
        </patternFill>
      </fill>
      <border diagonalUp="0" diagonalDown="0">
        <left/>
        <right/>
        <top/>
        <bottom/>
        <vertical/>
        <horizontal/>
      </border>
    </dxf>
    <dxf>
      <font>
        <color theme="0"/>
      </font>
      <fill>
        <patternFill>
          <fgColor theme="1"/>
        </patternFill>
      </fill>
      <border diagonalUp="0" diagonalDown="0">
        <left/>
        <right/>
        <top/>
        <bottom/>
        <vertical/>
        <horizontal/>
      </border>
    </dxf>
    <dxf>
      <font>
        <color theme="0"/>
      </font>
      <fill>
        <patternFill>
          <fgColor rgb="FF000E2A"/>
        </patternFill>
      </fill>
      <border>
        <bottom style="thin">
          <color theme="4"/>
        </bottom>
        <vertical/>
        <horizontal/>
      </border>
    </dxf>
    <dxf>
      <font>
        <color theme="0"/>
      </font>
      <fill>
        <patternFill>
          <fgColor theme="1"/>
        </patternFill>
      </fill>
      <border diagonalUp="0" diagonalDown="0">
        <left/>
        <right/>
        <top/>
        <bottom/>
        <vertical/>
        <horizontal/>
      </border>
    </dxf>
    <dxf>
      <font>
        <b/>
        <color theme="1"/>
      </font>
      <border>
        <bottom style="thin">
          <color theme="4"/>
        </bottom>
        <vertical/>
        <horizontal/>
      </border>
    </dxf>
    <dxf>
      <font>
        <color theme="1"/>
      </font>
      <border>
        <left style="thin">
          <color theme="4"/>
        </left>
        <right style="thin">
          <color theme="4"/>
        </right>
        <top style="thin">
          <color theme="4"/>
        </top>
        <bottom style="thin">
          <color theme="4"/>
        </bottom>
        <vertical/>
        <horizontal/>
      </border>
    </dxf>
  </dxfs>
  <tableStyles count="6" defaultTableStyle="TableStyleMedium2" defaultPivotStyle="PivotStyleLight16">
    <tableStyle name="custom by lolo" pivot="0" table="0" count="2">
      <tableStyleElement type="wholeTable" dxfId="71"/>
      <tableStyleElement type="headerRow" dxfId="70"/>
    </tableStyle>
    <tableStyle name="custom by lolo 2" pivot="0" table="0" count="2">
      <tableStyleElement type="wholeTable" dxfId="69"/>
      <tableStyleElement type="headerRow" dxfId="68"/>
    </tableStyle>
    <tableStyle name="custom by lolo 2 2" pivot="0" table="0" count="2">
      <tableStyleElement type="wholeTable" dxfId="67"/>
      <tableStyleElement type="headerRow" dxfId="66"/>
    </tableStyle>
    <tableStyle name="Dasboard_style" pivot="0" table="0" count="2">
      <tableStyleElement type="wholeTable" dxfId="65"/>
      <tableStyleElement type="headerRow" dxfId="64"/>
    </tableStyle>
    <tableStyle name="SlicerStyleLight1 2" pivot="0" table="0" count="2">
      <tableStyleElement type="wholeTable" dxfId="63"/>
      <tableStyleElement type="headerRow" dxfId="62"/>
    </tableStyle>
    <tableStyle name="Style de segment 1" pivot="0" table="0" count="2">
      <tableStyleElement type="wholeTable" dxfId="61"/>
      <tableStyleElement type="headerRow" dxfId="60"/>
    </tableStyle>
  </tableStyles>
  <colors>
    <mruColors>
      <color rgb="FF000E2A"/>
      <color rgb="FF213D4F"/>
      <color rgb="FF576C87"/>
    </mruColors>
  </colors>
  <extLst>
    <ext xmlns:x14="http://schemas.microsoft.com/office/spreadsheetml/2009/9/main" uri="{46F421CA-312F-682f-3DD2-61675219B42D}">
      <x14:dxfs count="40">
        <dxf>
          <font>
            <color theme="0"/>
          </font>
          <fill>
            <patternFill>
              <fgColor theme="3" tint="-0.24994659260841701"/>
              <bgColor theme="8" tint="-0.499984740745262"/>
            </patternFill>
          </fill>
          <border>
            <left style="thin">
              <color theme="2" tint="-0.24994659260841701"/>
            </left>
            <right style="thin">
              <color theme="2" tint="-0.24994659260841701"/>
            </right>
            <top style="thin">
              <color theme="2" tint="-0.24994659260841701"/>
            </top>
            <bottom style="thin">
              <color theme="2" tint="-0.24994659260841701"/>
            </bottom>
          </border>
        </dxf>
        <dxf>
          <font>
            <color theme="0"/>
          </font>
          <fill>
            <patternFill>
              <bgColor theme="8" tint="-0.499984740745262"/>
            </patternFill>
          </fill>
        </dxf>
        <dxf>
          <font>
            <color theme="1"/>
          </font>
          <fill>
            <patternFill>
              <fgColor theme="0"/>
            </patternFill>
          </fill>
          <border>
            <left style="thin">
              <color theme="2" tint="-0.499984740745262"/>
            </left>
            <right style="thin">
              <color theme="2" tint="-0.499984740745262"/>
            </right>
            <top style="thin">
              <color theme="2" tint="-0.499984740745262"/>
            </top>
            <bottom style="thin">
              <color theme="2" tint="-0.499984740745262"/>
            </bottom>
          </border>
        </dxf>
        <dxf>
          <font>
            <color theme="0"/>
          </font>
          <fill>
            <patternFill>
              <fgColor theme="1"/>
            </patternFill>
          </fill>
          <border>
            <left style="thin">
              <color theme="2" tint="-0.499984740745262"/>
            </left>
            <right style="thin">
              <color theme="2" tint="-0.499984740745262"/>
            </right>
            <top style="thin">
              <color theme="2" tint="-0.499984740745262"/>
            </top>
            <bottom style="thin">
              <color theme="2" tint="-0.499984740745262"/>
            </bottom>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4" tint="0.59999389629810485"/>
              <bgColor theme="4"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dxf>
          <font>
            <color theme="0"/>
          </font>
          <fill>
            <patternFill>
              <fgColor theme="8" tint="-0.499984740745262"/>
              <bgColor theme="8" tint="-0.499984740745262"/>
            </patternFill>
          </fill>
          <border>
            <left style="thin">
              <color theme="2" tint="-0.24994659260841701"/>
            </left>
            <right style="thin">
              <color theme="2" tint="-0.24994659260841701"/>
            </right>
            <top style="thin">
              <color theme="2" tint="-0.24994659260841701"/>
            </top>
            <bottom style="thin">
              <color theme="2" tint="-0.24994659260841701"/>
            </bottom>
          </border>
        </dxf>
        <dxf>
          <font>
            <color theme="0"/>
          </font>
          <fill>
            <patternFill>
              <fgColor theme="8" tint="-0.499984740745262"/>
              <bgColor theme="8" tint="-0.499984740745262"/>
            </patternFill>
          </fill>
        </dxf>
        <dxf>
          <font>
            <color theme="1"/>
          </font>
          <fill>
            <patternFill>
              <fgColor theme="0"/>
              <bgColor theme="0"/>
            </patternFill>
          </fill>
          <border>
            <left style="thin">
              <color theme="2" tint="-0.499984740745262"/>
            </left>
            <right style="thin">
              <color theme="2" tint="-0.499984740745262"/>
            </right>
            <top style="thin">
              <color theme="2" tint="-0.499984740745262"/>
            </top>
            <bottom style="thin">
              <color theme="2" tint="-0.499984740745262"/>
            </bottom>
          </border>
        </dxf>
        <dxf>
          <font>
            <color theme="0"/>
          </font>
          <fill>
            <patternFill>
              <fgColor theme="1"/>
              <bgColor theme="1"/>
            </patternFill>
          </fill>
          <border>
            <left style="thin">
              <color theme="2" tint="-0.499984740745262"/>
            </left>
            <right style="thin">
              <color theme="2" tint="-0.499984740745262"/>
            </right>
            <top style="thin">
              <color theme="2" tint="-0.499984740745262"/>
            </top>
            <bottom style="thin">
              <color theme="2" tint="-0.499984740745262"/>
            </bottom>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patternFill patternType="solid">
              <fgColor rgb="FF576C87"/>
              <bgColor auto="1"/>
            </patternFill>
          </fill>
          <border>
            <left style="thin">
              <color rgb="FF999999"/>
            </left>
            <right style="thin">
              <color rgb="FF999999"/>
            </right>
            <top style="thin">
              <color rgb="FF999999"/>
            </top>
            <bottom style="thin">
              <color rgb="FF999999"/>
            </bottom>
            <vertical/>
            <horizontal/>
          </border>
        </dxf>
        <dxf>
          <font>
            <color rgb="FF000000"/>
          </font>
          <fill>
            <patternFill patternType="solid">
              <fgColor auto="1"/>
              <bgColor rgb="FF002060"/>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0"/>
              <bgColor theme="4" tint="0.59999389629810485"/>
            </patternFill>
          </fill>
          <border diagonalUp="0" diagonalDown="0">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theme="0"/>
          </font>
          <fill>
            <patternFill patternType="solid">
              <fgColor rgb="FFFFFFFF"/>
              <bgColor theme="1"/>
            </patternFill>
          </fill>
          <border>
            <left style="thin">
              <color rgb="FFCCCCCC"/>
            </left>
            <right style="thin">
              <color rgb="FFCCCCCC"/>
            </right>
            <top style="thin">
              <color rgb="FFCCCCCC"/>
            </top>
            <bottom style="thin">
              <color rgb="FFCCCCCC"/>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4" tint="0.59999389629810485"/>
              <bgColor theme="4"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4" tint="0.59999389629810485"/>
              <bgColor theme="4"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custom by lolo">
        <x14:slicerStyle name="custom by lolo">
          <x14:slicerStyleElements>
            <x14:slicerStyleElement type="unselectedItemWithData" dxfId="39"/>
            <x14:slicerStyleElement type="unselectedItemWithNoData" dxfId="38"/>
            <x14:slicerStyleElement type="selectedItemWithData" dxfId="37"/>
            <x14:slicerStyleElement type="selectedItemWithNoData" dxfId="36"/>
            <x14:slicerStyleElement type="hoveredUnselectedItemWithData" dxfId="35"/>
            <x14:slicerStyleElement type="hoveredSelectedItemWithData" dxfId="34"/>
            <x14:slicerStyleElement type="hoveredUnselectedItemWithNoData" dxfId="33"/>
            <x14:slicerStyleElement type="hoveredSelectedItemWithNoData" dxfId="32"/>
          </x14:slicerStyleElements>
        </x14:slicerStyle>
        <x14:slicerStyle name="custom by lolo 2">
          <x14:slicerStyleElements>
            <x14:slicerStyleElement type="unselectedItemWithData" dxfId="31"/>
            <x14:slicerStyleElement type="unselectedItemWithNoData" dxfId="30"/>
            <x14:slicerStyleElement type="selectedItemWithData" dxfId="29"/>
            <x14:slicerStyleElement type="selectedItemWithNoData" dxfId="28"/>
            <x14:slicerStyleElement type="hoveredUnselectedItemWithData" dxfId="27"/>
            <x14:slicerStyleElement type="hoveredSelectedItemWithData" dxfId="26"/>
            <x14:slicerStyleElement type="hoveredUnselectedItemWithNoData" dxfId="25"/>
            <x14:slicerStyleElement type="hoveredSelectedItemWithNoData" dxfId="24"/>
          </x14:slicerStyleElements>
        </x14:slicerStyle>
        <x14:slicerStyle name="custom by lolo 2 2">
          <x14:slicerStyleElements>
            <x14:slicerStyleElement type="unselectedItemWithData" dxfId="23"/>
            <x14:slicerStyleElement type="unselectedItemWithNoData" dxfId="22"/>
            <x14:slicerStyleElement type="selectedItemWithData" dxfId="21"/>
            <x14:slicerStyleElement type="selectedItemWithNoData" dxfId="20"/>
            <x14:slicerStyleElement type="hoveredUnselectedItemWithData" dxfId="19"/>
            <x14:slicerStyleElement type="hoveredSelectedItemWithData" dxfId="18"/>
            <x14:slicerStyleElement type="hoveredUnselectedItemWithNoData" dxfId="17"/>
            <x14:slicerStyleElement type="hoveredSelectedItemWithNoData" dxfId="16"/>
          </x14:slicerStyleElements>
        </x14:slicerStyle>
        <x14:slicerStyle name="Dasboard_style">
          <x14:slicerStyleElements>
            <x14:slicerStyleElement type="unselectedItemWithData" dxfId="15"/>
            <x14:slicerStyleElement type="selectedItemWithData" dxfId="14"/>
            <x14:slicerStyleElement type="hoveredUnselectedItemWithData" dxfId="13"/>
            <x14:slicerStyleElement type="hoveredSelectedItemWithData" dxfId="12"/>
          </x14:slicerStyleElements>
        </x14:slicerStyle>
        <x14:slicerStyle name="SlicerStyleLight1 2">
          <x14:slicerStyleElements>
            <x14:slicerStyleElement type="unselectedItemWithData" dxfId="11"/>
            <x14:slicerStyleElement type="unselectedItemWithNoData" dxfId="10"/>
            <x14:slicerStyleElement type="selectedItemWithData" dxfId="9"/>
            <x14:slicerStyleElement type="selectedItemWithNoData" dxfId="8"/>
            <x14:slicerStyleElement type="hoveredUnselectedItemWithData" dxfId="7"/>
            <x14:slicerStyleElement type="hoveredSelectedItemWithData" dxfId="6"/>
            <x14:slicerStyleElement type="hoveredUnselectedItemWithNoData" dxfId="5"/>
            <x14:slicerStyleElement type="hoveredSelectedItemWithNoData" dxfId="4"/>
          </x14:slicerStyleElements>
        </x14:slicerStyle>
        <x14:slicerStyle name="Style de segment 1">
          <x14:slicerStyleElements>
            <x14:slicerStyleElement type="unselectedItemWithData" dxfId="3"/>
            <x14:slicerStyleElement type="selectedItemWithData" dxfId="2"/>
            <x14:slicerStyleElement type="hoveredUnselectedItemWithData" dxfId="1"/>
            <x14:slicerStyleElement type="hoveredSelectedItemWith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externalLink" Target="externalLinks/externalLink1.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0" Type="http://schemas.microsoft.com/office/2006/relationships/vbaProject" Target="vbaProject.bin"/><Relationship Id="rId11" Type="http://schemas.microsoft.com/office/2017/10/relationships/person" Target="persons/perso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4" Type="http://schemas.openxmlformats.org/officeDocument/2006/relationships/image" Target="../media/image4.jpeg"/><Relationship Id="rId5" Type="http://schemas.openxmlformats.org/officeDocument/2006/relationships/image" Target="../media/image5.png"/><Relationship Id="rId6" Type="http://schemas.openxmlformats.org/officeDocument/2006/relationships/image" Target="../media/image6.png"/><Relationship Id="rId7" Type="http://schemas.openxmlformats.org/officeDocument/2006/relationships/image" Target="../media/image7.png"/><Relationship Id="rId8" Type="http://schemas.openxmlformats.org/officeDocument/2006/relationships/image" Target="../media/image8.png"/><Relationship Id="rId9" Type="http://schemas.openxmlformats.org/officeDocument/2006/relationships/image" Target="../media/image9.jpeg"/><Relationship Id="rId10" Type="http://schemas.openxmlformats.org/officeDocument/2006/relationships/image" Target="../media/image10.png"/><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9</xdr:col>
      <xdr:colOff>4253140</xdr:colOff>
      <xdr:row>1</xdr:row>
      <xdr:rowOff>115661</xdr:rowOff>
    </xdr:from>
    <xdr:to>
      <xdr:col>10</xdr:col>
      <xdr:colOff>903061</xdr:colOff>
      <xdr:row>2</xdr:row>
      <xdr:rowOff>52219</xdr:rowOff>
    </xdr:to>
    <xdr:pic>
      <xdr:nvPicPr>
        <xdr:cNvPr id="2" name="Image 1">
          <a:extLst>
            <a:ext uri="{FF2B5EF4-FFF2-40B4-BE49-F238E27FC236}">
              <a16:creationId xmlns:a16="http://schemas.microsoft.com/office/drawing/2014/main" xmlns="" id="{6324E07F-3FDA-4B8D-9A24-372F8AEFE9EA}"/>
            </a:ext>
          </a:extLst>
        </xdr:cNvPr>
        <xdr:cNvPicPr preferRelativeResize="0">
          <a:picLocks/>
        </xdr:cNvPicPr>
      </xdr:nvPicPr>
      <xdr:blipFill>
        <a:blip xmlns:r="http://schemas.openxmlformats.org/officeDocument/2006/relationships" r:embed="rId1"/>
        <a:stretch>
          <a:fillRect/>
        </a:stretch>
      </xdr:blipFill>
      <xdr:spPr>
        <a:xfrm>
          <a:off x="7615465" y="306161"/>
          <a:ext cx="764721" cy="127058"/>
        </a:xfrm>
        <a:prstGeom prst="rect">
          <a:avLst/>
        </a:prstGeom>
      </xdr:spPr>
    </xdr:pic>
    <xdr:clientData/>
  </xdr:twoCellAnchor>
  <xdr:twoCellAnchor>
    <xdr:from>
      <xdr:col>10</xdr:col>
      <xdr:colOff>409576</xdr:colOff>
      <xdr:row>10</xdr:row>
      <xdr:rowOff>142874</xdr:rowOff>
    </xdr:from>
    <xdr:to>
      <xdr:col>10</xdr:col>
      <xdr:colOff>1123950</xdr:colOff>
      <xdr:row>10</xdr:row>
      <xdr:rowOff>1266823</xdr:rowOff>
    </xdr:to>
    <xdr:pic>
      <xdr:nvPicPr>
        <xdr:cNvPr id="3" name="Image 2">
          <a:extLst>
            <a:ext uri="{FF2B5EF4-FFF2-40B4-BE49-F238E27FC236}">
              <a16:creationId xmlns:a16="http://schemas.microsoft.com/office/drawing/2014/main" xmlns="" id="{4ED33080-D87B-4AFE-B721-CA40CA7F40EF}"/>
            </a:ext>
          </a:extLst>
        </xdr:cNvPr>
        <xdr:cNvPicPr>
          <a:picLocks noChangeAspect="1"/>
        </xdr:cNvPicPr>
      </xdr:nvPicPr>
      <xdr:blipFill>
        <a:blip xmlns:r="http://schemas.openxmlformats.org/officeDocument/2006/relationships" r:embed="rId2"/>
        <a:stretch>
          <a:fillRect/>
        </a:stretch>
      </xdr:blipFill>
      <xdr:spPr>
        <a:xfrm>
          <a:off x="8029576" y="2047874"/>
          <a:ext cx="352424" cy="47624"/>
        </a:xfrm>
        <a:prstGeom prst="rect">
          <a:avLst/>
        </a:prstGeom>
      </xdr:spPr>
    </xdr:pic>
    <xdr:clientData/>
  </xdr:twoCellAnchor>
  <xdr:oneCellAnchor>
    <xdr:from>
      <xdr:col>10</xdr:col>
      <xdr:colOff>133350</xdr:colOff>
      <xdr:row>11</xdr:row>
      <xdr:rowOff>326319</xdr:rowOff>
    </xdr:from>
    <xdr:ext cx="1447800" cy="1017597"/>
    <xdr:pic>
      <xdr:nvPicPr>
        <xdr:cNvPr id="4" name="Image 3">
          <a:extLst>
            <a:ext uri="{FF2B5EF4-FFF2-40B4-BE49-F238E27FC236}">
              <a16:creationId xmlns:a16="http://schemas.microsoft.com/office/drawing/2014/main" xmlns="" id="{353D18CA-8734-4E9D-ADB2-C8B372CE9FCD}"/>
            </a:ext>
          </a:extLst>
        </xdr:cNvPr>
        <xdr:cNvPicPr>
          <a:picLocks noChangeAspect="1"/>
        </xdr:cNvPicPr>
      </xdr:nvPicPr>
      <xdr:blipFill>
        <a:blip xmlns:r="http://schemas.openxmlformats.org/officeDocument/2006/relationships" r:embed="rId3"/>
        <a:stretch>
          <a:fillRect/>
        </a:stretch>
      </xdr:blipFill>
      <xdr:spPr>
        <a:xfrm>
          <a:off x="7753350" y="2288469"/>
          <a:ext cx="1447800" cy="1017597"/>
        </a:xfrm>
        <a:prstGeom prst="rect">
          <a:avLst/>
        </a:prstGeom>
      </xdr:spPr>
    </xdr:pic>
    <xdr:clientData/>
  </xdr:oneCellAnchor>
  <xdr:twoCellAnchor>
    <xdr:from>
      <xdr:col>9</xdr:col>
      <xdr:colOff>4236811</xdr:colOff>
      <xdr:row>3</xdr:row>
      <xdr:rowOff>508908</xdr:rowOff>
    </xdr:from>
    <xdr:to>
      <xdr:col>10</xdr:col>
      <xdr:colOff>1267732</xdr:colOff>
      <xdr:row>3</xdr:row>
      <xdr:rowOff>1108760</xdr:rowOff>
    </xdr:to>
    <xdr:pic>
      <xdr:nvPicPr>
        <xdr:cNvPr id="5" name="Image 4">
          <a:extLst>
            <a:ext uri="{FF2B5EF4-FFF2-40B4-BE49-F238E27FC236}">
              <a16:creationId xmlns:a16="http://schemas.microsoft.com/office/drawing/2014/main" xmlns="" id="{7F07B34B-5D69-4879-A688-B4DEAE4BD42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618186" y="766083"/>
          <a:ext cx="764721" cy="0"/>
        </a:xfrm>
        <a:prstGeom prst="rect">
          <a:avLst/>
        </a:prstGeom>
      </xdr:spPr>
    </xdr:pic>
    <xdr:clientData/>
  </xdr:twoCellAnchor>
  <xdr:twoCellAnchor>
    <xdr:from>
      <xdr:col>10</xdr:col>
      <xdr:colOff>209550</xdr:colOff>
      <xdr:row>5</xdr:row>
      <xdr:rowOff>76200</xdr:rowOff>
    </xdr:from>
    <xdr:to>
      <xdr:col>10</xdr:col>
      <xdr:colOff>1314450</xdr:colOff>
      <xdr:row>5</xdr:row>
      <xdr:rowOff>788082</xdr:rowOff>
    </xdr:to>
    <xdr:pic>
      <xdr:nvPicPr>
        <xdr:cNvPr id="6" name="Image 5">
          <a:extLst>
            <a:ext uri="{FF2B5EF4-FFF2-40B4-BE49-F238E27FC236}">
              <a16:creationId xmlns:a16="http://schemas.microsoft.com/office/drawing/2014/main" xmlns="" id="{F2B3C313-7118-49D0-84F3-1E8E1FC6E08D}"/>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829550" y="1028700"/>
          <a:ext cx="552450" cy="111807"/>
        </a:xfrm>
        <a:prstGeom prst="rect">
          <a:avLst/>
        </a:prstGeom>
      </xdr:spPr>
    </xdr:pic>
    <xdr:clientData/>
  </xdr:twoCellAnchor>
  <xdr:twoCellAnchor>
    <xdr:from>
      <xdr:col>10</xdr:col>
      <xdr:colOff>257175</xdr:colOff>
      <xdr:row>6</xdr:row>
      <xdr:rowOff>133350</xdr:rowOff>
    </xdr:from>
    <xdr:to>
      <xdr:col>10</xdr:col>
      <xdr:colOff>2457450</xdr:colOff>
      <xdr:row>6</xdr:row>
      <xdr:rowOff>558187</xdr:rowOff>
    </xdr:to>
    <xdr:pic>
      <xdr:nvPicPr>
        <xdr:cNvPr id="7" name="Image 6">
          <a:extLst>
            <a:ext uri="{FF2B5EF4-FFF2-40B4-BE49-F238E27FC236}">
              <a16:creationId xmlns:a16="http://schemas.microsoft.com/office/drawing/2014/main" xmlns="" id="{C0B9535B-8A71-481F-9B47-7D76AD3D873C}"/>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7877175" y="1276350"/>
          <a:ext cx="504825" cy="53362"/>
        </a:xfrm>
        <a:prstGeom prst="rect">
          <a:avLst/>
        </a:prstGeom>
      </xdr:spPr>
    </xdr:pic>
    <xdr:clientData/>
  </xdr:twoCellAnchor>
  <xdr:twoCellAnchor>
    <xdr:from>
      <xdr:col>10</xdr:col>
      <xdr:colOff>57150</xdr:colOff>
      <xdr:row>7</xdr:row>
      <xdr:rowOff>142875</xdr:rowOff>
    </xdr:from>
    <xdr:to>
      <xdr:col>10</xdr:col>
      <xdr:colOff>2286000</xdr:colOff>
      <xdr:row>7</xdr:row>
      <xdr:rowOff>865023</xdr:rowOff>
    </xdr:to>
    <xdr:pic>
      <xdr:nvPicPr>
        <xdr:cNvPr id="8" name="Image 7">
          <a:extLst>
            <a:ext uri="{FF2B5EF4-FFF2-40B4-BE49-F238E27FC236}">
              <a16:creationId xmlns:a16="http://schemas.microsoft.com/office/drawing/2014/main" xmlns="" id="{4D8D151F-5951-4094-99BC-A6344F2766F4}"/>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7677150" y="1476375"/>
          <a:ext cx="704850" cy="45873"/>
        </a:xfrm>
        <a:prstGeom prst="rect">
          <a:avLst/>
        </a:prstGeom>
      </xdr:spPr>
    </xdr:pic>
    <xdr:clientData/>
  </xdr:twoCellAnchor>
  <xdr:twoCellAnchor>
    <xdr:from>
      <xdr:col>10</xdr:col>
      <xdr:colOff>200025</xdr:colOff>
      <xdr:row>8</xdr:row>
      <xdr:rowOff>47625</xdr:rowOff>
    </xdr:from>
    <xdr:to>
      <xdr:col>10</xdr:col>
      <xdr:colOff>1876659</xdr:colOff>
      <xdr:row>8</xdr:row>
      <xdr:rowOff>733521</xdr:rowOff>
    </xdr:to>
    <xdr:pic>
      <xdr:nvPicPr>
        <xdr:cNvPr id="9" name="Image 8">
          <a:extLst>
            <a:ext uri="{FF2B5EF4-FFF2-40B4-BE49-F238E27FC236}">
              <a16:creationId xmlns:a16="http://schemas.microsoft.com/office/drawing/2014/main" xmlns="" id="{60C715AB-C03E-42A9-83C1-4E578490D16D}"/>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7820025" y="1571625"/>
          <a:ext cx="562209" cy="142971"/>
        </a:xfrm>
        <a:prstGeom prst="rect">
          <a:avLst/>
        </a:prstGeom>
      </xdr:spPr>
    </xdr:pic>
    <xdr:clientData/>
  </xdr:twoCellAnchor>
  <xdr:twoCellAnchor>
    <xdr:from>
      <xdr:col>10</xdr:col>
      <xdr:colOff>371475</xdr:colOff>
      <xdr:row>9</xdr:row>
      <xdr:rowOff>123825</xdr:rowOff>
    </xdr:from>
    <xdr:to>
      <xdr:col>10</xdr:col>
      <xdr:colOff>981074</xdr:colOff>
      <xdr:row>9</xdr:row>
      <xdr:rowOff>782601</xdr:rowOff>
    </xdr:to>
    <xdr:pic>
      <xdr:nvPicPr>
        <xdr:cNvPr id="10" name="Image 9">
          <a:extLst>
            <a:ext uri="{FF2B5EF4-FFF2-40B4-BE49-F238E27FC236}">
              <a16:creationId xmlns:a16="http://schemas.microsoft.com/office/drawing/2014/main" xmlns="" id="{2E7D88A7-8DAD-43F1-9D4E-BF9E1BAE4AA4}"/>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991475" y="1838325"/>
          <a:ext cx="390524" cy="68226"/>
        </a:xfrm>
        <a:prstGeom prst="rect">
          <a:avLst/>
        </a:prstGeom>
      </xdr:spPr>
    </xdr:pic>
    <xdr:clientData/>
  </xdr:twoCellAnchor>
  <xdr:twoCellAnchor>
    <xdr:from>
      <xdr:col>9</xdr:col>
      <xdr:colOff>4516666</xdr:colOff>
      <xdr:row>2</xdr:row>
      <xdr:rowOff>101428</xdr:rowOff>
    </xdr:from>
    <xdr:to>
      <xdr:col>10</xdr:col>
      <xdr:colOff>478518</xdr:colOff>
      <xdr:row>3</xdr:row>
      <xdr:rowOff>165364</xdr:rowOff>
    </xdr:to>
    <xdr:pic>
      <xdr:nvPicPr>
        <xdr:cNvPr id="11" name="Image 10">
          <a:extLst>
            <a:ext uri="{FF2B5EF4-FFF2-40B4-BE49-F238E27FC236}">
              <a16:creationId xmlns:a16="http://schemas.microsoft.com/office/drawing/2014/main" xmlns="" id="{68559C2B-A136-4D48-BE05-A2AD13121028}"/>
            </a:ext>
          </a:extLst>
        </xdr:cNvPr>
        <xdr:cNvPicPr>
          <a:picLocks noChangeAspect="1"/>
        </xdr:cNvPicPr>
      </xdr:nvPicPr>
      <xdr:blipFill rotWithShape="1">
        <a:blip xmlns:r="http://schemas.openxmlformats.org/officeDocument/2006/relationships" r:embed="rId10"/>
        <a:srcRect b="3448"/>
        <a:stretch/>
      </xdr:blipFill>
      <xdr:spPr>
        <a:xfrm>
          <a:off x="7621816" y="482428"/>
          <a:ext cx="476702" cy="25443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XCEL/Data.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ata"/>
      <sheetName val="Feuil1"/>
      <sheetName val="Data.xlsx"/>
    </sheetNames>
    <definedNames>
      <definedName name="Entités_nom" refersTo="='Data'!$K$2:$K$14"/>
      <definedName name="Moyen_de_paiement" refersTo="='Data'!$G$2:$G$7"/>
      <definedName name="Périodicité" refersTo="='Data'!$I$2:$I$7"/>
      <definedName name="qui" refersTo="='Data'!$T$2:$T$7"/>
      <definedName name="yes_no" refersTo="='Data'!$H$2:$H$3"/>
    </definedNames>
    <sheetDataSet>
      <sheetData sheetId="0">
        <row r="2">
          <cell r="G2" t="str">
            <v>VIRT</v>
          </cell>
          <cell r="H2" t="str">
            <v>yes</v>
          </cell>
          <cell r="I2" t="str">
            <v>M</v>
          </cell>
          <cell r="K2" t="str">
            <v xml:space="preserve">QUESTEL SAS </v>
          </cell>
          <cell r="T2" t="str">
            <v>FR</v>
          </cell>
        </row>
        <row r="3">
          <cell r="G3" t="str">
            <v>PRELEV</v>
          </cell>
          <cell r="H3" t="str">
            <v>no</v>
          </cell>
          <cell r="I3" t="str">
            <v>BIM</v>
          </cell>
          <cell r="K3" t="str">
            <v>QUESTEL CONSULTING (AVENIUM)</v>
          </cell>
          <cell r="T3" t="str">
            <v>LP</v>
          </cell>
        </row>
        <row r="4">
          <cell r="G4" t="str">
            <v>CB BNP</v>
          </cell>
          <cell r="I4" t="str">
            <v>TRIM</v>
          </cell>
          <cell r="K4" t="str">
            <v>QUESTEL ORBIT INC</v>
          </cell>
          <cell r="T4" t="str">
            <v>TEAM</v>
          </cell>
        </row>
        <row r="5">
          <cell r="G5" t="str">
            <v>CHEQUE</v>
          </cell>
          <cell r="I5" t="str">
            <v>SEM</v>
          </cell>
          <cell r="K5" t="str">
            <v>ITIP LLC</v>
          </cell>
          <cell r="T5" t="str">
            <v>NP</v>
          </cell>
        </row>
        <row r="6">
          <cell r="G6" t="str">
            <v>CB PAL</v>
          </cell>
          <cell r="I6" t="str">
            <v>AN</v>
          </cell>
          <cell r="K6" t="str">
            <v>ABOUT INNOVATION</v>
          </cell>
          <cell r="T6" t="str">
            <v>MFP</v>
          </cell>
        </row>
        <row r="7">
          <cell r="G7" t="str">
            <v>AUTRE</v>
          </cell>
          <cell r="I7" t="str">
            <v>PONCT</v>
          </cell>
          <cell r="K7" t="str">
            <v>EXPERNOVA</v>
          </cell>
          <cell r="T7" t="str">
            <v>LM</v>
          </cell>
        </row>
        <row r="8">
          <cell r="K8" t="str">
            <v>MULTILING</v>
          </cell>
        </row>
        <row r="9">
          <cell r="K9" t="str">
            <v xml:space="preserve">THE IP PEOPLE
</v>
          </cell>
        </row>
        <row r="10">
          <cell r="K10" t="str">
            <v>QUESTEL EXPANSION</v>
          </cell>
        </row>
        <row r="11">
          <cell r="K11" t="str">
            <v>QUESTEL INTERNATIONAL</v>
          </cell>
        </row>
        <row r="12">
          <cell r="K12" t="str">
            <v>QUESTEL SINGAPORE</v>
          </cell>
        </row>
        <row r="13">
          <cell r="K13" t="str">
            <v>QUESTEL INDIA</v>
          </cell>
        </row>
        <row r="14">
          <cell r="K14" t="str">
            <v>QUESTEL SHANGHAI</v>
          </cell>
        </row>
      </sheetData>
      <sheetData sheetId="1"/>
      <sheetData sheetId="2"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ChargesExportées" displayName="ChargesExportées" ref="A4:AW31" totalsRowShown="0" headerRowDxfId="59" dataDxfId="58">
  <autoFilter ref="A4:AW31"/>
  <tableColumns count="49">
    <tableColumn id="1" name="Reporting date" dataDxfId="57"/>
    <tableColumn id="2" name="GL account" dataDxfId="56"/>
    <tableColumn id="3" name="Creditor" dataDxfId="55"/>
    <tableColumn id="4" name="Fulfilment date" dataDxfId="54"/>
    <tableColumn id="5" name="Jrnl" dataDxfId="53"/>
    <tableColumn id="6" name="Item code" dataDxfId="52"/>
    <tableColumn id="7" name="Your reference" dataDxfId="51"/>
    <tableColumn id="8" name="Item description" dataDxfId="50"/>
    <tableColumn id="9" name="Description" dataDxfId="49"/>
    <tableColumn id="10" name="Date" dataDxfId="48"/>
    <tableColumn id="11" name="Entry no." dataDxfId="47"/>
    <tableColumn id="12" name="Debit" dataDxfId="46"/>
    <tableColumn id="13" name="Credit" dataDxfId="45"/>
    <tableColumn id="14" name="Our ref." dataDxfId="44"/>
    <tableColumn id="15" name="SO no." dataDxfId="43"/>
    <tableColumn id="16" name="FC amount" dataDxfId="42"/>
    <tableColumn id="17" name="Cur." dataDxfId="41"/>
    <tableColumn id="18" name="Creditor number" dataDxfId="40"/>
    <tableColumn id="19" name="CC" dataDxfId="39"/>
    <tableColumn id="20" name="Project" dataDxfId="38"/>
    <tableColumn id="21" name="Person" dataDxfId="37"/>
    <tableColumn id="22" name="CU" dataDxfId="36"/>
    <tableColumn id="23" name="Payment reference" dataDxfId="35"/>
    <tableColumn id="24" name="Warehouse" dataDxfId="34"/>
    <tableColumn id="25" name="Note" dataDxfId="33"/>
    <tableColumn id="26" name="Posted" dataDxfId="32"/>
    <tableColumn id="27" name="Debtor" dataDxfId="31"/>
    <tableColumn id="28" name="ID" dataDxfId="30"/>
    <tableColumn id="29" name="Offset account" dataDxfId="29"/>
    <tableColumn id="30" name="Debtor number" dataDxfId="28"/>
    <tableColumn id="31" name="Quantity" dataDxfId="27"/>
    <tableColumn id="32" name="Attachment" dataDxfId="26"/>
    <tableColumn id="33" name="Type" dataDxfId="25"/>
    <tableColumn id="34" name="Subtype" dataDxfId="24"/>
    <tableColumn id="35" name="Account description" dataDxfId="23"/>
    <tableColumn id="36" name="entry guid" dataDxfId="22"/>
    <tableColumn id="37" name="Selection code" dataDxfId="21"/>
    <tableColumn id="38" name="Balance (€)" dataDxfId="20">
      <calculatedColumnFormula>L5-M5</calculatedColumnFormula>
    </tableColumn>
    <tableColumn id="39" name="Month" dataDxfId="19">
      <calculatedColumnFormula>MONTH(A5)</calculatedColumnFormula>
    </tableColumn>
    <tableColumn id="40" name="Year" dataDxfId="18">
      <calculatedColumnFormula>YEAR(A5)</calculatedColumnFormula>
    </tableColumn>
    <tableColumn id="48" name="GL account2" dataDxfId="17"/>
    <tableColumn id="47" name="Jrnl2" dataDxfId="16"/>
    <tableColumn id="46" name="Creditor number2" dataDxfId="15"/>
    <tableColumn id="45" name="Colonne4" dataDxfId="14"/>
    <tableColumn id="44" name="Colonne3" dataDxfId="13"/>
    <tableColumn id="41" name="External costs" dataDxfId="12"/>
    <tableColumn id="42" name="Colonne1" dataDxfId="11">
      <calculatedColumnFormula>IF(LEFT(AO5,1)="6",6,IF(LEFT(AO5,1)="7",7,""))</calculatedColumnFormula>
    </tableColumn>
    <tableColumn id="49" name="Variables" dataDxfId="10"/>
    <tableColumn id="43" name="Fixes" dataDxfId="9"/>
  </tableColumns>
  <tableStyleInfo name="TableStyleMedium4" showFirstColumn="0" showLastColumn="0" showRowStripes="1" showColumnStripes="0"/>
</table>
</file>

<file path=xl/tables/table2.xml><?xml version="1.0" encoding="utf-8"?>
<table xmlns="http://schemas.openxmlformats.org/spreadsheetml/2006/main" id="2" name="PLAN" displayName="PLAN" ref="A1:E35" totalsRowShown="0" headerRowDxfId="8" headerRowBorderDxfId="7" tableBorderDxfId="6" totalsRowBorderDxfId="5">
  <autoFilter ref="A1:E35"/>
  <tableColumns count="5">
    <tableColumn id="1" name="Comptes" dataDxfId="4"/>
    <tableColumn id="2" name="Classe" dataDxfId="3"/>
    <tableColumn id="3" name="Postes Bilan" dataDxfId="2"/>
    <tableColumn id="4" name="Détail Bilan CR" dataDxfId="1"/>
    <tableColumn id="5" name="Indicateur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4" Type="http://schemas.openxmlformats.org/officeDocument/2006/relationships/vmlDrawing" Target="../drawings/vmlDrawing1.vml"/><Relationship Id="rId5" Type="http://schemas.openxmlformats.org/officeDocument/2006/relationships/comments" Target="../comments1.xml"/><Relationship Id="rId1" Type="http://schemas.openxmlformats.org/officeDocument/2006/relationships/hyperlink" Target="mailto:lpugi@questel.com" TargetMode="External"/><Relationship Id="rId2" Type="http://schemas.openxmlformats.org/officeDocument/2006/relationships/hyperlink" Target="mailto:frougeaux@queste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enableFormatConditionsCalculation="0"/>
  <dimension ref="A1:AY32"/>
  <sheetViews>
    <sheetView showGridLines="0" tabSelected="1" topLeftCell="AE2" zoomScale="66" zoomScaleNormal="66" zoomScalePageLayoutView="66" workbookViewId="0">
      <selection activeCell="AL49" sqref="AL49"/>
    </sheetView>
  </sheetViews>
  <sheetFormatPr baseColWidth="10" defaultRowHeight="14" x14ac:dyDescent="0"/>
  <cols>
    <col min="1" max="1" width="89.1640625" style="48" bestFit="1" customWidth="1"/>
    <col min="2" max="2" width="14.1640625" style="48" bestFit="1" customWidth="1"/>
    <col min="3" max="3" width="11.33203125" style="48" bestFit="1" customWidth="1"/>
    <col min="4" max="4" width="17.6640625" style="48" bestFit="1" customWidth="1"/>
    <col min="5" max="5" width="7.5" style="48" bestFit="1" customWidth="1"/>
    <col min="6" max="6" width="13" style="48" bestFit="1" customWidth="1"/>
    <col min="7" max="7" width="17.83203125" style="48" bestFit="1" customWidth="1"/>
    <col min="8" max="8" width="19.1640625" style="48" bestFit="1" customWidth="1"/>
    <col min="9" max="9" width="14.33203125" style="48" bestFit="1" customWidth="1"/>
    <col min="10" max="10" width="8.1640625" style="48" bestFit="1" customWidth="1"/>
    <col min="11" max="11" width="12" style="48" bestFit="1" customWidth="1"/>
    <col min="12" max="12" width="9" style="48" bestFit="1" customWidth="1"/>
    <col min="13" max="13" width="9.5" style="48" bestFit="1" customWidth="1"/>
    <col min="14" max="14" width="11" style="48" bestFit="1" customWidth="1"/>
    <col min="15" max="15" width="9.83203125" style="48" bestFit="1" customWidth="1"/>
    <col min="16" max="16" width="13.5" style="48" bestFit="1" customWidth="1"/>
    <col min="17" max="17" width="8" style="48" bestFit="1" customWidth="1"/>
    <col min="18" max="18" width="19.1640625" style="48" bestFit="1" customWidth="1"/>
    <col min="19" max="19" width="7" style="48" bestFit="1" customWidth="1"/>
    <col min="20" max="20" width="10.5" style="48" bestFit="1" customWidth="1"/>
    <col min="21" max="21" width="10.1640625" style="48" bestFit="1" customWidth="1"/>
    <col min="22" max="22" width="7" style="48" bestFit="1" customWidth="1"/>
    <col min="23" max="23" width="21.6640625" style="48" bestFit="1" customWidth="1"/>
    <col min="24" max="24" width="14.33203125" style="48" bestFit="1" customWidth="1"/>
    <col min="25" max="25" width="8.5" style="48" bestFit="1" customWidth="1"/>
    <col min="26" max="27" width="10.1640625" style="48" bestFit="1" customWidth="1"/>
    <col min="28" max="28" width="6.1640625" style="48" bestFit="1" customWidth="1"/>
    <col min="29" max="29" width="17.33203125" style="48" bestFit="1" customWidth="1"/>
    <col min="30" max="30" width="17.6640625" style="48" bestFit="1" customWidth="1"/>
    <col min="31" max="31" width="11.6640625" style="48" bestFit="1" customWidth="1"/>
    <col min="32" max="32" width="14.33203125" style="48" bestFit="1" customWidth="1"/>
    <col min="33" max="33" width="8.1640625" style="48" bestFit="1" customWidth="1"/>
    <col min="34" max="34" width="11.33203125" style="48" bestFit="1" customWidth="1"/>
    <col min="35" max="35" width="22.1640625" style="48" bestFit="1" customWidth="1"/>
    <col min="36" max="36" width="13.1640625" style="48" bestFit="1" customWidth="1"/>
    <col min="37" max="37" width="17.33203125" style="48" bestFit="1" customWidth="1"/>
    <col min="38" max="38" width="14.83203125" style="48" bestFit="1" customWidth="1"/>
    <col min="39" max="39" width="9.83203125" style="48" bestFit="1" customWidth="1"/>
    <col min="40" max="40" width="8.1640625" style="48" bestFit="1" customWidth="1"/>
    <col min="41" max="41" width="15.33203125" style="48" bestFit="1" customWidth="1"/>
    <col min="42" max="42" width="8.5" style="48" bestFit="1" customWidth="1"/>
    <col min="43" max="43" width="20.5" style="48" bestFit="1" customWidth="1"/>
    <col min="44" max="45" width="12.5" style="48" bestFit="1" customWidth="1"/>
    <col min="46" max="46" width="16.83203125" style="48" bestFit="1" customWidth="1"/>
    <col min="47" max="47" width="12.5" style="48" bestFit="1" customWidth="1"/>
    <col min="48" max="48" width="16.83203125" style="48" bestFit="1" customWidth="1"/>
    <col min="49" max="50" width="10.83203125" style="48"/>
    <col min="51" max="51" width="10.83203125" style="50"/>
    <col min="52" max="52" width="12.5" style="48" bestFit="1" customWidth="1"/>
    <col min="53" max="16384" width="10.83203125" style="48"/>
  </cols>
  <sheetData>
    <row r="1" spans="1:50">
      <c r="A1" s="49"/>
      <c r="B1" s="49"/>
      <c r="C1" s="49"/>
      <c r="D1" s="49"/>
      <c r="E1" s="49"/>
      <c r="F1" s="49"/>
      <c r="G1" s="49"/>
      <c r="H1" s="49"/>
      <c r="I1" s="49"/>
      <c r="J1" s="49"/>
      <c r="K1" s="49"/>
      <c r="L1" s="49"/>
      <c r="M1" s="49"/>
      <c r="N1" s="49"/>
      <c r="O1" s="49"/>
      <c r="P1" s="49"/>
      <c r="Q1" s="49"/>
      <c r="R1" s="49"/>
      <c r="S1" s="49"/>
      <c r="T1" s="49"/>
      <c r="U1" s="49"/>
      <c r="V1" s="49"/>
      <c r="W1" s="49"/>
      <c r="X1" s="49"/>
      <c r="Y1" s="49"/>
      <c r="Z1" s="49"/>
      <c r="AA1" s="49"/>
      <c r="AB1" s="49"/>
      <c r="AC1" s="49"/>
      <c r="AD1" s="49"/>
      <c r="AE1" s="49"/>
      <c r="AF1" s="49"/>
      <c r="AG1" s="49"/>
      <c r="AH1" s="49"/>
      <c r="AI1" s="49"/>
      <c r="AJ1" s="49"/>
      <c r="AK1" s="49"/>
    </row>
    <row r="2" spans="1:50">
      <c r="A2" s="49"/>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row>
    <row r="3" spans="1:50">
      <c r="A3" s="51" t="s">
        <v>465</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c r="AJ3" s="49"/>
      <c r="AK3" s="49"/>
    </row>
    <row r="4" spans="1:50">
      <c r="A4" s="52" t="s">
        <v>466</v>
      </c>
      <c r="B4" s="52" t="s">
        <v>460</v>
      </c>
      <c r="C4" s="52" t="s">
        <v>467</v>
      </c>
      <c r="D4" s="52" t="s">
        <v>468</v>
      </c>
      <c r="E4" s="52" t="s">
        <v>469</v>
      </c>
      <c r="F4" s="52" t="s">
        <v>464</v>
      </c>
      <c r="G4" s="52" t="s">
        <v>470</v>
      </c>
      <c r="H4" s="52" t="s">
        <v>463</v>
      </c>
      <c r="I4" s="52" t="s">
        <v>471</v>
      </c>
      <c r="J4" s="52" t="s">
        <v>472</v>
      </c>
      <c r="K4" s="52" t="s">
        <v>473</v>
      </c>
      <c r="L4" s="52" t="s">
        <v>474</v>
      </c>
      <c r="M4" s="52" t="s">
        <v>475</v>
      </c>
      <c r="N4" s="52" t="s">
        <v>476</v>
      </c>
      <c r="O4" s="52" t="s">
        <v>477</v>
      </c>
      <c r="P4" s="52" t="s">
        <v>478</v>
      </c>
      <c r="Q4" s="52" t="s">
        <v>479</v>
      </c>
      <c r="R4" s="52" t="s">
        <v>462</v>
      </c>
      <c r="S4" s="52" t="s">
        <v>480</v>
      </c>
      <c r="T4" s="52" t="s">
        <v>481</v>
      </c>
      <c r="U4" s="52" t="s">
        <v>459</v>
      </c>
      <c r="V4" s="52" t="s">
        <v>482</v>
      </c>
      <c r="W4" s="52" t="s">
        <v>483</v>
      </c>
      <c r="X4" s="52" t="s">
        <v>437</v>
      </c>
      <c r="Y4" s="52" t="s">
        <v>484</v>
      </c>
      <c r="Z4" s="52" t="s">
        <v>485</v>
      </c>
      <c r="AA4" s="52" t="s">
        <v>486</v>
      </c>
      <c r="AB4" s="52" t="s">
        <v>461</v>
      </c>
      <c r="AC4" s="52" t="s">
        <v>487</v>
      </c>
      <c r="AD4" s="52" t="s">
        <v>488</v>
      </c>
      <c r="AE4" s="52" t="s">
        <v>489</v>
      </c>
      <c r="AF4" s="52" t="s">
        <v>490</v>
      </c>
      <c r="AG4" s="52" t="s">
        <v>491</v>
      </c>
      <c r="AH4" s="52" t="s">
        <v>492</v>
      </c>
      <c r="AI4" s="52" t="s">
        <v>493</v>
      </c>
      <c r="AJ4" s="52" t="s">
        <v>494</v>
      </c>
      <c r="AK4" s="52" t="s">
        <v>495</v>
      </c>
      <c r="AL4" s="53" t="s">
        <v>504</v>
      </c>
      <c r="AM4" s="53" t="s">
        <v>451</v>
      </c>
      <c r="AN4" s="53" t="s">
        <v>503</v>
      </c>
      <c r="AO4" s="53" t="s">
        <v>509</v>
      </c>
      <c r="AP4" s="53" t="s">
        <v>510</v>
      </c>
      <c r="AQ4" s="53" t="s">
        <v>511</v>
      </c>
      <c r="AR4" s="53" t="s">
        <v>508</v>
      </c>
      <c r="AS4" s="53" t="s">
        <v>507</v>
      </c>
      <c r="AT4" s="53" t="s">
        <v>505</v>
      </c>
      <c r="AU4" s="53" t="s">
        <v>506</v>
      </c>
      <c r="AV4" s="53" t="s">
        <v>575</v>
      </c>
      <c r="AW4" s="53" t="s">
        <v>576</v>
      </c>
      <c r="AX4" s="53"/>
    </row>
    <row r="5" spans="1:50">
      <c r="A5" s="54" t="s">
        <v>496</v>
      </c>
      <c r="B5" s="54" t="s">
        <v>497</v>
      </c>
      <c r="C5" s="55"/>
      <c r="D5" s="54"/>
      <c r="E5" s="54"/>
      <c r="F5" s="55"/>
      <c r="G5" s="54"/>
      <c r="H5" s="55"/>
      <c r="I5" s="54"/>
      <c r="J5" s="54"/>
      <c r="K5" s="54"/>
      <c r="L5" s="55">
        <v>320.14</v>
      </c>
      <c r="M5" s="55"/>
      <c r="N5" s="54"/>
      <c r="O5" s="55"/>
      <c r="P5" s="55"/>
      <c r="Q5" s="55"/>
      <c r="R5" s="54"/>
      <c r="S5" s="55"/>
      <c r="T5" s="55"/>
      <c r="U5" s="55"/>
      <c r="V5" s="55"/>
      <c r="W5" s="54"/>
      <c r="X5" s="55"/>
      <c r="Y5" s="54"/>
      <c r="Z5" s="54"/>
      <c r="AA5" s="55"/>
      <c r="AB5" s="54"/>
      <c r="AC5" s="54"/>
      <c r="AD5" s="55"/>
      <c r="AE5" s="55"/>
      <c r="AF5" s="54"/>
      <c r="AG5" s="55"/>
      <c r="AH5" s="55"/>
      <c r="AI5" s="55"/>
      <c r="AJ5" s="55"/>
      <c r="AK5" s="55"/>
      <c r="AL5" s="48">
        <f>L5-M5</f>
        <v>320.14</v>
      </c>
      <c r="AM5" s="48">
        <f>MONTH(A5)</f>
        <v>1</v>
      </c>
      <c r="AN5" s="48">
        <f>YEAR(A5)</f>
        <v>2020</v>
      </c>
      <c r="AO5" s="48">
        <v>604000</v>
      </c>
      <c r="AP5" s="48">
        <v>601</v>
      </c>
      <c r="AQ5" s="48">
        <v>403100</v>
      </c>
      <c r="AU5" s="48">
        <f t="shared" ref="AU5:AU31" si="0">IF(LEFT(AO5,1)="6",6,IF(LEFT(AO5,1)="7",7,""))</f>
        <v>6</v>
      </c>
      <c r="AV5" s="48">
        <v>320.14</v>
      </c>
      <c r="AW5" s="48">
        <v>0</v>
      </c>
    </row>
    <row r="6" spans="1:50">
      <c r="A6" s="54" t="s">
        <v>496</v>
      </c>
      <c r="B6" s="54" t="s">
        <v>498</v>
      </c>
      <c r="C6" s="55"/>
      <c r="D6" s="54"/>
      <c r="E6" s="54"/>
      <c r="F6" s="55"/>
      <c r="G6" s="55"/>
      <c r="H6" s="55"/>
      <c r="I6" s="54"/>
      <c r="J6" s="54"/>
      <c r="K6" s="54"/>
      <c r="L6" s="55">
        <v>40.81</v>
      </c>
      <c r="M6" s="55"/>
      <c r="N6" s="54"/>
      <c r="O6" s="55"/>
      <c r="P6" s="55"/>
      <c r="Q6" s="55"/>
      <c r="R6" s="54"/>
      <c r="S6" s="55"/>
      <c r="T6" s="55"/>
      <c r="U6" s="55"/>
      <c r="V6" s="55"/>
      <c r="W6" s="55"/>
      <c r="X6" s="55"/>
      <c r="Y6" s="54"/>
      <c r="Z6" s="54"/>
      <c r="AA6" s="55"/>
      <c r="AB6" s="54"/>
      <c r="AC6" s="54"/>
      <c r="AD6" s="55"/>
      <c r="AE6" s="55"/>
      <c r="AF6" s="54"/>
      <c r="AG6" s="55"/>
      <c r="AH6" s="55"/>
      <c r="AI6" s="55"/>
      <c r="AJ6" s="55"/>
      <c r="AK6" s="55"/>
      <c r="AL6" s="48">
        <f t="shared" ref="AL6:AL31" si="1">L6-M6</f>
        <v>40.81</v>
      </c>
      <c r="AM6" s="48">
        <f t="shared" ref="AM6:AM31" si="2">MONTH(A6)</f>
        <v>1</v>
      </c>
      <c r="AN6" s="48">
        <f t="shared" ref="AN6:AN31" si="3">YEAR(A6)</f>
        <v>2020</v>
      </c>
      <c r="AO6" s="48">
        <v>613510</v>
      </c>
      <c r="AP6" s="48">
        <v>601</v>
      </c>
      <c r="AQ6" s="48">
        <v>403342</v>
      </c>
      <c r="AU6" s="48">
        <f t="shared" si="0"/>
        <v>6</v>
      </c>
      <c r="AV6" s="48">
        <v>0</v>
      </c>
      <c r="AW6" s="48">
        <v>40.81</v>
      </c>
    </row>
    <row r="7" spans="1:50">
      <c r="A7" s="54" t="s">
        <v>496</v>
      </c>
      <c r="B7" s="54" t="s">
        <v>498</v>
      </c>
      <c r="C7" s="55"/>
      <c r="D7" s="54"/>
      <c r="E7" s="54"/>
      <c r="F7" s="55"/>
      <c r="G7" s="54"/>
      <c r="H7" s="55"/>
      <c r="I7" s="54"/>
      <c r="J7" s="54"/>
      <c r="K7" s="54"/>
      <c r="L7" s="55">
        <v>113.33</v>
      </c>
      <c r="M7" s="55"/>
      <c r="N7" s="54"/>
      <c r="O7" s="55"/>
      <c r="P7" s="55"/>
      <c r="Q7" s="55"/>
      <c r="R7" s="54"/>
      <c r="S7" s="55"/>
      <c r="T7" s="55"/>
      <c r="U7" s="55"/>
      <c r="V7" s="55"/>
      <c r="W7" s="54"/>
      <c r="X7" s="55"/>
      <c r="Y7" s="54"/>
      <c r="Z7" s="54"/>
      <c r="AA7" s="55"/>
      <c r="AB7" s="54"/>
      <c r="AC7" s="54"/>
      <c r="AD7" s="55"/>
      <c r="AE7" s="55"/>
      <c r="AF7" s="54"/>
      <c r="AG7" s="55"/>
      <c r="AH7" s="55"/>
      <c r="AI7" s="55"/>
      <c r="AJ7" s="55"/>
      <c r="AK7" s="55"/>
      <c r="AL7" s="48">
        <f t="shared" si="1"/>
        <v>113.33</v>
      </c>
      <c r="AM7" s="48">
        <f t="shared" si="2"/>
        <v>1</v>
      </c>
      <c r="AN7" s="48">
        <f t="shared" si="3"/>
        <v>2020</v>
      </c>
      <c r="AO7" s="48">
        <v>613510</v>
      </c>
      <c r="AP7" s="48">
        <v>601</v>
      </c>
      <c r="AQ7" s="48">
        <v>403073</v>
      </c>
      <c r="AU7" s="48">
        <f t="shared" si="0"/>
        <v>6</v>
      </c>
      <c r="AV7" s="48">
        <v>0</v>
      </c>
      <c r="AW7" s="48">
        <v>113.33</v>
      </c>
    </row>
    <row r="8" spans="1:50">
      <c r="A8" s="54" t="s">
        <v>496</v>
      </c>
      <c r="B8" s="54" t="s">
        <v>498</v>
      </c>
      <c r="C8" s="55"/>
      <c r="D8" s="54"/>
      <c r="E8" s="54"/>
      <c r="F8" s="55"/>
      <c r="G8" s="54"/>
      <c r="H8" s="55"/>
      <c r="I8" s="54"/>
      <c r="J8" s="54"/>
      <c r="K8" s="54"/>
      <c r="L8" s="55">
        <v>113.33</v>
      </c>
      <c r="M8" s="55"/>
      <c r="N8" s="54"/>
      <c r="O8" s="55"/>
      <c r="P8" s="55"/>
      <c r="Q8" s="55"/>
      <c r="R8" s="54"/>
      <c r="S8" s="55"/>
      <c r="T8" s="55"/>
      <c r="U8" s="55"/>
      <c r="V8" s="55"/>
      <c r="W8" s="54"/>
      <c r="X8" s="55"/>
      <c r="Y8" s="54"/>
      <c r="Z8" s="54"/>
      <c r="AA8" s="55"/>
      <c r="AB8" s="54"/>
      <c r="AC8" s="54"/>
      <c r="AD8" s="55"/>
      <c r="AE8" s="55"/>
      <c r="AF8" s="54"/>
      <c r="AG8" s="55"/>
      <c r="AH8" s="55"/>
      <c r="AI8" s="55"/>
      <c r="AJ8" s="55"/>
      <c r="AK8" s="55"/>
      <c r="AL8" s="48">
        <f t="shared" si="1"/>
        <v>113.33</v>
      </c>
      <c r="AM8" s="48">
        <f t="shared" si="2"/>
        <v>1</v>
      </c>
      <c r="AN8" s="48">
        <f t="shared" si="3"/>
        <v>2020</v>
      </c>
      <c r="AO8" s="48">
        <v>613510</v>
      </c>
      <c r="AP8" s="48">
        <v>601</v>
      </c>
      <c r="AQ8" s="48">
        <v>403073</v>
      </c>
      <c r="AU8" s="48">
        <f t="shared" si="0"/>
        <v>6</v>
      </c>
      <c r="AV8" s="48">
        <v>0</v>
      </c>
      <c r="AW8" s="48">
        <v>113.33</v>
      </c>
    </row>
    <row r="9" spans="1:50">
      <c r="A9" s="54" t="s">
        <v>496</v>
      </c>
      <c r="B9" s="54" t="s">
        <v>499</v>
      </c>
      <c r="C9" s="55"/>
      <c r="D9" s="54"/>
      <c r="E9" s="54"/>
      <c r="F9" s="55"/>
      <c r="G9" s="54"/>
      <c r="H9" s="55"/>
      <c r="I9" s="54"/>
      <c r="J9" s="54"/>
      <c r="K9" s="54"/>
      <c r="L9" s="55">
        <v>608.32000000000005</v>
      </c>
      <c r="M9" s="55"/>
      <c r="N9" s="54"/>
      <c r="O9" s="55"/>
      <c r="P9" s="55"/>
      <c r="Q9" s="55"/>
      <c r="R9" s="54"/>
      <c r="S9" s="55"/>
      <c r="T9" s="55"/>
      <c r="U9" s="54"/>
      <c r="V9" s="55"/>
      <c r="W9" s="54"/>
      <c r="X9" s="55"/>
      <c r="Y9" s="54"/>
      <c r="Z9" s="54"/>
      <c r="AA9" s="55"/>
      <c r="AB9" s="54"/>
      <c r="AC9" s="54"/>
      <c r="AD9" s="55"/>
      <c r="AE9" s="55"/>
      <c r="AF9" s="54"/>
      <c r="AG9" s="55"/>
      <c r="AH9" s="55"/>
      <c r="AI9" s="55"/>
      <c r="AJ9" s="55"/>
      <c r="AK9" s="55"/>
      <c r="AL9" s="48">
        <f t="shared" si="1"/>
        <v>608.32000000000005</v>
      </c>
      <c r="AM9" s="48">
        <f t="shared" si="2"/>
        <v>1</v>
      </c>
      <c r="AN9" s="48">
        <f t="shared" si="3"/>
        <v>2020</v>
      </c>
      <c r="AO9" s="48">
        <v>615620</v>
      </c>
      <c r="AP9" s="48">
        <v>603</v>
      </c>
      <c r="AQ9" s="48">
        <v>403258</v>
      </c>
      <c r="AU9" s="48">
        <f t="shared" si="0"/>
        <v>6</v>
      </c>
      <c r="AV9" s="48">
        <v>608.32000000000005</v>
      </c>
      <c r="AW9" s="48">
        <v>0</v>
      </c>
    </row>
    <row r="10" spans="1:50">
      <c r="A10" s="54" t="s">
        <v>496</v>
      </c>
      <c r="B10" s="54" t="s">
        <v>498</v>
      </c>
      <c r="C10" s="55"/>
      <c r="D10" s="54"/>
      <c r="E10" s="54"/>
      <c r="F10" s="55"/>
      <c r="G10" s="55"/>
      <c r="H10" s="55"/>
      <c r="I10" s="54"/>
      <c r="J10" s="54"/>
      <c r="K10" s="54"/>
      <c r="L10" s="55">
        <v>404.67</v>
      </c>
      <c r="M10" s="55"/>
      <c r="N10" s="54"/>
      <c r="O10" s="55"/>
      <c r="P10" s="55"/>
      <c r="Q10" s="55"/>
      <c r="R10" s="54"/>
      <c r="S10" s="55"/>
      <c r="T10" s="55"/>
      <c r="U10" s="55"/>
      <c r="V10" s="55"/>
      <c r="W10" s="55"/>
      <c r="X10" s="55"/>
      <c r="Y10" s="54"/>
      <c r="Z10" s="54"/>
      <c r="AA10" s="55"/>
      <c r="AB10" s="54"/>
      <c r="AC10" s="54"/>
      <c r="AD10" s="55"/>
      <c r="AE10" s="55"/>
      <c r="AF10" s="54"/>
      <c r="AG10" s="55"/>
      <c r="AH10" s="55"/>
      <c r="AI10" s="55"/>
      <c r="AJ10" s="55"/>
      <c r="AK10" s="55"/>
      <c r="AL10" s="48">
        <f t="shared" si="1"/>
        <v>404.67</v>
      </c>
      <c r="AM10" s="48">
        <f t="shared" si="2"/>
        <v>1</v>
      </c>
      <c r="AN10" s="48">
        <f t="shared" si="3"/>
        <v>2020</v>
      </c>
      <c r="AO10" s="48">
        <v>613510</v>
      </c>
      <c r="AP10" s="48">
        <v>601</v>
      </c>
      <c r="AQ10" s="48">
        <v>403342</v>
      </c>
      <c r="AU10" s="48">
        <f t="shared" si="0"/>
        <v>6</v>
      </c>
      <c r="AV10" s="48">
        <v>0</v>
      </c>
      <c r="AW10" s="48">
        <v>404.67</v>
      </c>
    </row>
    <row r="11" spans="1:50">
      <c r="A11" s="54" t="s">
        <v>496</v>
      </c>
      <c r="B11" s="54" t="s">
        <v>498</v>
      </c>
      <c r="C11" s="55"/>
      <c r="D11" s="54"/>
      <c r="E11" s="54"/>
      <c r="F11" s="55"/>
      <c r="G11" s="55"/>
      <c r="H11" s="55"/>
      <c r="I11" s="54"/>
      <c r="J11" s="54"/>
      <c r="K11" s="54"/>
      <c r="L11" s="55">
        <v>78.84</v>
      </c>
      <c r="M11" s="55"/>
      <c r="N11" s="54"/>
      <c r="O11" s="55"/>
      <c r="P11" s="55"/>
      <c r="Q11" s="55"/>
      <c r="R11" s="54"/>
      <c r="S11" s="55"/>
      <c r="T11" s="55"/>
      <c r="U11" s="55"/>
      <c r="V11" s="55"/>
      <c r="W11" s="55"/>
      <c r="X11" s="55"/>
      <c r="Y11" s="54"/>
      <c r="Z11" s="54"/>
      <c r="AA11" s="55"/>
      <c r="AB11" s="54"/>
      <c r="AC11" s="54"/>
      <c r="AD11" s="55"/>
      <c r="AE11" s="55"/>
      <c r="AF11" s="54"/>
      <c r="AG11" s="55"/>
      <c r="AH11" s="55"/>
      <c r="AI11" s="55"/>
      <c r="AJ11" s="55"/>
      <c r="AK11" s="55"/>
      <c r="AL11" s="48">
        <f t="shared" si="1"/>
        <v>78.84</v>
      </c>
      <c r="AM11" s="48">
        <f t="shared" si="2"/>
        <v>1</v>
      </c>
      <c r="AN11" s="48">
        <f t="shared" si="3"/>
        <v>2020</v>
      </c>
      <c r="AO11" s="48">
        <v>613510</v>
      </c>
      <c r="AP11" s="48">
        <v>601</v>
      </c>
      <c r="AQ11" s="48">
        <v>403342</v>
      </c>
      <c r="AU11" s="48">
        <f t="shared" si="0"/>
        <v>6</v>
      </c>
      <c r="AV11" s="48">
        <v>0</v>
      </c>
      <c r="AW11" s="48">
        <v>78.84</v>
      </c>
    </row>
    <row r="12" spans="1:50">
      <c r="A12" s="54" t="s">
        <v>496</v>
      </c>
      <c r="B12" s="54" t="s">
        <v>498</v>
      </c>
      <c r="C12" s="55"/>
      <c r="D12" s="54"/>
      <c r="E12" s="54"/>
      <c r="F12" s="55"/>
      <c r="G12" s="55"/>
      <c r="H12" s="55"/>
      <c r="I12" s="54"/>
      <c r="J12" s="54"/>
      <c r="K12" s="54"/>
      <c r="L12" s="55">
        <v>78.84</v>
      </c>
      <c r="M12" s="55"/>
      <c r="N12" s="54"/>
      <c r="O12" s="55"/>
      <c r="P12" s="55"/>
      <c r="Q12" s="55"/>
      <c r="R12" s="54"/>
      <c r="S12" s="55"/>
      <c r="T12" s="55"/>
      <c r="U12" s="55"/>
      <c r="V12" s="55"/>
      <c r="W12" s="55"/>
      <c r="X12" s="55"/>
      <c r="Y12" s="54"/>
      <c r="Z12" s="54"/>
      <c r="AA12" s="55"/>
      <c r="AB12" s="54"/>
      <c r="AC12" s="54"/>
      <c r="AD12" s="55"/>
      <c r="AE12" s="55"/>
      <c r="AF12" s="54"/>
      <c r="AG12" s="55"/>
      <c r="AH12" s="55"/>
      <c r="AI12" s="55"/>
      <c r="AJ12" s="55"/>
      <c r="AK12" s="55"/>
      <c r="AL12" s="48">
        <f t="shared" si="1"/>
        <v>78.84</v>
      </c>
      <c r="AM12" s="48">
        <f t="shared" si="2"/>
        <v>1</v>
      </c>
      <c r="AN12" s="48">
        <f t="shared" si="3"/>
        <v>2020</v>
      </c>
      <c r="AO12" s="48">
        <v>613510</v>
      </c>
      <c r="AP12" s="48">
        <v>601</v>
      </c>
      <c r="AQ12" s="48">
        <v>403342</v>
      </c>
      <c r="AU12" s="48">
        <f t="shared" si="0"/>
        <v>6</v>
      </c>
      <c r="AV12" s="48">
        <v>0</v>
      </c>
      <c r="AW12" s="48">
        <v>78.84</v>
      </c>
    </row>
    <row r="13" spans="1:50">
      <c r="A13" s="54" t="s">
        <v>496</v>
      </c>
      <c r="B13" s="54" t="s">
        <v>498</v>
      </c>
      <c r="C13" s="55"/>
      <c r="D13" s="54"/>
      <c r="E13" s="54"/>
      <c r="F13" s="55"/>
      <c r="G13" s="55"/>
      <c r="H13" s="55"/>
      <c r="I13" s="54"/>
      <c r="J13" s="54"/>
      <c r="K13" s="54"/>
      <c r="L13" s="55">
        <v>78.84</v>
      </c>
      <c r="M13" s="55"/>
      <c r="N13" s="54"/>
      <c r="O13" s="55"/>
      <c r="P13" s="55"/>
      <c r="Q13" s="55"/>
      <c r="R13" s="54"/>
      <c r="S13" s="55"/>
      <c r="T13" s="55"/>
      <c r="U13" s="55"/>
      <c r="V13" s="55"/>
      <c r="W13" s="55"/>
      <c r="X13" s="55"/>
      <c r="Y13" s="54"/>
      <c r="Z13" s="54"/>
      <c r="AA13" s="55"/>
      <c r="AB13" s="54"/>
      <c r="AC13" s="54"/>
      <c r="AD13" s="55"/>
      <c r="AE13" s="55"/>
      <c r="AF13" s="54"/>
      <c r="AG13" s="55"/>
      <c r="AH13" s="55"/>
      <c r="AI13" s="55"/>
      <c r="AJ13" s="55"/>
      <c r="AK13" s="55"/>
      <c r="AL13" s="48">
        <f t="shared" si="1"/>
        <v>78.84</v>
      </c>
      <c r="AM13" s="48">
        <f t="shared" si="2"/>
        <v>1</v>
      </c>
      <c r="AN13" s="48">
        <f t="shared" si="3"/>
        <v>2020</v>
      </c>
      <c r="AO13" s="48">
        <v>613510</v>
      </c>
      <c r="AP13" s="48">
        <v>601</v>
      </c>
      <c r="AQ13" s="48">
        <v>403342</v>
      </c>
      <c r="AU13" s="48">
        <f t="shared" si="0"/>
        <v>6</v>
      </c>
      <c r="AV13" s="48">
        <v>0</v>
      </c>
      <c r="AW13" s="48">
        <v>78.84</v>
      </c>
    </row>
    <row r="14" spans="1:50">
      <c r="A14" s="54" t="s">
        <v>496</v>
      </c>
      <c r="B14" s="54" t="s">
        <v>498</v>
      </c>
      <c r="C14" s="55"/>
      <c r="D14" s="54"/>
      <c r="E14" s="54"/>
      <c r="F14" s="55"/>
      <c r="G14" s="55"/>
      <c r="H14" s="55"/>
      <c r="I14" s="54"/>
      <c r="J14" s="54"/>
      <c r="K14" s="54"/>
      <c r="L14" s="55">
        <v>166.31</v>
      </c>
      <c r="M14" s="55"/>
      <c r="N14" s="54"/>
      <c r="O14" s="55"/>
      <c r="P14" s="55"/>
      <c r="Q14" s="55"/>
      <c r="R14" s="54"/>
      <c r="S14" s="55"/>
      <c r="T14" s="55"/>
      <c r="U14" s="54"/>
      <c r="V14" s="55"/>
      <c r="W14" s="55"/>
      <c r="X14" s="55"/>
      <c r="Y14" s="54"/>
      <c r="Z14" s="54"/>
      <c r="AA14" s="55"/>
      <c r="AB14" s="54"/>
      <c r="AC14" s="54"/>
      <c r="AD14" s="55"/>
      <c r="AE14" s="55"/>
      <c r="AF14" s="54"/>
      <c r="AG14" s="55"/>
      <c r="AH14" s="55"/>
      <c r="AI14" s="55"/>
      <c r="AJ14" s="55"/>
      <c r="AK14" s="55"/>
      <c r="AL14" s="48">
        <f t="shared" si="1"/>
        <v>166.31</v>
      </c>
      <c r="AM14" s="48">
        <f t="shared" si="2"/>
        <v>1</v>
      </c>
      <c r="AN14" s="48">
        <f t="shared" si="3"/>
        <v>2020</v>
      </c>
      <c r="AO14" s="48">
        <v>613510</v>
      </c>
      <c r="AP14" s="48">
        <v>601</v>
      </c>
      <c r="AQ14" s="48">
        <v>403342</v>
      </c>
      <c r="AU14" s="48">
        <f t="shared" si="0"/>
        <v>6</v>
      </c>
      <c r="AV14" s="48">
        <v>0</v>
      </c>
      <c r="AW14" s="48">
        <v>166.31</v>
      </c>
    </row>
    <row r="15" spans="1:50">
      <c r="A15" s="54" t="s">
        <v>496</v>
      </c>
      <c r="B15" s="54" t="s">
        <v>498</v>
      </c>
      <c r="C15" s="55"/>
      <c r="D15" s="54"/>
      <c r="E15" s="54"/>
      <c r="F15" s="55"/>
      <c r="G15" s="55"/>
      <c r="H15" s="55"/>
      <c r="I15" s="54"/>
      <c r="J15" s="54"/>
      <c r="K15" s="54"/>
      <c r="L15" s="55">
        <v>11.63</v>
      </c>
      <c r="M15" s="55"/>
      <c r="N15" s="54"/>
      <c r="O15" s="55"/>
      <c r="P15" s="55"/>
      <c r="Q15" s="55"/>
      <c r="R15" s="54"/>
      <c r="S15" s="55"/>
      <c r="T15" s="55"/>
      <c r="U15" s="54"/>
      <c r="V15" s="55"/>
      <c r="W15" s="55"/>
      <c r="X15" s="55"/>
      <c r="Y15" s="54"/>
      <c r="Z15" s="54"/>
      <c r="AA15" s="55"/>
      <c r="AB15" s="54"/>
      <c r="AC15" s="54"/>
      <c r="AD15" s="55"/>
      <c r="AE15" s="55"/>
      <c r="AF15" s="54"/>
      <c r="AG15" s="55"/>
      <c r="AH15" s="55"/>
      <c r="AI15" s="55"/>
      <c r="AJ15" s="55"/>
      <c r="AK15" s="55"/>
      <c r="AL15" s="48">
        <f t="shared" si="1"/>
        <v>11.63</v>
      </c>
      <c r="AM15" s="48">
        <f t="shared" si="2"/>
        <v>1</v>
      </c>
      <c r="AN15" s="48">
        <f t="shared" si="3"/>
        <v>2020</v>
      </c>
      <c r="AO15" s="48">
        <v>613510</v>
      </c>
      <c r="AP15" s="48">
        <v>601</v>
      </c>
      <c r="AQ15" s="48">
        <v>403342</v>
      </c>
      <c r="AU15" s="48">
        <f t="shared" si="0"/>
        <v>6</v>
      </c>
      <c r="AV15" s="48">
        <v>0</v>
      </c>
      <c r="AW15" s="48">
        <v>11.63</v>
      </c>
    </row>
    <row r="16" spans="1:50">
      <c r="A16" s="54" t="s">
        <v>496</v>
      </c>
      <c r="B16" s="54" t="s">
        <v>500</v>
      </c>
      <c r="C16" s="55"/>
      <c r="D16" s="54"/>
      <c r="E16" s="54"/>
      <c r="F16" s="55"/>
      <c r="G16" s="54"/>
      <c r="H16" s="55"/>
      <c r="I16" s="54"/>
      <c r="J16" s="54"/>
      <c r="K16" s="54"/>
      <c r="L16" s="55">
        <v>127.12</v>
      </c>
      <c r="M16" s="55"/>
      <c r="N16" s="54"/>
      <c r="O16" s="54"/>
      <c r="P16" s="55"/>
      <c r="Q16" s="55"/>
      <c r="R16" s="54"/>
      <c r="S16" s="55"/>
      <c r="T16" s="55"/>
      <c r="U16" s="54"/>
      <c r="V16" s="55"/>
      <c r="W16" s="55"/>
      <c r="X16" s="55"/>
      <c r="Y16" s="54"/>
      <c r="Z16" s="54"/>
      <c r="AA16" s="55"/>
      <c r="AB16" s="54"/>
      <c r="AC16" s="55"/>
      <c r="AD16" s="55"/>
      <c r="AE16" s="55"/>
      <c r="AF16" s="54"/>
      <c r="AG16" s="55"/>
      <c r="AH16" s="55"/>
      <c r="AI16" s="55"/>
      <c r="AJ16" s="55"/>
      <c r="AK16" s="55"/>
      <c r="AL16" s="48">
        <f t="shared" si="1"/>
        <v>127.12</v>
      </c>
      <c r="AM16" s="48">
        <f t="shared" si="2"/>
        <v>1</v>
      </c>
      <c r="AN16" s="48">
        <f t="shared" si="3"/>
        <v>2020</v>
      </c>
      <c r="AO16" s="48">
        <v>615610</v>
      </c>
      <c r="AP16" s="48">
        <v>370</v>
      </c>
      <c r="AQ16" s="48">
        <v>403340</v>
      </c>
      <c r="AU16" s="48">
        <f t="shared" si="0"/>
        <v>6</v>
      </c>
      <c r="AV16" s="48">
        <v>127.12</v>
      </c>
      <c r="AW16" s="48">
        <v>0</v>
      </c>
    </row>
    <row r="17" spans="1:51">
      <c r="A17" s="54" t="s">
        <v>496</v>
      </c>
      <c r="B17" s="54" t="s">
        <v>498</v>
      </c>
      <c r="C17" s="55"/>
      <c r="D17" s="54"/>
      <c r="E17" s="54"/>
      <c r="F17" s="55"/>
      <c r="G17" s="55"/>
      <c r="H17" s="55"/>
      <c r="I17" s="54"/>
      <c r="J17" s="54"/>
      <c r="K17" s="54"/>
      <c r="L17" s="55">
        <v>27.49</v>
      </c>
      <c r="M17" s="55"/>
      <c r="N17" s="54"/>
      <c r="O17" s="54"/>
      <c r="P17" s="55"/>
      <c r="Q17" s="55"/>
      <c r="R17" s="54"/>
      <c r="S17" s="55"/>
      <c r="T17" s="55"/>
      <c r="U17" s="54"/>
      <c r="V17" s="55"/>
      <c r="W17" s="55"/>
      <c r="X17" s="55"/>
      <c r="Y17" s="54"/>
      <c r="Z17" s="54"/>
      <c r="AA17" s="55"/>
      <c r="AB17" s="54"/>
      <c r="AC17" s="55"/>
      <c r="AD17" s="55"/>
      <c r="AE17" s="55"/>
      <c r="AF17" s="54"/>
      <c r="AG17" s="55"/>
      <c r="AH17" s="55"/>
      <c r="AI17" s="55"/>
      <c r="AJ17" s="55"/>
      <c r="AK17" s="55"/>
      <c r="AL17" s="48">
        <f t="shared" si="1"/>
        <v>27.49</v>
      </c>
      <c r="AM17" s="48">
        <f t="shared" si="2"/>
        <v>1</v>
      </c>
      <c r="AN17" s="48">
        <f t="shared" si="3"/>
        <v>2020</v>
      </c>
      <c r="AO17" s="48">
        <v>613510</v>
      </c>
      <c r="AP17" s="48">
        <v>370</v>
      </c>
      <c r="AQ17" s="48">
        <v>403084</v>
      </c>
      <c r="AU17" s="48">
        <f t="shared" si="0"/>
        <v>6</v>
      </c>
      <c r="AV17" s="48">
        <v>0</v>
      </c>
      <c r="AW17" s="48">
        <v>27.49</v>
      </c>
    </row>
    <row r="18" spans="1:51" s="63" customFormat="1">
      <c r="A18" s="61" t="s">
        <v>496</v>
      </c>
      <c r="B18" s="61" t="s">
        <v>498</v>
      </c>
      <c r="C18" s="62"/>
      <c r="D18" s="61"/>
      <c r="E18" s="61"/>
      <c r="F18" s="62"/>
      <c r="G18" s="62"/>
      <c r="H18" s="62"/>
      <c r="I18" s="61"/>
      <c r="J18" s="61"/>
      <c r="K18" s="61"/>
      <c r="L18" s="62">
        <v>21.99</v>
      </c>
      <c r="M18" s="62"/>
      <c r="N18" s="61"/>
      <c r="O18" s="61"/>
      <c r="P18" s="62"/>
      <c r="Q18" s="62"/>
      <c r="R18" s="61"/>
      <c r="S18" s="62"/>
      <c r="T18" s="62"/>
      <c r="U18" s="61"/>
      <c r="V18" s="62"/>
      <c r="W18" s="62"/>
      <c r="X18" s="62"/>
      <c r="Y18" s="61"/>
      <c r="Z18" s="61"/>
      <c r="AA18" s="62"/>
      <c r="AB18" s="61"/>
      <c r="AC18" s="62"/>
      <c r="AD18" s="62"/>
      <c r="AE18" s="62"/>
      <c r="AF18" s="61"/>
      <c r="AG18" s="62"/>
      <c r="AH18" s="62"/>
      <c r="AI18" s="62"/>
      <c r="AJ18" s="62"/>
      <c r="AK18" s="62"/>
      <c r="AL18" s="63">
        <f t="shared" si="1"/>
        <v>21.99</v>
      </c>
      <c r="AM18" s="63">
        <f t="shared" si="2"/>
        <v>1</v>
      </c>
      <c r="AN18" s="63">
        <f t="shared" si="3"/>
        <v>2020</v>
      </c>
      <c r="AO18" s="63">
        <v>713510</v>
      </c>
      <c r="AP18" s="63">
        <v>370</v>
      </c>
      <c r="AQ18" s="63">
        <v>403084</v>
      </c>
      <c r="AU18" s="63">
        <f t="shared" si="0"/>
        <v>7</v>
      </c>
      <c r="AV18" s="63">
        <v>0</v>
      </c>
      <c r="AW18" s="63">
        <v>0</v>
      </c>
      <c r="AY18" s="64"/>
    </row>
    <row r="19" spans="1:51">
      <c r="A19" s="54" t="s">
        <v>496</v>
      </c>
      <c r="B19" s="54" t="s">
        <v>498</v>
      </c>
      <c r="C19" s="55"/>
      <c r="D19" s="54"/>
      <c r="E19" s="54"/>
      <c r="F19" s="55"/>
      <c r="G19" s="55"/>
      <c r="H19" s="55"/>
      <c r="I19" s="54"/>
      <c r="J19" s="54"/>
      <c r="K19" s="54"/>
      <c r="L19" s="55">
        <v>55.44</v>
      </c>
      <c r="M19" s="55"/>
      <c r="N19" s="54"/>
      <c r="O19" s="55"/>
      <c r="P19" s="55"/>
      <c r="Q19" s="55"/>
      <c r="R19" s="54"/>
      <c r="S19" s="55"/>
      <c r="T19" s="55"/>
      <c r="U19" s="54"/>
      <c r="V19" s="55"/>
      <c r="W19" s="55"/>
      <c r="X19" s="55"/>
      <c r="Y19" s="54"/>
      <c r="Z19" s="54"/>
      <c r="AA19" s="55"/>
      <c r="AB19" s="54"/>
      <c r="AC19" s="54"/>
      <c r="AD19" s="55"/>
      <c r="AE19" s="55"/>
      <c r="AF19" s="54"/>
      <c r="AG19" s="55"/>
      <c r="AH19" s="55"/>
      <c r="AI19" s="55"/>
      <c r="AJ19" s="55"/>
      <c r="AK19" s="55"/>
      <c r="AL19" s="48">
        <f t="shared" si="1"/>
        <v>55.44</v>
      </c>
      <c r="AM19" s="48">
        <f t="shared" si="2"/>
        <v>1</v>
      </c>
      <c r="AN19" s="48">
        <f t="shared" si="3"/>
        <v>2020</v>
      </c>
      <c r="AO19" s="48">
        <v>613510</v>
      </c>
      <c r="AP19" s="48">
        <v>601</v>
      </c>
      <c r="AQ19" s="48">
        <v>403342</v>
      </c>
      <c r="AU19" s="48">
        <f t="shared" si="0"/>
        <v>6</v>
      </c>
      <c r="AV19" s="48">
        <v>0</v>
      </c>
      <c r="AW19" s="48">
        <v>55.44</v>
      </c>
    </row>
    <row r="20" spans="1:51">
      <c r="A20" s="54" t="s">
        <v>496</v>
      </c>
      <c r="B20" s="54" t="s">
        <v>498</v>
      </c>
      <c r="C20" s="55"/>
      <c r="D20" s="54"/>
      <c r="E20" s="54"/>
      <c r="F20" s="55"/>
      <c r="G20" s="55"/>
      <c r="H20" s="55"/>
      <c r="I20" s="54"/>
      <c r="J20" s="54"/>
      <c r="K20" s="54"/>
      <c r="L20" s="55">
        <v>19.440000000000001</v>
      </c>
      <c r="M20" s="55"/>
      <c r="N20" s="54"/>
      <c r="O20" s="54"/>
      <c r="P20" s="55"/>
      <c r="Q20" s="55"/>
      <c r="R20" s="54"/>
      <c r="S20" s="55"/>
      <c r="T20" s="55"/>
      <c r="U20" s="54"/>
      <c r="V20" s="55"/>
      <c r="W20" s="55"/>
      <c r="X20" s="55"/>
      <c r="Y20" s="54"/>
      <c r="Z20" s="54"/>
      <c r="AA20" s="55"/>
      <c r="AB20" s="54"/>
      <c r="AC20" s="55"/>
      <c r="AD20" s="55"/>
      <c r="AE20" s="55"/>
      <c r="AF20" s="54"/>
      <c r="AG20" s="55"/>
      <c r="AH20" s="55"/>
      <c r="AI20" s="55"/>
      <c r="AJ20" s="55"/>
      <c r="AK20" s="55"/>
      <c r="AL20" s="48">
        <f t="shared" si="1"/>
        <v>19.440000000000001</v>
      </c>
      <c r="AM20" s="48">
        <f t="shared" si="2"/>
        <v>1</v>
      </c>
      <c r="AN20" s="48">
        <f t="shared" si="3"/>
        <v>2020</v>
      </c>
      <c r="AO20" s="48">
        <v>613510</v>
      </c>
      <c r="AP20" s="48">
        <v>370</v>
      </c>
      <c r="AQ20" s="48">
        <v>407223</v>
      </c>
      <c r="AU20" s="48">
        <f t="shared" si="0"/>
        <v>6</v>
      </c>
      <c r="AV20" s="48">
        <v>0</v>
      </c>
      <c r="AW20" s="48">
        <v>19.440000000000001</v>
      </c>
    </row>
    <row r="21" spans="1:51">
      <c r="A21" s="54" t="s">
        <v>496</v>
      </c>
      <c r="B21" s="54" t="s">
        <v>498</v>
      </c>
      <c r="C21" s="55"/>
      <c r="D21" s="54"/>
      <c r="E21" s="54"/>
      <c r="F21" s="55"/>
      <c r="G21" s="55"/>
      <c r="H21" s="55"/>
      <c r="I21" s="54"/>
      <c r="J21" s="54"/>
      <c r="K21" s="54"/>
      <c r="L21" s="55">
        <v>11.63</v>
      </c>
      <c r="M21" s="55"/>
      <c r="N21" s="54"/>
      <c r="O21" s="55"/>
      <c r="P21" s="55"/>
      <c r="Q21" s="55"/>
      <c r="R21" s="54"/>
      <c r="S21" s="55"/>
      <c r="T21" s="55"/>
      <c r="U21" s="54"/>
      <c r="V21" s="55"/>
      <c r="W21" s="55"/>
      <c r="X21" s="55"/>
      <c r="Y21" s="54"/>
      <c r="Z21" s="54"/>
      <c r="AA21" s="55"/>
      <c r="AB21" s="54"/>
      <c r="AC21" s="54"/>
      <c r="AD21" s="55"/>
      <c r="AE21" s="55"/>
      <c r="AF21" s="54"/>
      <c r="AG21" s="55"/>
      <c r="AH21" s="55"/>
      <c r="AI21" s="55"/>
      <c r="AJ21" s="55"/>
      <c r="AK21" s="55"/>
      <c r="AL21" s="48">
        <f t="shared" si="1"/>
        <v>11.63</v>
      </c>
      <c r="AM21" s="48">
        <f t="shared" si="2"/>
        <v>1</v>
      </c>
      <c r="AN21" s="48">
        <f t="shared" si="3"/>
        <v>2020</v>
      </c>
      <c r="AO21" s="48">
        <v>613510</v>
      </c>
      <c r="AP21" s="48">
        <v>601</v>
      </c>
      <c r="AQ21" s="48">
        <v>403342</v>
      </c>
      <c r="AU21" s="48">
        <f t="shared" si="0"/>
        <v>6</v>
      </c>
      <c r="AV21" s="48">
        <v>0</v>
      </c>
      <c r="AW21" s="48">
        <v>11.63</v>
      </c>
    </row>
    <row r="22" spans="1:51">
      <c r="A22" s="54" t="s">
        <v>496</v>
      </c>
      <c r="B22" s="54" t="s">
        <v>498</v>
      </c>
      <c r="C22" s="55"/>
      <c r="D22" s="54"/>
      <c r="E22" s="54"/>
      <c r="F22" s="55"/>
      <c r="G22" s="55"/>
      <c r="H22" s="55"/>
      <c r="I22" s="54"/>
      <c r="J22" s="54"/>
      <c r="K22" s="54"/>
      <c r="L22" s="55">
        <v>11.63</v>
      </c>
      <c r="M22" s="55"/>
      <c r="N22" s="54"/>
      <c r="O22" s="54"/>
      <c r="P22" s="55"/>
      <c r="Q22" s="55"/>
      <c r="R22" s="54"/>
      <c r="S22" s="55"/>
      <c r="T22" s="55"/>
      <c r="U22" s="54"/>
      <c r="V22" s="55"/>
      <c r="W22" s="55"/>
      <c r="X22" s="55"/>
      <c r="Y22" s="54"/>
      <c r="Z22" s="54"/>
      <c r="AA22" s="55"/>
      <c r="AB22" s="54"/>
      <c r="AC22" s="55"/>
      <c r="AD22" s="55"/>
      <c r="AE22" s="55"/>
      <c r="AF22" s="54"/>
      <c r="AG22" s="55"/>
      <c r="AH22" s="55"/>
      <c r="AI22" s="55"/>
      <c r="AJ22" s="55"/>
      <c r="AK22" s="55"/>
      <c r="AL22" s="48">
        <f t="shared" si="1"/>
        <v>11.63</v>
      </c>
      <c r="AM22" s="48">
        <f t="shared" si="2"/>
        <v>1</v>
      </c>
      <c r="AN22" s="48">
        <f t="shared" si="3"/>
        <v>2020</v>
      </c>
      <c r="AO22" s="48">
        <v>613510</v>
      </c>
      <c r="AP22" s="48">
        <v>370</v>
      </c>
      <c r="AQ22" s="48">
        <v>403342</v>
      </c>
      <c r="AU22" s="48">
        <f t="shared" si="0"/>
        <v>6</v>
      </c>
      <c r="AV22" s="48">
        <v>0</v>
      </c>
      <c r="AW22" s="48">
        <v>11.63</v>
      </c>
    </row>
    <row r="23" spans="1:51">
      <c r="A23" s="54" t="s">
        <v>496</v>
      </c>
      <c r="B23" s="54" t="s">
        <v>500</v>
      </c>
      <c r="C23" s="55"/>
      <c r="D23" s="54"/>
      <c r="E23" s="54"/>
      <c r="F23" s="55"/>
      <c r="G23" s="55"/>
      <c r="H23" s="55"/>
      <c r="I23" s="54"/>
      <c r="J23" s="54"/>
      <c r="K23" s="54"/>
      <c r="L23" s="55">
        <v>4333.3700000000026</v>
      </c>
      <c r="M23" s="55"/>
      <c r="N23" s="54"/>
      <c r="O23" s="55"/>
      <c r="P23" s="55"/>
      <c r="Q23" s="55"/>
      <c r="R23" s="54"/>
      <c r="S23" s="55"/>
      <c r="T23" s="55"/>
      <c r="U23" s="54"/>
      <c r="V23" s="55"/>
      <c r="W23" s="55"/>
      <c r="X23" s="55"/>
      <c r="Y23" s="54"/>
      <c r="Z23" s="54"/>
      <c r="AA23" s="55"/>
      <c r="AB23" s="54"/>
      <c r="AC23" s="54"/>
      <c r="AD23" s="55"/>
      <c r="AE23" s="55"/>
      <c r="AF23" s="54"/>
      <c r="AG23" s="55"/>
      <c r="AH23" s="55"/>
      <c r="AI23" s="55"/>
      <c r="AJ23" s="55"/>
      <c r="AK23" s="55"/>
      <c r="AL23" s="48">
        <f t="shared" si="1"/>
        <v>4333.3700000000026</v>
      </c>
      <c r="AM23" s="48">
        <f t="shared" si="2"/>
        <v>1</v>
      </c>
      <c r="AN23" s="48">
        <f t="shared" si="3"/>
        <v>2020</v>
      </c>
      <c r="AO23" s="48">
        <v>615610</v>
      </c>
      <c r="AP23" s="48">
        <v>601</v>
      </c>
      <c r="AQ23" s="48">
        <v>403038</v>
      </c>
      <c r="AU23" s="48">
        <f t="shared" si="0"/>
        <v>6</v>
      </c>
      <c r="AV23" s="48">
        <v>4333.37</v>
      </c>
      <c r="AW23" s="48">
        <v>0</v>
      </c>
    </row>
    <row r="24" spans="1:51">
      <c r="A24" s="54" t="s">
        <v>496</v>
      </c>
      <c r="B24" s="54" t="s">
        <v>499</v>
      </c>
      <c r="C24" s="55"/>
      <c r="D24" s="54"/>
      <c r="E24" s="54"/>
      <c r="F24" s="55"/>
      <c r="G24" s="55"/>
      <c r="H24" s="55"/>
      <c r="I24" s="54"/>
      <c r="J24" s="54"/>
      <c r="K24" s="54"/>
      <c r="L24" s="55">
        <v>16.77</v>
      </c>
      <c r="M24" s="55"/>
      <c r="N24" s="54"/>
      <c r="O24" s="55"/>
      <c r="P24" s="55"/>
      <c r="Q24" s="55"/>
      <c r="R24" s="54"/>
      <c r="S24" s="55"/>
      <c r="T24" s="55"/>
      <c r="U24" s="54"/>
      <c r="V24" s="55"/>
      <c r="W24" s="55"/>
      <c r="X24" s="55"/>
      <c r="Y24" s="54"/>
      <c r="Z24" s="54"/>
      <c r="AA24" s="55"/>
      <c r="AB24" s="54"/>
      <c r="AC24" s="54"/>
      <c r="AD24" s="55"/>
      <c r="AE24" s="55"/>
      <c r="AF24" s="54"/>
      <c r="AG24" s="55"/>
      <c r="AH24" s="55"/>
      <c r="AI24" s="55"/>
      <c r="AJ24" s="55"/>
      <c r="AK24" s="55"/>
      <c r="AL24" s="48">
        <f t="shared" si="1"/>
        <v>16.77</v>
      </c>
      <c r="AM24" s="48">
        <f t="shared" si="2"/>
        <v>1</v>
      </c>
      <c r="AN24" s="48">
        <f t="shared" si="3"/>
        <v>2020</v>
      </c>
      <c r="AO24" s="48">
        <v>615620</v>
      </c>
      <c r="AP24" s="48">
        <v>603</v>
      </c>
      <c r="AQ24" s="48">
        <v>403349</v>
      </c>
      <c r="AU24" s="48">
        <f t="shared" si="0"/>
        <v>6</v>
      </c>
      <c r="AV24" s="48">
        <v>16.77</v>
      </c>
      <c r="AW24" s="48">
        <v>0</v>
      </c>
    </row>
    <row r="25" spans="1:51">
      <c r="A25" s="54" t="s">
        <v>496</v>
      </c>
      <c r="B25" s="54" t="s">
        <v>499</v>
      </c>
      <c r="C25" s="55"/>
      <c r="D25" s="54"/>
      <c r="E25" s="54"/>
      <c r="F25" s="55"/>
      <c r="G25" s="55"/>
      <c r="H25" s="55"/>
      <c r="I25" s="54"/>
      <c r="J25" s="54"/>
      <c r="K25" s="54"/>
      <c r="L25" s="55">
        <v>33.54</v>
      </c>
      <c r="M25" s="55"/>
      <c r="N25" s="54"/>
      <c r="O25" s="55"/>
      <c r="P25" s="55"/>
      <c r="Q25" s="55"/>
      <c r="R25" s="54"/>
      <c r="S25" s="55"/>
      <c r="T25" s="55"/>
      <c r="U25" s="54"/>
      <c r="V25" s="55"/>
      <c r="W25" s="55"/>
      <c r="X25" s="55"/>
      <c r="Y25" s="54"/>
      <c r="Z25" s="54"/>
      <c r="AA25" s="55"/>
      <c r="AB25" s="54"/>
      <c r="AC25" s="54"/>
      <c r="AD25" s="55"/>
      <c r="AE25" s="55"/>
      <c r="AF25" s="54"/>
      <c r="AG25" s="55"/>
      <c r="AH25" s="55"/>
      <c r="AI25" s="55"/>
      <c r="AJ25" s="55"/>
      <c r="AK25" s="55"/>
      <c r="AL25" s="48">
        <f t="shared" si="1"/>
        <v>33.54</v>
      </c>
      <c r="AM25" s="48">
        <f t="shared" si="2"/>
        <v>1</v>
      </c>
      <c r="AN25" s="48">
        <f t="shared" si="3"/>
        <v>2020</v>
      </c>
      <c r="AO25" s="48">
        <v>615620</v>
      </c>
      <c r="AP25" s="48">
        <v>603</v>
      </c>
      <c r="AQ25" s="48">
        <v>403349</v>
      </c>
      <c r="AU25" s="48">
        <f t="shared" si="0"/>
        <v>6</v>
      </c>
      <c r="AV25" s="48">
        <v>33.54</v>
      </c>
      <c r="AW25" s="48">
        <v>0</v>
      </c>
    </row>
    <row r="26" spans="1:51" s="63" customFormat="1">
      <c r="A26" s="61" t="s">
        <v>496</v>
      </c>
      <c r="B26" s="61" t="s">
        <v>499</v>
      </c>
      <c r="C26" s="62"/>
      <c r="D26" s="61"/>
      <c r="E26" s="61"/>
      <c r="F26" s="62"/>
      <c r="G26" s="62"/>
      <c r="H26" s="62"/>
      <c r="I26" s="61"/>
      <c r="J26" s="61"/>
      <c r="K26" s="61"/>
      <c r="L26" s="62">
        <v>15.84</v>
      </c>
      <c r="M26" s="62"/>
      <c r="N26" s="61"/>
      <c r="O26" s="62"/>
      <c r="P26" s="62"/>
      <c r="Q26" s="62"/>
      <c r="R26" s="61"/>
      <c r="S26" s="62"/>
      <c r="T26" s="62"/>
      <c r="U26" s="61"/>
      <c r="V26" s="62"/>
      <c r="W26" s="62"/>
      <c r="X26" s="62"/>
      <c r="Y26" s="61"/>
      <c r="Z26" s="61"/>
      <c r="AA26" s="62"/>
      <c r="AB26" s="61"/>
      <c r="AC26" s="61"/>
      <c r="AD26" s="62"/>
      <c r="AE26" s="62"/>
      <c r="AF26" s="61"/>
      <c r="AG26" s="62"/>
      <c r="AH26" s="62"/>
      <c r="AI26" s="62"/>
      <c r="AJ26" s="62"/>
      <c r="AK26" s="62"/>
      <c r="AL26" s="63">
        <f t="shared" si="1"/>
        <v>15.84</v>
      </c>
      <c r="AM26" s="63">
        <f t="shared" si="2"/>
        <v>1</v>
      </c>
      <c r="AN26" s="63">
        <f t="shared" si="3"/>
        <v>2020</v>
      </c>
      <c r="AO26" s="63">
        <v>401620</v>
      </c>
      <c r="AP26" s="63">
        <v>603</v>
      </c>
      <c r="AQ26" s="63">
        <v>403349</v>
      </c>
      <c r="AU26" s="63" t="str">
        <f t="shared" si="0"/>
        <v/>
      </c>
      <c r="AV26" s="63">
        <v>0</v>
      </c>
      <c r="AW26" s="63">
        <v>0</v>
      </c>
      <c r="AY26" s="64"/>
    </row>
    <row r="27" spans="1:51">
      <c r="A27" s="54" t="s">
        <v>496</v>
      </c>
      <c r="B27" s="54" t="s">
        <v>499</v>
      </c>
      <c r="C27" s="55"/>
      <c r="D27" s="54"/>
      <c r="E27" s="54"/>
      <c r="F27" s="55"/>
      <c r="G27" s="55"/>
      <c r="H27" s="55"/>
      <c r="I27" s="54"/>
      <c r="J27" s="54"/>
      <c r="K27" s="54"/>
      <c r="L27" s="55">
        <v>15.84</v>
      </c>
      <c r="M27" s="55"/>
      <c r="N27" s="54"/>
      <c r="O27" s="55"/>
      <c r="P27" s="55"/>
      <c r="Q27" s="55"/>
      <c r="R27" s="54"/>
      <c r="S27" s="55"/>
      <c r="T27" s="55"/>
      <c r="U27" s="54"/>
      <c r="V27" s="55"/>
      <c r="W27" s="55"/>
      <c r="X27" s="55"/>
      <c r="Y27" s="54"/>
      <c r="Z27" s="54"/>
      <c r="AA27" s="55"/>
      <c r="AB27" s="54"/>
      <c r="AC27" s="54"/>
      <c r="AD27" s="55"/>
      <c r="AE27" s="55"/>
      <c r="AF27" s="54"/>
      <c r="AG27" s="55"/>
      <c r="AH27" s="55"/>
      <c r="AI27" s="55"/>
      <c r="AJ27" s="55"/>
      <c r="AK27" s="55"/>
      <c r="AL27" s="48">
        <f t="shared" si="1"/>
        <v>15.84</v>
      </c>
      <c r="AM27" s="48">
        <f t="shared" si="2"/>
        <v>1</v>
      </c>
      <c r="AN27" s="48">
        <f t="shared" si="3"/>
        <v>2020</v>
      </c>
      <c r="AO27" s="48">
        <v>615620</v>
      </c>
      <c r="AP27" s="48">
        <v>603</v>
      </c>
      <c r="AQ27" s="48">
        <v>403349</v>
      </c>
      <c r="AU27" s="48">
        <f t="shared" si="0"/>
        <v>6</v>
      </c>
      <c r="AV27" s="48">
        <v>15.84</v>
      </c>
      <c r="AW27" s="48">
        <v>0</v>
      </c>
    </row>
    <row r="28" spans="1:51">
      <c r="A28" s="54" t="s">
        <v>496</v>
      </c>
      <c r="B28" s="54" t="s">
        <v>501</v>
      </c>
      <c r="C28" s="55"/>
      <c r="D28" s="54"/>
      <c r="E28" s="54"/>
      <c r="F28" s="55"/>
      <c r="G28" s="55"/>
      <c r="H28" s="55"/>
      <c r="I28" s="54"/>
      <c r="J28" s="54"/>
      <c r="K28" s="54"/>
      <c r="L28" s="55">
        <v>624.98999999999978</v>
      </c>
      <c r="M28" s="55"/>
      <c r="N28" s="54"/>
      <c r="O28" s="54"/>
      <c r="P28" s="55"/>
      <c r="Q28" s="55"/>
      <c r="R28" s="54"/>
      <c r="S28" s="55"/>
      <c r="T28" s="55"/>
      <c r="U28" s="54"/>
      <c r="V28" s="55"/>
      <c r="W28" s="55"/>
      <c r="X28" s="55"/>
      <c r="Y28" s="54"/>
      <c r="Z28" s="54"/>
      <c r="AA28" s="55"/>
      <c r="AB28" s="54"/>
      <c r="AC28" s="55"/>
      <c r="AD28" s="55"/>
      <c r="AE28" s="55"/>
      <c r="AF28" s="54"/>
      <c r="AG28" s="55"/>
      <c r="AH28" s="55"/>
      <c r="AI28" s="55"/>
      <c r="AJ28" s="55"/>
      <c r="AK28" s="55"/>
      <c r="AL28" s="48">
        <f t="shared" si="1"/>
        <v>624.98999999999978</v>
      </c>
      <c r="AM28" s="48">
        <f t="shared" si="2"/>
        <v>1</v>
      </c>
      <c r="AN28" s="48">
        <f t="shared" si="3"/>
        <v>2020</v>
      </c>
      <c r="AO28" s="48">
        <v>605110</v>
      </c>
      <c r="AP28" s="48">
        <v>370</v>
      </c>
      <c r="AQ28" s="48">
        <v>300024</v>
      </c>
      <c r="AU28" s="48">
        <f t="shared" si="0"/>
        <v>6</v>
      </c>
      <c r="AV28" s="48">
        <v>624.99</v>
      </c>
      <c r="AW28" s="48">
        <v>0</v>
      </c>
    </row>
    <row r="29" spans="1:51">
      <c r="A29" s="54" t="s">
        <v>496</v>
      </c>
      <c r="B29" s="54" t="s">
        <v>501</v>
      </c>
      <c r="C29" s="55"/>
      <c r="D29" s="54"/>
      <c r="E29" s="54"/>
      <c r="F29" s="55"/>
      <c r="G29" s="55"/>
      <c r="H29" s="55"/>
      <c r="I29" s="54"/>
      <c r="J29" s="54"/>
      <c r="K29" s="54"/>
      <c r="L29" s="55">
        <v>395.86999999999989</v>
      </c>
      <c r="M29" s="55"/>
      <c r="N29" s="54"/>
      <c r="O29" s="54"/>
      <c r="P29" s="55"/>
      <c r="Q29" s="55"/>
      <c r="R29" s="54"/>
      <c r="S29" s="55"/>
      <c r="T29" s="55"/>
      <c r="U29" s="54"/>
      <c r="V29" s="55"/>
      <c r="W29" s="55"/>
      <c r="X29" s="55"/>
      <c r="Y29" s="54"/>
      <c r="Z29" s="54"/>
      <c r="AA29" s="55"/>
      <c r="AB29" s="54"/>
      <c r="AC29" s="55"/>
      <c r="AD29" s="55"/>
      <c r="AE29" s="55"/>
      <c r="AF29" s="54"/>
      <c r="AG29" s="55"/>
      <c r="AH29" s="55"/>
      <c r="AI29" s="55"/>
      <c r="AJ29" s="55"/>
      <c r="AK29" s="55"/>
      <c r="AL29" s="48">
        <f t="shared" si="1"/>
        <v>395.86999999999989</v>
      </c>
      <c r="AM29" s="48">
        <f t="shared" si="2"/>
        <v>1</v>
      </c>
      <c r="AN29" s="48">
        <f t="shared" si="3"/>
        <v>2020</v>
      </c>
      <c r="AO29" s="48">
        <v>605110</v>
      </c>
      <c r="AP29" s="48">
        <v>370</v>
      </c>
      <c r="AQ29" s="48">
        <v>300024</v>
      </c>
      <c r="AU29" s="48">
        <f t="shared" si="0"/>
        <v>6</v>
      </c>
      <c r="AV29" s="48">
        <v>395.87</v>
      </c>
      <c r="AW29" s="48">
        <v>0</v>
      </c>
    </row>
    <row r="30" spans="1:51">
      <c r="A30" s="54" t="s">
        <v>496</v>
      </c>
      <c r="B30" s="54" t="s">
        <v>501</v>
      </c>
      <c r="C30" s="55"/>
      <c r="D30" s="54"/>
      <c r="E30" s="54"/>
      <c r="F30" s="55"/>
      <c r="G30" s="55"/>
      <c r="H30" s="55"/>
      <c r="I30" s="54"/>
      <c r="J30" s="54"/>
      <c r="K30" s="54"/>
      <c r="L30" s="55"/>
      <c r="M30" s="55">
        <v>77.120000000000019</v>
      </c>
      <c r="N30" s="54"/>
      <c r="O30" s="54"/>
      <c r="P30" s="55"/>
      <c r="Q30" s="55"/>
      <c r="R30" s="54"/>
      <c r="S30" s="55"/>
      <c r="T30" s="55"/>
      <c r="U30" s="54"/>
      <c r="V30" s="55"/>
      <c r="W30" s="55"/>
      <c r="X30" s="55"/>
      <c r="Y30" s="54"/>
      <c r="Z30" s="54"/>
      <c r="AA30" s="55"/>
      <c r="AB30" s="54"/>
      <c r="AC30" s="55"/>
      <c r="AD30" s="55"/>
      <c r="AE30" s="55"/>
      <c r="AF30" s="54"/>
      <c r="AG30" s="55"/>
      <c r="AH30" s="55"/>
      <c r="AI30" s="55"/>
      <c r="AJ30" s="55"/>
      <c r="AK30" s="55"/>
      <c r="AL30" s="48">
        <f t="shared" si="1"/>
        <v>-77.120000000000019</v>
      </c>
      <c r="AM30" s="48">
        <f t="shared" si="2"/>
        <v>1</v>
      </c>
      <c r="AN30" s="48">
        <f t="shared" si="3"/>
        <v>2020</v>
      </c>
      <c r="AO30" s="48">
        <v>605110</v>
      </c>
      <c r="AP30" s="48">
        <v>370</v>
      </c>
      <c r="AQ30" s="48">
        <v>300024</v>
      </c>
      <c r="AU30" s="48">
        <f t="shared" si="0"/>
        <v>6</v>
      </c>
      <c r="AV30" s="48">
        <v>-77.12</v>
      </c>
      <c r="AW30" s="48">
        <v>0</v>
      </c>
    </row>
    <row r="31" spans="1:51">
      <c r="A31" s="54" t="s">
        <v>496</v>
      </c>
      <c r="B31" s="54" t="s">
        <v>501</v>
      </c>
      <c r="C31" s="55"/>
      <c r="D31" s="54"/>
      <c r="E31" s="54"/>
      <c r="F31" s="55"/>
      <c r="G31" s="55"/>
      <c r="H31" s="55"/>
      <c r="I31" s="54"/>
      <c r="J31" s="54"/>
      <c r="K31" s="54"/>
      <c r="L31" s="55">
        <v>833.33</v>
      </c>
      <c r="M31" s="55"/>
      <c r="N31" s="54"/>
      <c r="O31" s="54"/>
      <c r="P31" s="55"/>
      <c r="Q31" s="55"/>
      <c r="R31" s="54"/>
      <c r="S31" s="55"/>
      <c r="T31" s="55"/>
      <c r="U31" s="54"/>
      <c r="V31" s="55"/>
      <c r="W31" s="55"/>
      <c r="X31" s="55"/>
      <c r="Y31" s="54"/>
      <c r="Z31" s="54"/>
      <c r="AA31" s="55"/>
      <c r="AB31" s="54"/>
      <c r="AC31" s="55"/>
      <c r="AD31" s="55"/>
      <c r="AE31" s="55"/>
      <c r="AF31" s="54"/>
      <c r="AG31" s="55"/>
      <c r="AH31" s="55"/>
      <c r="AI31" s="55"/>
      <c r="AJ31" s="55"/>
      <c r="AK31" s="55"/>
      <c r="AL31" s="48">
        <f t="shared" si="1"/>
        <v>833.33</v>
      </c>
      <c r="AM31" s="48">
        <f t="shared" si="2"/>
        <v>1</v>
      </c>
      <c r="AN31" s="48">
        <f t="shared" si="3"/>
        <v>2020</v>
      </c>
      <c r="AO31" s="48">
        <v>605110</v>
      </c>
      <c r="AP31" s="48">
        <v>370</v>
      </c>
      <c r="AQ31" s="48">
        <v>300024</v>
      </c>
      <c r="AU31" s="48">
        <f t="shared" si="0"/>
        <v>6</v>
      </c>
      <c r="AV31" s="48">
        <v>833.33</v>
      </c>
      <c r="AW31" s="48">
        <v>0</v>
      </c>
    </row>
    <row r="32" spans="1:51">
      <c r="A32" s="51" t="s">
        <v>502</v>
      </c>
      <c r="B32" s="51"/>
      <c r="C32" s="51"/>
      <c r="D32" s="49"/>
      <c r="E32" s="49"/>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row>
  </sheetData>
  <phoneticPr fontId="24" type="noConversion"/>
  <pageMargins left="0.7" right="0.7" top="0.75" bottom="0.75" header="0.3" footer="0.3"/>
  <pageSetup paperSize="9" orientation="portrait"/>
  <tableParts count="1">
    <tablePart r:id="rId1"/>
  </tablePart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enableFormatConditionsCalculation="0">
    <tabColor theme="9" tint="0.39997558519241921"/>
  </sheetPr>
  <dimension ref="A1:DA36"/>
  <sheetViews>
    <sheetView showGridLines="0" workbookViewId="0">
      <selection activeCell="G9" sqref="G9"/>
    </sheetView>
  </sheetViews>
  <sheetFormatPr baseColWidth="10" defaultRowHeight="14" x14ac:dyDescent="0"/>
  <cols>
    <col min="1" max="1" width="10.83203125" style="56"/>
    <col min="2" max="2" width="13.1640625" style="56" bestFit="1" customWidth="1"/>
    <col min="3" max="3" width="14.6640625" style="56" bestFit="1" customWidth="1"/>
    <col min="4" max="4" width="16.5" style="56" bestFit="1" customWidth="1"/>
    <col min="5" max="5" width="12" style="56" customWidth="1"/>
    <col min="6" max="99" width="10.83203125" style="56"/>
    <col min="100" max="16384" width="10.83203125" style="47"/>
  </cols>
  <sheetData>
    <row r="1" spans="1:105" s="56" customFormat="1">
      <c r="A1" s="70" t="s">
        <v>580</v>
      </c>
      <c r="B1" s="71" t="s">
        <v>579</v>
      </c>
      <c r="C1" s="71" t="s">
        <v>591</v>
      </c>
      <c r="D1" s="71" t="s">
        <v>590</v>
      </c>
      <c r="E1" s="72" t="s">
        <v>592</v>
      </c>
      <c r="F1" s="65"/>
      <c r="CV1" s="47"/>
      <c r="CW1" s="47"/>
      <c r="CX1" s="47"/>
      <c r="CY1" s="47"/>
      <c r="CZ1" s="47"/>
      <c r="DA1" s="47"/>
    </row>
    <row r="2" spans="1:105">
      <c r="A2" s="68">
        <v>100000</v>
      </c>
      <c r="B2" s="67" t="s">
        <v>557</v>
      </c>
      <c r="C2" s="67" t="s">
        <v>593</v>
      </c>
      <c r="D2" s="67" t="s">
        <v>564</v>
      </c>
      <c r="E2" s="69"/>
      <c r="F2" s="65"/>
      <c r="G2" s="56" t="s">
        <v>597</v>
      </c>
    </row>
    <row r="3" spans="1:105">
      <c r="A3" s="68">
        <v>150000</v>
      </c>
      <c r="B3" s="67" t="s">
        <v>557</v>
      </c>
      <c r="C3" s="67" t="s">
        <v>594</v>
      </c>
      <c r="D3" s="67" t="s">
        <v>558</v>
      </c>
      <c r="E3" s="69"/>
      <c r="F3" s="65"/>
      <c r="G3" s="56" t="s">
        <v>598</v>
      </c>
    </row>
    <row r="4" spans="1:105" s="56" customFormat="1">
      <c r="A4" s="68">
        <v>200000</v>
      </c>
      <c r="B4" s="67" t="s">
        <v>559</v>
      </c>
      <c r="C4" s="67" t="s">
        <v>594</v>
      </c>
      <c r="D4" s="67" t="s">
        <v>565</v>
      </c>
      <c r="E4" s="69"/>
      <c r="F4" s="65"/>
      <c r="H4" s="77"/>
      <c r="I4" s="77"/>
      <c r="CV4" s="47"/>
      <c r="CW4" s="47"/>
      <c r="CX4" s="47"/>
      <c r="CY4" s="47"/>
      <c r="CZ4" s="47"/>
      <c r="DA4" s="47"/>
    </row>
    <row r="5" spans="1:105">
      <c r="A5" s="68">
        <v>210000</v>
      </c>
      <c r="B5" s="67" t="s">
        <v>559</v>
      </c>
      <c r="C5" s="67" t="s">
        <v>594</v>
      </c>
      <c r="D5" s="67" t="s">
        <v>566</v>
      </c>
      <c r="E5" s="69"/>
      <c r="F5" s="65"/>
      <c r="G5" s="76" t="s">
        <v>599</v>
      </c>
      <c r="H5" s="78">
        <v>445500</v>
      </c>
      <c r="I5" s="79" t="str">
        <f>INDEX(PLAN[Détail Bilan CR],MATCH(H5,PLAN[Comptes],1))</f>
        <v>Fiscal</v>
      </c>
      <c r="J5" s="65"/>
    </row>
    <row r="6" spans="1:105">
      <c r="A6" s="68">
        <v>260000</v>
      </c>
      <c r="B6" s="67" t="s">
        <v>559</v>
      </c>
      <c r="C6" s="67" t="s">
        <v>594</v>
      </c>
      <c r="D6" s="67" t="s">
        <v>567</v>
      </c>
      <c r="E6" s="69"/>
      <c r="F6" s="65"/>
      <c r="H6" s="66"/>
      <c r="I6" s="66"/>
    </row>
    <row r="7" spans="1:105">
      <c r="A7" s="68">
        <v>280000</v>
      </c>
      <c r="B7" s="67" t="s">
        <v>559</v>
      </c>
      <c r="C7" s="67" t="s">
        <v>593</v>
      </c>
      <c r="D7" s="67" t="s">
        <v>568</v>
      </c>
      <c r="E7" s="69"/>
      <c r="F7" s="65"/>
      <c r="G7" s="56" t="s">
        <v>601</v>
      </c>
    </row>
    <row r="8" spans="1:105" s="56" customFormat="1">
      <c r="A8" s="68">
        <v>300000</v>
      </c>
      <c r="B8" s="67" t="s">
        <v>560</v>
      </c>
      <c r="C8" s="67" t="s">
        <v>595</v>
      </c>
      <c r="D8" s="67" t="s">
        <v>560</v>
      </c>
      <c r="E8" s="69"/>
      <c r="F8" s="65"/>
      <c r="G8" s="56" t="s">
        <v>602</v>
      </c>
      <c r="CV8" s="47"/>
      <c r="CW8" s="47"/>
      <c r="CX8" s="47"/>
      <c r="CY8" s="47"/>
      <c r="CZ8" s="47"/>
      <c r="DA8" s="47"/>
    </row>
    <row r="9" spans="1:105" s="56" customFormat="1">
      <c r="A9" s="68">
        <v>400000</v>
      </c>
      <c r="B9" s="67" t="s">
        <v>561</v>
      </c>
      <c r="C9" s="67" t="s">
        <v>596</v>
      </c>
      <c r="D9" s="67" t="s">
        <v>569</v>
      </c>
      <c r="E9" s="69"/>
      <c r="F9" s="65"/>
      <c r="CV9" s="47"/>
      <c r="CW9" s="47"/>
      <c r="CX9" s="47"/>
      <c r="CY9" s="47"/>
      <c r="CZ9" s="47"/>
      <c r="DA9" s="47"/>
    </row>
    <row r="10" spans="1:105" s="56" customFormat="1">
      <c r="A10" s="68">
        <v>410000</v>
      </c>
      <c r="B10" s="67" t="s">
        <v>561</v>
      </c>
      <c r="C10" s="67" t="s">
        <v>595</v>
      </c>
      <c r="D10" s="67" t="s">
        <v>570</v>
      </c>
      <c r="E10" s="69"/>
      <c r="F10" s="65"/>
      <c r="CV10" s="47"/>
      <c r="CW10" s="47"/>
      <c r="CX10" s="47"/>
      <c r="CY10" s="47"/>
      <c r="CZ10" s="47"/>
      <c r="DA10" s="47"/>
    </row>
    <row r="11" spans="1:105" s="56" customFormat="1">
      <c r="A11" s="68">
        <v>420000</v>
      </c>
      <c r="B11" s="67" t="s">
        <v>561</v>
      </c>
      <c r="C11" s="67" t="s">
        <v>596</v>
      </c>
      <c r="D11" s="67" t="s">
        <v>571</v>
      </c>
      <c r="E11" s="69"/>
      <c r="F11" s="65"/>
      <c r="CV11" s="47"/>
      <c r="CW11" s="47"/>
      <c r="CX11" s="47"/>
      <c r="CY11" s="47"/>
      <c r="CZ11" s="47"/>
      <c r="DA11" s="47"/>
    </row>
    <row r="12" spans="1:105">
      <c r="A12" s="68">
        <v>440000</v>
      </c>
      <c r="B12" s="67" t="s">
        <v>561</v>
      </c>
      <c r="C12" s="67" t="s">
        <v>596</v>
      </c>
      <c r="D12" s="67" t="s">
        <v>572</v>
      </c>
      <c r="E12" s="69"/>
      <c r="F12" s="65"/>
    </row>
    <row r="13" spans="1:105">
      <c r="A13" s="68">
        <v>450000</v>
      </c>
      <c r="B13" s="67" t="s">
        <v>561</v>
      </c>
      <c r="C13" s="67" t="s">
        <v>596</v>
      </c>
      <c r="D13" s="67" t="s">
        <v>573</v>
      </c>
      <c r="E13" s="69"/>
      <c r="F13" s="65"/>
    </row>
    <row r="14" spans="1:105">
      <c r="A14" s="68">
        <v>460000</v>
      </c>
      <c r="B14" s="67" t="s">
        <v>561</v>
      </c>
      <c r="C14" s="67" t="s">
        <v>596</v>
      </c>
      <c r="D14" s="67" t="s">
        <v>574</v>
      </c>
      <c r="E14" s="69"/>
      <c r="F14" s="65"/>
    </row>
    <row r="15" spans="1:105" s="56" customFormat="1">
      <c r="A15" s="68">
        <v>486000</v>
      </c>
      <c r="B15" s="67" t="s">
        <v>561</v>
      </c>
      <c r="C15" s="67" t="s">
        <v>596</v>
      </c>
      <c r="D15" s="67" t="s">
        <v>569</v>
      </c>
      <c r="E15" s="69"/>
      <c r="F15" s="65"/>
      <c r="CV15" s="47"/>
      <c r="CW15" s="47"/>
      <c r="CX15" s="47"/>
      <c r="CY15" s="47"/>
      <c r="CZ15" s="47"/>
      <c r="DA15" s="47"/>
    </row>
    <row r="16" spans="1:105" s="56" customFormat="1">
      <c r="A16" s="68">
        <v>487000</v>
      </c>
      <c r="B16" s="67" t="s">
        <v>561</v>
      </c>
      <c r="C16" s="67" t="s">
        <v>595</v>
      </c>
      <c r="D16" s="67" t="s">
        <v>570</v>
      </c>
      <c r="E16" s="69"/>
      <c r="F16" s="65"/>
      <c r="CV16" s="47"/>
      <c r="CW16" s="47"/>
      <c r="CX16" s="47"/>
      <c r="CY16" s="47"/>
      <c r="CZ16" s="47"/>
      <c r="DA16" s="47"/>
    </row>
    <row r="17" spans="1:105">
      <c r="A17" s="68">
        <v>500000</v>
      </c>
      <c r="B17" s="67" t="s">
        <v>562</v>
      </c>
      <c r="C17" s="67" t="s">
        <v>595</v>
      </c>
      <c r="D17" s="67" t="s">
        <v>600</v>
      </c>
      <c r="E17" s="69"/>
      <c r="F17" s="65"/>
    </row>
    <row r="18" spans="1:105">
      <c r="A18" s="68">
        <v>600000</v>
      </c>
      <c r="B18" s="67" t="s">
        <v>563</v>
      </c>
      <c r="C18" s="67"/>
      <c r="D18" s="67" t="s">
        <v>581</v>
      </c>
      <c r="E18" s="69" t="s">
        <v>575</v>
      </c>
      <c r="F18" s="65"/>
    </row>
    <row r="19" spans="1:105">
      <c r="A19" s="68">
        <v>611000</v>
      </c>
      <c r="B19" s="67" t="s">
        <v>563</v>
      </c>
      <c r="C19" s="67"/>
      <c r="D19" s="67" t="s">
        <v>582</v>
      </c>
      <c r="E19" s="69" t="s">
        <v>575</v>
      </c>
      <c r="F19" s="65"/>
    </row>
    <row r="20" spans="1:105">
      <c r="A20" s="68">
        <v>612000</v>
      </c>
      <c r="B20" s="67" t="s">
        <v>563</v>
      </c>
      <c r="C20" s="67"/>
      <c r="D20" s="67" t="s">
        <v>583</v>
      </c>
      <c r="E20" s="69" t="s">
        <v>576</v>
      </c>
      <c r="F20" s="65"/>
    </row>
    <row r="21" spans="1:105" s="56" customFormat="1">
      <c r="A21" s="68">
        <v>615000</v>
      </c>
      <c r="B21" s="67" t="s">
        <v>563</v>
      </c>
      <c r="C21" s="67"/>
      <c r="D21" s="67" t="s">
        <v>582</v>
      </c>
      <c r="E21" s="69" t="s">
        <v>575</v>
      </c>
      <c r="F21" s="65"/>
      <c r="CV21" s="47"/>
      <c r="CW21" s="47"/>
      <c r="CX21" s="47"/>
      <c r="CY21" s="47"/>
      <c r="CZ21" s="47"/>
      <c r="DA21" s="47"/>
    </row>
    <row r="22" spans="1:105" s="56" customFormat="1">
      <c r="A22" s="68">
        <v>616000</v>
      </c>
      <c r="B22" s="67" t="s">
        <v>563</v>
      </c>
      <c r="C22" s="67"/>
      <c r="D22" s="67" t="s">
        <v>584</v>
      </c>
      <c r="E22" s="69" t="s">
        <v>576</v>
      </c>
      <c r="F22" s="65"/>
      <c r="CV22" s="47"/>
      <c r="CW22" s="47"/>
      <c r="CX22" s="47"/>
      <c r="CY22" s="47"/>
      <c r="CZ22" s="47"/>
      <c r="DA22" s="47"/>
    </row>
    <row r="23" spans="1:105" s="56" customFormat="1">
      <c r="A23" s="68">
        <v>618000</v>
      </c>
      <c r="B23" s="67" t="s">
        <v>563</v>
      </c>
      <c r="C23" s="67"/>
      <c r="D23" s="67" t="s">
        <v>582</v>
      </c>
      <c r="E23" s="69" t="s">
        <v>575</v>
      </c>
      <c r="F23" s="65"/>
      <c r="CV23" s="47"/>
      <c r="CW23" s="47"/>
      <c r="CX23" s="47"/>
      <c r="CY23" s="47"/>
      <c r="CZ23" s="47"/>
      <c r="DA23" s="47"/>
    </row>
    <row r="24" spans="1:105" s="56" customFormat="1">
      <c r="A24" s="68">
        <v>622000</v>
      </c>
      <c r="B24" s="67" t="s">
        <v>563</v>
      </c>
      <c r="C24" s="67"/>
      <c r="D24" s="67" t="s">
        <v>582</v>
      </c>
      <c r="E24" s="69" t="s">
        <v>576</v>
      </c>
      <c r="F24" s="65"/>
      <c r="CV24" s="47"/>
      <c r="CW24" s="47"/>
      <c r="CX24" s="47"/>
      <c r="CY24" s="47"/>
      <c r="CZ24" s="47"/>
      <c r="DA24" s="47"/>
    </row>
    <row r="25" spans="1:105" s="56" customFormat="1">
      <c r="A25" s="68">
        <v>623000</v>
      </c>
      <c r="B25" s="67" t="s">
        <v>563</v>
      </c>
      <c r="C25" s="67"/>
      <c r="D25" s="67" t="s">
        <v>582</v>
      </c>
      <c r="E25" s="69" t="s">
        <v>575</v>
      </c>
      <c r="F25" s="65"/>
      <c r="CV25" s="47"/>
      <c r="CW25" s="47"/>
      <c r="CX25" s="47"/>
      <c r="CY25" s="47"/>
      <c r="CZ25" s="47"/>
      <c r="DA25" s="47"/>
    </row>
    <row r="26" spans="1:105" s="58" customFormat="1">
      <c r="A26" s="68">
        <v>627000</v>
      </c>
      <c r="B26" s="67" t="s">
        <v>563</v>
      </c>
      <c r="C26" s="67"/>
      <c r="D26" s="67" t="s">
        <v>587</v>
      </c>
      <c r="E26" s="69" t="s">
        <v>575</v>
      </c>
      <c r="F26" s="65"/>
      <c r="G26" s="56"/>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6"/>
      <c r="AO26" s="56"/>
      <c r="AP26" s="56"/>
      <c r="AQ26" s="56"/>
      <c r="AR26" s="56"/>
      <c r="AS26" s="56"/>
      <c r="AT26" s="56"/>
      <c r="AU26" s="56"/>
      <c r="AV26" s="56"/>
      <c r="AW26" s="56"/>
      <c r="AX26" s="56"/>
      <c r="AY26" s="56"/>
      <c r="AZ26" s="56"/>
      <c r="BA26" s="56"/>
      <c r="BB26" s="56"/>
      <c r="BC26" s="56"/>
      <c r="BD26" s="56"/>
      <c r="BE26" s="56"/>
      <c r="BF26" s="56"/>
      <c r="BG26" s="56"/>
      <c r="BH26" s="56"/>
      <c r="BI26" s="56"/>
      <c r="BJ26" s="56"/>
      <c r="BK26" s="56"/>
      <c r="BL26" s="56"/>
      <c r="BM26" s="56"/>
      <c r="BN26" s="56"/>
      <c r="BO26" s="56"/>
      <c r="BP26" s="56"/>
      <c r="BQ26" s="56"/>
      <c r="BR26" s="56"/>
      <c r="BS26" s="56"/>
      <c r="BT26" s="56"/>
      <c r="BU26" s="56"/>
      <c r="BV26" s="56"/>
      <c r="BW26" s="56"/>
      <c r="BX26" s="56"/>
      <c r="BY26" s="56"/>
      <c r="BZ26" s="56"/>
      <c r="CA26" s="56"/>
      <c r="CB26" s="56"/>
      <c r="CC26" s="56"/>
      <c r="CD26" s="56"/>
      <c r="CE26" s="56"/>
      <c r="CF26" s="56"/>
      <c r="CG26" s="56"/>
      <c r="CH26" s="56"/>
      <c r="CI26" s="56"/>
      <c r="CJ26" s="56"/>
      <c r="CK26" s="56"/>
      <c r="CL26" s="56"/>
      <c r="CM26" s="56"/>
      <c r="CN26" s="56"/>
      <c r="CO26" s="56"/>
      <c r="CP26" s="56"/>
      <c r="CQ26" s="56"/>
      <c r="CR26" s="56"/>
      <c r="CS26" s="56"/>
      <c r="CT26" s="56"/>
      <c r="CU26" s="56"/>
      <c r="CV26" s="47"/>
      <c r="CW26" s="47"/>
      <c r="CX26" s="47"/>
      <c r="CY26" s="47"/>
      <c r="CZ26" s="47"/>
      <c r="DA26" s="47"/>
    </row>
    <row r="27" spans="1:105">
      <c r="A27" s="68">
        <v>628300</v>
      </c>
      <c r="B27" s="67" t="s">
        <v>563</v>
      </c>
      <c r="C27" s="67"/>
      <c r="D27" s="67" t="s">
        <v>582</v>
      </c>
      <c r="E27" s="69" t="s">
        <v>575</v>
      </c>
      <c r="F27" s="65"/>
    </row>
    <row r="28" spans="1:105">
      <c r="A28" s="68">
        <v>630000</v>
      </c>
      <c r="B28" s="67" t="s">
        <v>563</v>
      </c>
      <c r="C28" s="67"/>
      <c r="D28" s="67" t="s">
        <v>585</v>
      </c>
      <c r="E28" s="69" t="s">
        <v>575</v>
      </c>
      <c r="F28" s="65"/>
    </row>
    <row r="29" spans="1:105">
      <c r="A29" s="68">
        <v>640000</v>
      </c>
      <c r="B29" s="67" t="s">
        <v>563</v>
      </c>
      <c r="C29" s="67"/>
      <c r="D29" s="67" t="s">
        <v>586</v>
      </c>
      <c r="E29" s="69" t="s">
        <v>575</v>
      </c>
      <c r="F29" s="65"/>
    </row>
    <row r="30" spans="1:105">
      <c r="A30" s="68">
        <v>654000</v>
      </c>
      <c r="B30" s="67" t="s">
        <v>563</v>
      </c>
      <c r="C30" s="67"/>
      <c r="D30" s="67" t="s">
        <v>588</v>
      </c>
      <c r="E30" s="69" t="s">
        <v>577</v>
      </c>
      <c r="F30" s="65"/>
    </row>
    <row r="31" spans="1:105">
      <c r="A31" s="68">
        <v>657000</v>
      </c>
      <c r="B31" s="67" t="s">
        <v>563</v>
      </c>
      <c r="C31" s="67"/>
      <c r="D31" s="67" t="s">
        <v>588</v>
      </c>
      <c r="E31" s="69" t="s">
        <v>575</v>
      </c>
      <c r="F31" s="65"/>
    </row>
    <row r="32" spans="1:105">
      <c r="A32" s="68">
        <v>661000</v>
      </c>
      <c r="B32" s="67" t="s">
        <v>563</v>
      </c>
      <c r="C32" s="67"/>
      <c r="D32" s="67" t="s">
        <v>587</v>
      </c>
      <c r="E32" s="69" t="s">
        <v>577</v>
      </c>
      <c r="F32" s="65"/>
    </row>
    <row r="33" spans="1:6">
      <c r="A33" s="68">
        <v>670000</v>
      </c>
      <c r="B33" s="67" t="s">
        <v>563</v>
      </c>
      <c r="C33" s="67"/>
      <c r="D33" s="67" t="s">
        <v>574</v>
      </c>
      <c r="E33" s="69" t="s">
        <v>575</v>
      </c>
      <c r="F33" s="65"/>
    </row>
    <row r="34" spans="1:6">
      <c r="A34" s="68">
        <v>680000</v>
      </c>
      <c r="B34" s="67" t="s">
        <v>563</v>
      </c>
      <c r="C34" s="67"/>
      <c r="D34" s="67" t="s">
        <v>589</v>
      </c>
      <c r="E34" s="69" t="s">
        <v>577</v>
      </c>
      <c r="F34" s="65"/>
    </row>
    <row r="35" spans="1:6">
      <c r="A35" s="73">
        <v>700000</v>
      </c>
      <c r="B35" s="74" t="s">
        <v>578</v>
      </c>
      <c r="C35" s="74"/>
      <c r="D35" s="74"/>
      <c r="E35" s="75"/>
      <c r="F35" s="65"/>
    </row>
    <row r="36" spans="1:6">
      <c r="A36" s="66"/>
      <c r="B36" s="66"/>
      <c r="C36" s="66"/>
      <c r="D36" s="66"/>
    </row>
  </sheetData>
  <pageMargins left="0.7" right="0.7" top="0.75" bottom="0.75" header="0.3" footer="0.3"/>
  <pageSetup paperSize="9" orientation="portrait"/>
  <tableParts count="1">
    <tablePart r:id="rId1"/>
  </tablePart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enableFormatConditionsCalculation="0">
    <tabColor theme="9" tint="0.39997558519241921"/>
  </sheetPr>
  <dimension ref="L3:DJ57"/>
  <sheetViews>
    <sheetView showGridLines="0" topLeftCell="L1" workbookViewId="0">
      <selection activeCell="O20" sqref="O20"/>
    </sheetView>
  </sheetViews>
  <sheetFormatPr baseColWidth="10" defaultRowHeight="14" x14ac:dyDescent="0"/>
  <cols>
    <col min="12" max="12" width="21.5" bestFit="1" customWidth="1"/>
    <col min="13" max="13" width="58.33203125" bestFit="1" customWidth="1"/>
    <col min="14" max="14" width="42.1640625" style="58" bestFit="1" customWidth="1"/>
    <col min="15" max="114" width="10.83203125" style="56"/>
  </cols>
  <sheetData>
    <row r="3" spans="12:114">
      <c r="L3" s="57" t="s">
        <v>543</v>
      </c>
    </row>
    <row r="4" spans="12:114" s="47" customFormat="1">
      <c r="L4" s="47" t="s">
        <v>520</v>
      </c>
      <c r="M4" s="47" t="s">
        <v>551</v>
      </c>
      <c r="N4" s="59" t="s">
        <v>555</v>
      </c>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6"/>
      <c r="AT4" s="56"/>
      <c r="AU4" s="56"/>
      <c r="AV4" s="56"/>
      <c r="AW4" s="56"/>
      <c r="AX4" s="56"/>
      <c r="AY4" s="56"/>
      <c r="AZ4" s="56"/>
      <c r="BA4" s="56"/>
      <c r="BB4" s="56"/>
      <c r="BC4" s="56"/>
      <c r="BD4" s="56"/>
      <c r="BE4" s="56"/>
      <c r="BF4" s="56"/>
      <c r="BG4" s="56"/>
      <c r="BH4" s="56"/>
      <c r="BI4" s="56"/>
      <c r="BJ4" s="56"/>
      <c r="BK4" s="56"/>
      <c r="BL4" s="56"/>
      <c r="BM4" s="56"/>
      <c r="BN4" s="56"/>
      <c r="BO4" s="56"/>
      <c r="BP4" s="56"/>
      <c r="BQ4" s="56"/>
      <c r="BR4" s="56"/>
      <c r="BS4" s="56"/>
      <c r="BT4" s="56"/>
      <c r="BU4" s="56"/>
      <c r="BV4" s="56"/>
      <c r="BW4" s="56"/>
      <c r="BX4" s="56"/>
      <c r="BY4" s="56"/>
      <c r="BZ4" s="56"/>
      <c r="CA4" s="56"/>
      <c r="CB4" s="56"/>
      <c r="CC4" s="56"/>
      <c r="CD4" s="56"/>
      <c r="CE4" s="56"/>
      <c r="CF4" s="56"/>
      <c r="CG4" s="56"/>
      <c r="CH4" s="56"/>
      <c r="CI4" s="56"/>
      <c r="CJ4" s="56"/>
      <c r="CK4" s="56"/>
      <c r="CL4" s="56"/>
      <c r="CM4" s="56"/>
      <c r="CN4" s="56"/>
      <c r="CO4" s="56"/>
      <c r="CP4" s="56"/>
      <c r="CQ4" s="56"/>
      <c r="CR4" s="56"/>
      <c r="CS4" s="56"/>
      <c r="CT4" s="56"/>
      <c r="CU4" s="56"/>
      <c r="CV4" s="56"/>
      <c r="CW4" s="56"/>
      <c r="CX4" s="56"/>
      <c r="CY4" s="56"/>
      <c r="CZ4" s="56"/>
      <c r="DA4" s="56"/>
      <c r="DB4" s="56"/>
      <c r="DC4" s="56"/>
      <c r="DD4" s="56"/>
      <c r="DE4" s="56"/>
      <c r="DF4" s="56"/>
      <c r="DG4" s="56"/>
      <c r="DH4" s="56"/>
      <c r="DI4" s="56"/>
      <c r="DJ4" s="56"/>
    </row>
    <row r="5" spans="12:114" s="47" customFormat="1">
      <c r="L5" s="47" t="s">
        <v>520</v>
      </c>
      <c r="M5" s="47" t="s">
        <v>545</v>
      </c>
      <c r="N5" s="58" t="s">
        <v>552</v>
      </c>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c r="BH5" s="56"/>
      <c r="BI5" s="56"/>
      <c r="BJ5" s="56"/>
      <c r="BK5" s="56"/>
      <c r="BL5" s="56"/>
      <c r="BM5" s="56"/>
      <c r="BN5" s="56"/>
      <c r="BO5" s="56"/>
      <c r="BP5" s="56"/>
      <c r="BQ5" s="56"/>
      <c r="BR5" s="56"/>
      <c r="BS5" s="56"/>
      <c r="BT5" s="56"/>
      <c r="BU5" s="56"/>
      <c r="BV5" s="56"/>
      <c r="BW5" s="56"/>
      <c r="BX5" s="56"/>
      <c r="BY5" s="56"/>
      <c r="BZ5" s="56"/>
      <c r="CA5" s="56"/>
      <c r="CB5" s="56"/>
      <c r="CC5" s="56"/>
      <c r="CD5" s="56"/>
      <c r="CE5" s="56"/>
      <c r="CF5" s="56"/>
      <c r="CG5" s="56"/>
      <c r="CH5" s="56"/>
      <c r="CI5" s="56"/>
      <c r="CJ5" s="56"/>
      <c r="CK5" s="56"/>
      <c r="CL5" s="56"/>
      <c r="CM5" s="56"/>
      <c r="CN5" s="56"/>
      <c r="CO5" s="56"/>
      <c r="CP5" s="56"/>
      <c r="CQ5" s="56"/>
      <c r="CR5" s="56"/>
      <c r="CS5" s="56"/>
      <c r="CT5" s="56"/>
      <c r="CU5" s="56"/>
      <c r="CV5" s="56"/>
      <c r="CW5" s="56"/>
      <c r="CX5" s="56"/>
      <c r="CY5" s="56"/>
      <c r="CZ5" s="56"/>
      <c r="DA5" s="56"/>
      <c r="DB5" s="56"/>
      <c r="DC5" s="56"/>
      <c r="DD5" s="56"/>
      <c r="DE5" s="56"/>
      <c r="DF5" s="56"/>
      <c r="DG5" s="56"/>
      <c r="DH5" s="56"/>
      <c r="DI5" s="56"/>
      <c r="DJ5" s="56"/>
    </row>
    <row r="6" spans="12:114" s="47" customFormat="1">
      <c r="L6" s="47" t="s">
        <v>520</v>
      </c>
      <c r="M6" s="47" t="s">
        <v>546</v>
      </c>
      <c r="N6" s="59">
        <v>616</v>
      </c>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c r="BA6" s="56"/>
      <c r="BB6" s="56"/>
      <c r="BC6" s="56"/>
      <c r="BD6" s="56"/>
      <c r="BE6" s="56"/>
      <c r="BF6" s="56"/>
      <c r="BG6" s="56"/>
      <c r="BH6" s="56"/>
      <c r="BI6" s="56"/>
      <c r="BJ6" s="56"/>
      <c r="BK6" s="56"/>
      <c r="BL6" s="56"/>
      <c r="BM6" s="56"/>
      <c r="BN6" s="56"/>
      <c r="BO6" s="56"/>
      <c r="BP6" s="56"/>
      <c r="BQ6" s="56"/>
      <c r="BR6" s="56"/>
      <c r="BS6" s="56"/>
      <c r="BT6" s="56"/>
      <c r="BU6" s="56"/>
      <c r="BV6" s="56"/>
      <c r="BW6" s="56"/>
      <c r="BX6" s="56"/>
      <c r="BY6" s="56"/>
      <c r="BZ6" s="56"/>
      <c r="CA6" s="56"/>
      <c r="CB6" s="56"/>
      <c r="CC6" s="56"/>
      <c r="CD6" s="56"/>
      <c r="CE6" s="56"/>
      <c r="CF6" s="56"/>
      <c r="CG6" s="56"/>
      <c r="CH6" s="56"/>
      <c r="CI6" s="56"/>
      <c r="CJ6" s="56"/>
      <c r="CK6" s="56"/>
      <c r="CL6" s="56"/>
      <c r="CM6" s="56"/>
      <c r="CN6" s="56"/>
      <c r="CO6" s="56"/>
      <c r="CP6" s="56"/>
      <c r="CQ6" s="56"/>
      <c r="CR6" s="56"/>
      <c r="CS6" s="56"/>
      <c r="CT6" s="56"/>
      <c r="CU6" s="56"/>
      <c r="CV6" s="56"/>
      <c r="CW6" s="56"/>
      <c r="CX6" s="56"/>
      <c r="CY6" s="56"/>
      <c r="CZ6" s="56"/>
      <c r="DA6" s="56"/>
      <c r="DB6" s="56"/>
      <c r="DC6" s="56"/>
      <c r="DD6" s="56"/>
      <c r="DE6" s="56"/>
      <c r="DF6" s="56"/>
      <c r="DG6" s="56"/>
      <c r="DH6" s="56"/>
      <c r="DI6" s="56"/>
      <c r="DJ6" s="56"/>
    </row>
    <row r="7" spans="12:114" s="47" customFormat="1">
      <c r="L7" s="47" t="s">
        <v>520</v>
      </c>
      <c r="M7" s="47" t="s">
        <v>547</v>
      </c>
      <c r="N7" s="58"/>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c r="DC7" s="56"/>
      <c r="DD7" s="56"/>
      <c r="DE7" s="56"/>
      <c r="DF7" s="56"/>
      <c r="DG7" s="56"/>
      <c r="DH7" s="56"/>
      <c r="DI7" s="56"/>
      <c r="DJ7" s="56"/>
    </row>
    <row r="8" spans="12:114" s="47" customFormat="1">
      <c r="L8" s="47" t="s">
        <v>520</v>
      </c>
      <c r="M8" s="47" t="s">
        <v>549</v>
      </c>
      <c r="N8" s="59">
        <v>622</v>
      </c>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56"/>
      <c r="BV8" s="56"/>
      <c r="BW8" s="56"/>
      <c r="BX8" s="56"/>
      <c r="BY8" s="56"/>
      <c r="BZ8" s="56"/>
      <c r="CA8" s="56"/>
      <c r="CB8" s="56"/>
      <c r="CC8" s="56"/>
      <c r="CD8" s="56"/>
      <c r="CE8" s="56"/>
      <c r="CF8" s="56"/>
      <c r="CG8" s="56"/>
      <c r="CH8" s="56"/>
      <c r="CI8" s="56"/>
      <c r="CJ8" s="56"/>
      <c r="CK8" s="56"/>
      <c r="CL8" s="56"/>
      <c r="CM8" s="56"/>
      <c r="CN8" s="56"/>
      <c r="CO8" s="56"/>
      <c r="CP8" s="56"/>
      <c r="CQ8" s="56"/>
      <c r="CR8" s="56"/>
      <c r="CS8" s="56"/>
      <c r="CT8" s="56"/>
      <c r="CU8" s="56"/>
      <c r="CV8" s="56"/>
      <c r="CW8" s="56"/>
      <c r="CX8" s="56"/>
      <c r="CY8" s="56"/>
      <c r="CZ8" s="56"/>
      <c r="DA8" s="56"/>
      <c r="DB8" s="56"/>
      <c r="DC8" s="56"/>
      <c r="DD8" s="56"/>
      <c r="DE8" s="56"/>
      <c r="DF8" s="56"/>
      <c r="DG8" s="56"/>
      <c r="DH8" s="56"/>
      <c r="DI8" s="56"/>
      <c r="DJ8" s="56"/>
    </row>
    <row r="9" spans="12:114" s="47" customFormat="1">
      <c r="L9" s="47" t="s">
        <v>520</v>
      </c>
      <c r="M9" s="47" t="s">
        <v>548</v>
      </c>
      <c r="N9" s="59">
        <v>661</v>
      </c>
      <c r="O9" s="56"/>
      <c r="P9" s="56"/>
      <c r="Q9" s="56"/>
      <c r="R9" s="56"/>
      <c r="S9" s="56"/>
      <c r="T9" s="56"/>
      <c r="U9" s="56"/>
      <c r="V9" s="56"/>
      <c r="W9" s="56"/>
      <c r="X9" s="56"/>
      <c r="Y9" s="56"/>
      <c r="Z9" s="56"/>
      <c r="AA9" s="56"/>
      <c r="AB9" s="56"/>
      <c r="AC9" s="56"/>
      <c r="AD9" s="56"/>
      <c r="AE9" s="56"/>
      <c r="AF9" s="56"/>
      <c r="AG9" s="56"/>
      <c r="AH9" s="56"/>
      <c r="AI9" s="56"/>
      <c r="AJ9" s="56"/>
      <c r="AK9" s="56"/>
      <c r="AL9" s="56"/>
      <c r="AM9" s="56"/>
      <c r="AN9" s="56"/>
      <c r="AO9" s="56"/>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c r="BP9" s="56"/>
      <c r="BQ9" s="56"/>
      <c r="BR9" s="56"/>
      <c r="BS9" s="56"/>
      <c r="BT9" s="56"/>
      <c r="BU9" s="56"/>
      <c r="BV9" s="56"/>
      <c r="BW9" s="56"/>
      <c r="BX9" s="56"/>
      <c r="BY9" s="56"/>
      <c r="BZ9" s="56"/>
      <c r="CA9" s="56"/>
      <c r="CB9" s="56"/>
      <c r="CC9" s="56"/>
      <c r="CD9" s="56"/>
      <c r="CE9" s="56"/>
      <c r="CF9" s="56"/>
      <c r="CG9" s="56"/>
      <c r="CH9" s="56"/>
      <c r="CI9" s="56"/>
      <c r="CJ9" s="56"/>
      <c r="CK9" s="56"/>
      <c r="CL9" s="56"/>
      <c r="CM9" s="56"/>
      <c r="CN9" s="56"/>
      <c r="CO9" s="56"/>
      <c r="CP9" s="56"/>
      <c r="CQ9" s="56"/>
      <c r="CR9" s="56"/>
      <c r="CS9" s="56"/>
      <c r="CT9" s="56"/>
      <c r="CU9" s="56"/>
      <c r="CV9" s="56"/>
      <c r="CW9" s="56"/>
      <c r="CX9" s="56"/>
      <c r="CY9" s="56"/>
      <c r="CZ9" s="56"/>
      <c r="DA9" s="56"/>
      <c r="DB9" s="56"/>
      <c r="DC9" s="56"/>
      <c r="DD9" s="56"/>
      <c r="DE9" s="56"/>
      <c r="DF9" s="56"/>
      <c r="DG9" s="56"/>
      <c r="DH9" s="56"/>
      <c r="DI9" s="56"/>
      <c r="DJ9" s="56"/>
    </row>
    <row r="10" spans="12:114" s="47" customFormat="1">
      <c r="N10" s="58"/>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56"/>
      <c r="BO10" s="56"/>
      <c r="BP10" s="56"/>
      <c r="BQ10" s="56"/>
      <c r="BR10" s="56"/>
      <c r="BS10" s="56"/>
      <c r="BT10" s="56"/>
      <c r="BU10" s="56"/>
      <c r="BV10" s="56"/>
      <c r="BW10" s="56"/>
      <c r="BX10" s="56"/>
      <c r="BY10" s="56"/>
      <c r="BZ10" s="56"/>
      <c r="CA10" s="56"/>
      <c r="CB10" s="56"/>
      <c r="CC10" s="56"/>
      <c r="CD10" s="56"/>
      <c r="CE10" s="56"/>
      <c r="CF10" s="56"/>
      <c r="CG10" s="56"/>
      <c r="CH10" s="56"/>
      <c r="CI10" s="56"/>
      <c r="CJ10" s="56"/>
      <c r="CK10" s="56"/>
      <c r="CL10" s="56"/>
      <c r="CM10" s="56"/>
      <c r="CN10" s="56"/>
      <c r="CO10" s="56"/>
      <c r="CP10" s="56"/>
      <c r="CQ10" s="56"/>
      <c r="CR10" s="56"/>
      <c r="CS10" s="56"/>
      <c r="CT10" s="56"/>
      <c r="CU10" s="56"/>
      <c r="CV10" s="56"/>
      <c r="CW10" s="56"/>
      <c r="CX10" s="56"/>
      <c r="CY10" s="56"/>
      <c r="CZ10" s="56"/>
      <c r="DA10" s="56"/>
      <c r="DB10" s="56"/>
      <c r="DC10" s="56"/>
      <c r="DD10" s="56"/>
      <c r="DE10" s="56"/>
      <c r="DF10" s="56"/>
      <c r="DG10" s="56"/>
      <c r="DH10" s="56"/>
      <c r="DI10" s="56"/>
      <c r="DJ10" s="56"/>
    </row>
    <row r="11" spans="12:114" s="47" customFormat="1">
      <c r="N11" s="58"/>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c r="AS11" s="56"/>
      <c r="AT11" s="56"/>
      <c r="AU11" s="56"/>
      <c r="AV11" s="56"/>
      <c r="AW11" s="56"/>
      <c r="AX11" s="56"/>
      <c r="AY11" s="56"/>
      <c r="AZ11" s="56"/>
      <c r="BA11" s="56"/>
      <c r="BB11" s="56"/>
      <c r="BC11" s="56"/>
      <c r="BD11" s="56"/>
      <c r="BE11" s="56"/>
      <c r="BF11" s="56"/>
      <c r="BG11" s="56"/>
      <c r="BH11" s="56"/>
      <c r="BI11" s="56"/>
      <c r="BJ11" s="56"/>
      <c r="BK11" s="56"/>
      <c r="BL11" s="56"/>
      <c r="BM11" s="56"/>
      <c r="BN11" s="56"/>
      <c r="BO11" s="56"/>
      <c r="BP11" s="56"/>
      <c r="BQ11" s="56"/>
      <c r="BR11" s="56"/>
      <c r="BS11" s="56"/>
      <c r="BT11" s="56"/>
      <c r="BU11" s="56"/>
      <c r="BV11" s="56"/>
      <c r="BW11" s="56"/>
      <c r="BX11" s="56"/>
      <c r="BY11" s="56"/>
      <c r="BZ11" s="56"/>
      <c r="CA11" s="56"/>
      <c r="CB11" s="56"/>
      <c r="CC11" s="56"/>
      <c r="CD11" s="56"/>
      <c r="CE11" s="56"/>
      <c r="CF11" s="56"/>
      <c r="CG11" s="56"/>
      <c r="CH11" s="56"/>
      <c r="CI11" s="56"/>
      <c r="CJ11" s="56"/>
      <c r="CK11" s="56"/>
      <c r="CL11" s="56"/>
      <c r="CM11" s="56"/>
      <c r="CN11" s="56"/>
      <c r="CO11" s="56"/>
      <c r="CP11" s="56"/>
      <c r="CQ11" s="56"/>
      <c r="CR11" s="56"/>
      <c r="CS11" s="56"/>
      <c r="CT11" s="56"/>
      <c r="CU11" s="56"/>
      <c r="CV11" s="56"/>
      <c r="CW11" s="56"/>
      <c r="CX11" s="56"/>
      <c r="CY11" s="56"/>
      <c r="CZ11" s="56"/>
      <c r="DA11" s="56"/>
      <c r="DB11" s="56"/>
      <c r="DC11" s="56"/>
      <c r="DD11" s="56"/>
      <c r="DE11" s="56"/>
      <c r="DF11" s="56"/>
      <c r="DG11" s="56"/>
      <c r="DH11" s="56"/>
      <c r="DI11" s="56"/>
      <c r="DJ11" s="56"/>
    </row>
    <row r="13" spans="12:114">
      <c r="L13" s="57" t="s">
        <v>556</v>
      </c>
    </row>
    <row r="14" spans="12:114">
      <c r="L14" t="s">
        <v>520</v>
      </c>
      <c r="M14" t="s">
        <v>544</v>
      </c>
      <c r="N14" s="58" t="s">
        <v>550</v>
      </c>
      <c r="O14" s="56">
        <v>604000</v>
      </c>
      <c r="P14" s="56">
        <v>604009</v>
      </c>
      <c r="Q14" s="56">
        <v>604010</v>
      </c>
      <c r="R14" s="56">
        <v>604100</v>
      </c>
      <c r="S14" s="56">
        <v>604109</v>
      </c>
      <c r="T14" s="56">
        <v>605109</v>
      </c>
      <c r="U14" s="56">
        <v>605110</v>
      </c>
      <c r="V14" s="56">
        <v>605111</v>
      </c>
      <c r="W14" s="56">
        <v>605112</v>
      </c>
      <c r="X14" s="56">
        <v>605114</v>
      </c>
      <c r="Y14" s="56">
        <v>606110</v>
      </c>
      <c r="Z14" s="56">
        <v>606300</v>
      </c>
      <c r="AA14" s="56">
        <v>606310</v>
      </c>
      <c r="AB14" s="56">
        <v>606311</v>
      </c>
      <c r="AC14" s="56">
        <v>606400</v>
      </c>
      <c r="AD14" s="56">
        <v>611100</v>
      </c>
      <c r="AE14" s="56">
        <v>611109</v>
      </c>
      <c r="AF14" s="56">
        <v>611110</v>
      </c>
      <c r="AG14" s="56">
        <v>611120</v>
      </c>
      <c r="AH14" s="56">
        <v>613200</v>
      </c>
      <c r="AI14" s="56">
        <v>613209</v>
      </c>
      <c r="AJ14" s="56">
        <v>613213</v>
      </c>
      <c r="AK14" s="60">
        <v>613510</v>
      </c>
      <c r="AL14" s="56">
        <v>613510</v>
      </c>
      <c r="AM14" s="56">
        <v>613519</v>
      </c>
      <c r="AN14" s="56">
        <v>613520</v>
      </c>
      <c r="AO14" s="56">
        <v>613530</v>
      </c>
      <c r="AP14" s="56">
        <v>613540</v>
      </c>
      <c r="AQ14" s="56">
        <v>614000</v>
      </c>
      <c r="AR14" s="56">
        <v>615200</v>
      </c>
      <c r="AS14" s="56">
        <v>615520</v>
      </c>
      <c r="AT14" s="56">
        <v>615530</v>
      </c>
      <c r="AU14" s="56">
        <v>615540</v>
      </c>
      <c r="AV14" s="56">
        <v>615610</v>
      </c>
      <c r="AW14" s="56">
        <v>615619</v>
      </c>
      <c r="AX14" s="56">
        <v>615620</v>
      </c>
      <c r="AY14" s="56">
        <v>616000</v>
      </c>
      <c r="AZ14" s="56">
        <v>616100</v>
      </c>
      <c r="BA14" s="56">
        <v>616200</v>
      </c>
      <c r="BB14" s="56">
        <v>616300</v>
      </c>
      <c r="BC14" s="56">
        <v>616400</v>
      </c>
      <c r="BD14" s="56">
        <v>616410</v>
      </c>
      <c r="BE14" s="56">
        <v>616700</v>
      </c>
      <c r="BF14" s="56">
        <v>618100</v>
      </c>
      <c r="BG14" s="56">
        <v>618300</v>
      </c>
      <c r="BH14" s="56">
        <v>618320</v>
      </c>
      <c r="BI14" s="56">
        <v>618520</v>
      </c>
      <c r="BJ14" s="56">
        <v>618529</v>
      </c>
      <c r="BK14" s="56">
        <v>618530</v>
      </c>
      <c r="BL14" s="56">
        <v>618540</v>
      </c>
      <c r="BM14" s="56">
        <v>621100</v>
      </c>
      <c r="BN14" s="56">
        <v>621210</v>
      </c>
      <c r="BO14" s="56">
        <v>621400</v>
      </c>
      <c r="BP14" s="56">
        <v>621403</v>
      </c>
      <c r="BQ14" s="56">
        <v>621409</v>
      </c>
      <c r="BR14" s="56">
        <v>622209</v>
      </c>
      <c r="BS14" s="56">
        <v>622210</v>
      </c>
      <c r="BT14" s="56">
        <v>622211</v>
      </c>
      <c r="BU14" s="56">
        <v>622221</v>
      </c>
      <c r="BV14" s="56">
        <v>622222</v>
      </c>
      <c r="BW14" s="56">
        <v>622600</v>
      </c>
      <c r="BX14" s="56">
        <v>622609</v>
      </c>
      <c r="BY14" s="56">
        <v>622610</v>
      </c>
      <c r="BZ14" s="56">
        <v>622620</v>
      </c>
      <c r="CA14" s="56">
        <v>622630</v>
      </c>
      <c r="CB14" s="56">
        <v>622650</v>
      </c>
      <c r="CC14" s="56">
        <v>622660</v>
      </c>
      <c r="CD14" s="56">
        <v>622700</v>
      </c>
      <c r="CE14" s="56">
        <v>622809</v>
      </c>
      <c r="CF14" s="56">
        <v>622810</v>
      </c>
      <c r="CG14" s="56">
        <v>622811</v>
      </c>
      <c r="CH14" s="56">
        <v>623009</v>
      </c>
      <c r="CI14" s="56">
        <v>623100</v>
      </c>
      <c r="CJ14" s="56">
        <v>623105</v>
      </c>
      <c r="CK14" s="56">
        <v>623300</v>
      </c>
      <c r="CL14" s="56">
        <v>623309</v>
      </c>
      <c r="CM14" s="56">
        <v>623400</v>
      </c>
      <c r="CN14" s="56">
        <v>623410</v>
      </c>
      <c r="CO14" s="56">
        <v>623610</v>
      </c>
      <c r="CP14" s="56">
        <v>623620</v>
      </c>
      <c r="CQ14" s="56">
        <v>623800</v>
      </c>
      <c r="CR14" s="56">
        <v>624100</v>
      </c>
      <c r="CS14" s="56">
        <v>625100</v>
      </c>
      <c r="CT14" s="56">
        <v>625109</v>
      </c>
      <c r="CU14" s="56">
        <v>625200</v>
      </c>
      <c r="CV14" s="56">
        <v>625400</v>
      </c>
      <c r="CW14" s="56">
        <v>625500</v>
      </c>
      <c r="CX14" s="56">
        <v>625600</v>
      </c>
      <c r="CY14" s="56">
        <v>625700</v>
      </c>
      <c r="CZ14" s="56">
        <v>626000</v>
      </c>
      <c r="DA14" s="56">
        <v>626100</v>
      </c>
      <c r="DB14" s="56">
        <v>626109</v>
      </c>
      <c r="DC14" s="56">
        <v>626200</v>
      </c>
      <c r="DD14" s="56">
        <v>626300</v>
      </c>
      <c r="DE14" s="56">
        <v>627200</v>
      </c>
      <c r="DF14" s="56">
        <v>627210</v>
      </c>
      <c r="DG14" s="56">
        <v>627800</v>
      </c>
      <c r="DH14" s="56">
        <v>628100</v>
      </c>
      <c r="DI14" s="56">
        <v>628109</v>
      </c>
      <c r="DJ14" s="56">
        <v>628200</v>
      </c>
    </row>
    <row r="15" spans="12:114">
      <c r="L15" t="s">
        <v>521</v>
      </c>
      <c r="M15" t="s">
        <v>551</v>
      </c>
      <c r="N15" s="59" t="s">
        <v>555</v>
      </c>
      <c r="O15" s="56">
        <v>612210</v>
      </c>
      <c r="P15" s="56">
        <v>612220</v>
      </c>
      <c r="Q15" s="56">
        <v>613200</v>
      </c>
      <c r="R15" s="56">
        <v>613209</v>
      </c>
      <c r="S15" s="56">
        <v>613510</v>
      </c>
      <c r="T15" s="56">
        <v>613519</v>
      </c>
      <c r="U15" s="56">
        <v>613520</v>
      </c>
      <c r="V15" s="56">
        <v>613530</v>
      </c>
      <c r="W15" s="56">
        <v>613540</v>
      </c>
    </row>
    <row r="16" spans="12:114" s="47" customFormat="1">
      <c r="L16" s="47" t="s">
        <v>521</v>
      </c>
      <c r="M16" s="47" t="s">
        <v>546</v>
      </c>
      <c r="N16" s="59">
        <v>616</v>
      </c>
      <c r="O16" s="56">
        <v>616000</v>
      </c>
      <c r="P16" s="56">
        <v>616100</v>
      </c>
      <c r="Q16" s="56">
        <v>616200</v>
      </c>
      <c r="R16" s="56">
        <v>616300</v>
      </c>
      <c r="S16" s="56">
        <v>616400</v>
      </c>
      <c r="T16" s="56">
        <v>616410</v>
      </c>
      <c r="U16" s="56">
        <v>616700</v>
      </c>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c r="BL16" s="56"/>
      <c r="BM16" s="56"/>
      <c r="BN16" s="56"/>
      <c r="BO16" s="56"/>
      <c r="BP16" s="56"/>
      <c r="BQ16" s="56"/>
      <c r="BR16" s="56"/>
      <c r="BS16" s="56"/>
      <c r="BT16" s="56"/>
      <c r="BU16" s="56"/>
      <c r="BV16" s="56"/>
      <c r="BW16" s="56"/>
      <c r="BX16" s="56"/>
      <c r="BY16" s="56"/>
      <c r="BZ16" s="56"/>
      <c r="CA16" s="56"/>
      <c r="CB16" s="56"/>
      <c r="CC16" s="56"/>
      <c r="CD16" s="56"/>
      <c r="CE16" s="56"/>
      <c r="CF16" s="56"/>
      <c r="CG16" s="56"/>
      <c r="CH16" s="56"/>
      <c r="CI16" s="56"/>
      <c r="CJ16" s="56"/>
      <c r="CK16" s="56"/>
      <c r="CL16" s="56"/>
      <c r="CM16" s="56"/>
      <c r="CN16" s="56"/>
      <c r="CO16" s="56"/>
      <c r="CP16" s="56"/>
      <c r="CQ16" s="56"/>
      <c r="CR16" s="56"/>
      <c r="CS16" s="56"/>
      <c r="CT16" s="56"/>
      <c r="CU16" s="56"/>
      <c r="CV16" s="56"/>
      <c r="CW16" s="56"/>
      <c r="CX16" s="56"/>
      <c r="CY16" s="56"/>
      <c r="CZ16" s="56"/>
      <c r="DA16" s="56"/>
      <c r="DB16" s="56"/>
      <c r="DC16" s="56"/>
      <c r="DD16" s="56"/>
      <c r="DE16" s="56"/>
      <c r="DF16" s="56"/>
      <c r="DG16" s="56"/>
      <c r="DH16" s="56"/>
      <c r="DI16" s="56"/>
      <c r="DJ16" s="56"/>
    </row>
    <row r="17" spans="12:114" s="47" customFormat="1">
      <c r="L17" s="47" t="s">
        <v>521</v>
      </c>
      <c r="M17" s="47" t="s">
        <v>549</v>
      </c>
      <c r="N17" s="59">
        <v>622</v>
      </c>
      <c r="O17" s="56">
        <v>622600</v>
      </c>
      <c r="P17" s="56">
        <v>622609</v>
      </c>
      <c r="Q17" s="56">
        <v>622610</v>
      </c>
      <c r="R17" s="56">
        <v>622630</v>
      </c>
      <c r="S17" s="56">
        <v>622640</v>
      </c>
      <c r="T17" s="56">
        <v>622650</v>
      </c>
      <c r="U17" s="56">
        <v>622660</v>
      </c>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row>
    <row r="18" spans="12:114" s="47" customFormat="1">
      <c r="N18" s="58"/>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c r="BK18" s="56"/>
      <c r="BL18" s="56"/>
      <c r="BM18" s="56"/>
      <c r="BN18" s="56"/>
      <c r="BO18" s="56"/>
      <c r="BP18" s="56"/>
      <c r="BQ18" s="56"/>
      <c r="BR18" s="56"/>
      <c r="BS18" s="56"/>
      <c r="BT18" s="56"/>
      <c r="BU18" s="56"/>
      <c r="BV18" s="56"/>
      <c r="BW18" s="56"/>
      <c r="BX18" s="56"/>
      <c r="BY18" s="56"/>
      <c r="BZ18" s="56"/>
      <c r="CA18" s="56"/>
      <c r="CB18" s="56"/>
      <c r="CC18" s="56"/>
      <c r="CD18" s="56"/>
      <c r="CE18" s="56"/>
      <c r="CF18" s="56"/>
      <c r="CG18" s="56"/>
      <c r="CH18" s="56"/>
      <c r="CI18" s="56"/>
      <c r="CJ18" s="56"/>
      <c r="CK18" s="56"/>
      <c r="CL18" s="56"/>
      <c r="CM18" s="56"/>
      <c r="CN18" s="56"/>
      <c r="CO18" s="56"/>
      <c r="CP18" s="56"/>
      <c r="CQ18" s="56"/>
      <c r="CR18" s="56"/>
      <c r="CS18" s="56"/>
      <c r="CT18" s="56"/>
      <c r="CU18" s="56"/>
      <c r="CV18" s="56"/>
      <c r="CW18" s="56"/>
      <c r="CX18" s="56"/>
      <c r="CY18" s="56"/>
      <c r="CZ18" s="56"/>
      <c r="DA18" s="56"/>
      <c r="DB18" s="56"/>
      <c r="DC18" s="56"/>
      <c r="DD18" s="56"/>
      <c r="DE18" s="56"/>
      <c r="DF18" s="56"/>
      <c r="DG18" s="56"/>
      <c r="DH18" s="56"/>
      <c r="DI18" s="56"/>
      <c r="DJ18" s="56"/>
    </row>
    <row r="19" spans="12:114" s="47" customFormat="1">
      <c r="N19" s="58"/>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c r="BS19" s="56"/>
      <c r="BT19" s="56"/>
      <c r="BU19" s="56"/>
      <c r="BV19" s="56"/>
      <c r="BW19" s="56"/>
      <c r="BX19" s="56"/>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row>
    <row r="21" spans="12:114">
      <c r="L21" s="57" t="s">
        <v>553</v>
      </c>
    </row>
    <row r="22" spans="12:114">
      <c r="N22" s="58" t="s">
        <v>554</v>
      </c>
    </row>
    <row r="23" spans="12:114">
      <c r="L23" s="57" t="s">
        <v>519</v>
      </c>
    </row>
    <row r="24" spans="12:114">
      <c r="L24" t="s">
        <v>520</v>
      </c>
      <c r="M24" t="s">
        <v>513</v>
      </c>
      <c r="N24" s="58" t="s">
        <v>522</v>
      </c>
    </row>
    <row r="25" spans="12:114">
      <c r="L25" t="s">
        <v>520</v>
      </c>
      <c r="M25" s="47" t="s">
        <v>514</v>
      </c>
      <c r="N25" s="58" t="s">
        <v>523</v>
      </c>
    </row>
    <row r="26" spans="12:114">
      <c r="L26" t="s">
        <v>520</v>
      </c>
      <c r="M26" s="47" t="s">
        <v>515</v>
      </c>
      <c r="N26" s="58" t="s">
        <v>524</v>
      </c>
    </row>
    <row r="30" spans="12:114">
      <c r="L30" s="57" t="s">
        <v>516</v>
      </c>
    </row>
    <row r="31" spans="12:114">
      <c r="L31" t="s">
        <v>520</v>
      </c>
      <c r="M31" s="47" t="s">
        <v>512</v>
      </c>
    </row>
    <row r="32" spans="12:114">
      <c r="L32" t="s">
        <v>521</v>
      </c>
      <c r="M32" t="s">
        <v>517</v>
      </c>
      <c r="N32" s="58" t="s">
        <v>538</v>
      </c>
    </row>
    <row r="33" spans="12:14">
      <c r="L33" t="s">
        <v>521</v>
      </c>
      <c r="M33" t="s">
        <v>518</v>
      </c>
    </row>
    <row r="36" spans="12:14">
      <c r="L36" s="57" t="s">
        <v>541</v>
      </c>
    </row>
    <row r="40" spans="12:14">
      <c r="L40" s="57" t="s">
        <v>525</v>
      </c>
    </row>
    <row r="41" spans="12:14">
      <c r="L41" t="s">
        <v>520</v>
      </c>
      <c r="M41" t="s">
        <v>526</v>
      </c>
      <c r="N41" s="58" t="s">
        <v>542</v>
      </c>
    </row>
    <row r="42" spans="12:14">
      <c r="L42" t="s">
        <v>520</v>
      </c>
      <c r="M42" t="s">
        <v>527</v>
      </c>
    </row>
    <row r="43" spans="12:14">
      <c r="L43" t="s">
        <v>520</v>
      </c>
      <c r="M43" t="s">
        <v>528</v>
      </c>
    </row>
    <row r="47" spans="12:14">
      <c r="L47" s="57" t="s">
        <v>529</v>
      </c>
    </row>
    <row r="48" spans="12:14">
      <c r="L48" t="s">
        <v>520</v>
      </c>
      <c r="M48" t="s">
        <v>530</v>
      </c>
      <c r="N48" s="58" t="s">
        <v>532</v>
      </c>
    </row>
    <row r="49" spans="12:14">
      <c r="L49" t="s">
        <v>520</v>
      </c>
      <c r="M49" t="s">
        <v>531</v>
      </c>
      <c r="N49" s="58" t="s">
        <v>539</v>
      </c>
    </row>
    <row r="53" spans="12:14">
      <c r="L53" s="57" t="s">
        <v>533</v>
      </c>
    </row>
    <row r="54" spans="12:14">
      <c r="L54" t="s">
        <v>520</v>
      </c>
      <c r="M54" t="s">
        <v>534</v>
      </c>
      <c r="N54" s="58">
        <v>40</v>
      </c>
    </row>
    <row r="55" spans="12:14">
      <c r="L55" t="s">
        <v>520</v>
      </c>
      <c r="M55" t="s">
        <v>535</v>
      </c>
      <c r="N55" s="58" t="s">
        <v>537</v>
      </c>
    </row>
    <row r="56" spans="12:14">
      <c r="L56" t="s">
        <v>520</v>
      </c>
      <c r="M56" t="s">
        <v>536</v>
      </c>
      <c r="N56" s="58">
        <v>44</v>
      </c>
    </row>
    <row r="57" spans="12:14">
      <c r="N57" s="58" t="s">
        <v>540</v>
      </c>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enableFormatConditionsCalculation="0"/>
  <dimension ref="A1:BO61"/>
  <sheetViews>
    <sheetView workbookViewId="0"/>
  </sheetViews>
  <sheetFormatPr baseColWidth="10" defaultColWidth="11.5" defaultRowHeight="13" x14ac:dyDescent="0"/>
  <cols>
    <col min="1" max="6" width="11.5" style="3"/>
    <col min="7" max="7" width="13.6640625" style="3" customWidth="1"/>
    <col min="8" max="9" width="11.5" style="3"/>
    <col min="10" max="10" width="45.5" style="3" customWidth="1"/>
    <col min="11" max="13" width="11.5" style="3"/>
    <col min="14" max="14" width="14.83203125" style="3" customWidth="1"/>
    <col min="15" max="15" width="18.33203125" style="3" customWidth="1"/>
    <col min="16" max="16" width="14.6640625" style="4" customWidth="1"/>
    <col min="17" max="17" width="36.5" style="3" customWidth="1"/>
    <col min="18" max="18" width="11.5" style="4"/>
    <col min="19" max="19" width="30.5" style="4" customWidth="1"/>
    <col min="20" max="20" width="11.5" style="3"/>
    <col min="21" max="21" width="31.5" style="3" customWidth="1"/>
    <col min="22" max="22" width="14.5" style="4" customWidth="1"/>
    <col min="23" max="23" width="14.83203125" style="3" customWidth="1"/>
    <col min="24" max="24" width="26.83203125" style="3" customWidth="1"/>
    <col min="25" max="27" width="18.1640625" style="3" customWidth="1"/>
    <col min="28" max="28" width="24.5" style="3" customWidth="1"/>
    <col min="29" max="29" width="44.5" style="3" customWidth="1"/>
    <col min="30" max="30" width="11.5" style="3"/>
    <col min="31" max="31" width="26" style="3" customWidth="1"/>
    <col min="32" max="32" width="32" style="3" customWidth="1"/>
    <col min="33" max="33" width="11.5" style="3"/>
    <col min="34" max="34" width="16.83203125" style="3" customWidth="1"/>
    <col min="35" max="35" width="17.5" style="3" customWidth="1"/>
    <col min="36" max="36" width="30.33203125" style="3" customWidth="1"/>
    <col min="37" max="37" width="21.83203125" style="3" customWidth="1"/>
    <col min="38" max="38" width="11.5" style="3"/>
    <col min="39" max="39" width="15.6640625" style="3" customWidth="1"/>
    <col min="40" max="40" width="39.5" style="3" customWidth="1"/>
    <col min="41" max="41" width="16" style="3" customWidth="1"/>
    <col min="42" max="43" width="11.5" style="3"/>
    <col min="44" max="44" width="32.1640625" style="3" customWidth="1"/>
    <col min="45" max="51" width="11.5" style="3"/>
    <col min="52" max="52" width="15.1640625" style="3" customWidth="1"/>
    <col min="53" max="63" width="11.5" style="3"/>
    <col min="64" max="64" width="9.1640625" style="3" bestFit="1" customWidth="1"/>
    <col min="65" max="65" width="28.33203125" style="3" bestFit="1" customWidth="1"/>
    <col min="66" max="66" width="8.5" style="3" bestFit="1" customWidth="1"/>
    <col min="67" max="67" width="6.5" style="3" bestFit="1" customWidth="1"/>
    <col min="68" max="16384" width="11.5" style="3"/>
  </cols>
  <sheetData>
    <row r="1" spans="1:67" s="1" customFormat="1" ht="85">
      <c r="A1" s="1" t="s">
        <v>458</v>
      </c>
      <c r="B1" s="1" t="s">
        <v>457</v>
      </c>
      <c r="C1" s="1" t="s">
        <v>456</v>
      </c>
      <c r="D1" s="1" t="s">
        <v>455</v>
      </c>
      <c r="E1" s="45" t="s">
        <v>454</v>
      </c>
      <c r="F1" s="46" t="s">
        <v>453</v>
      </c>
      <c r="G1" s="1" t="s">
        <v>452</v>
      </c>
      <c r="H1" s="1" t="s">
        <v>451</v>
      </c>
      <c r="I1" s="46" t="s">
        <v>450</v>
      </c>
      <c r="J1" s="46" t="s">
        <v>449</v>
      </c>
      <c r="K1" s="46" t="s">
        <v>448</v>
      </c>
      <c r="L1" s="46" t="s">
        <v>447</v>
      </c>
      <c r="M1" s="46" t="s">
        <v>446</v>
      </c>
      <c r="N1" s="1" t="s">
        <v>445</v>
      </c>
      <c r="O1" s="45" t="s">
        <v>444</v>
      </c>
      <c r="P1" s="44" t="s">
        <v>443</v>
      </c>
      <c r="Q1" s="43" t="s">
        <v>442</v>
      </c>
      <c r="R1" s="44" t="s">
        <v>441</v>
      </c>
      <c r="S1" s="44" t="s">
        <v>440</v>
      </c>
      <c r="T1" s="43" t="s">
        <v>439</v>
      </c>
      <c r="U1" s="43" t="s">
        <v>438</v>
      </c>
      <c r="V1" s="42" t="s">
        <v>437</v>
      </c>
      <c r="W1" s="1" t="s">
        <v>436</v>
      </c>
      <c r="X1" s="1" t="s">
        <v>435</v>
      </c>
      <c r="Y1" s="1" t="s">
        <v>434</v>
      </c>
      <c r="Z1" s="1" t="s">
        <v>433</v>
      </c>
      <c r="AA1" s="1" t="s">
        <v>432</v>
      </c>
      <c r="AB1" s="1" t="s">
        <v>431</v>
      </c>
      <c r="AC1" s="1" t="s">
        <v>430</v>
      </c>
      <c r="AD1" s="1" t="s">
        <v>429</v>
      </c>
      <c r="AE1" s="1" t="s">
        <v>428</v>
      </c>
      <c r="AH1" s="1" t="s">
        <v>427</v>
      </c>
      <c r="AI1" s="1" t="s">
        <v>0</v>
      </c>
      <c r="AJ1" s="3" t="s">
        <v>370</v>
      </c>
      <c r="AK1" s="1" t="s">
        <v>426</v>
      </c>
      <c r="AL1" s="41"/>
      <c r="AM1" s="3" t="s">
        <v>8</v>
      </c>
      <c r="AO1" s="3" t="s">
        <v>7</v>
      </c>
      <c r="AP1" s="3" t="s">
        <v>6</v>
      </c>
      <c r="AR1" s="3" t="s">
        <v>5</v>
      </c>
      <c r="AS1" s="1" t="s">
        <v>425</v>
      </c>
      <c r="AT1" s="19" t="s">
        <v>4</v>
      </c>
      <c r="AU1" s="19" t="s">
        <v>269</v>
      </c>
      <c r="AV1" s="19" t="s">
        <v>255</v>
      </c>
      <c r="AW1" s="19" t="s">
        <v>244</v>
      </c>
      <c r="AX1" s="1" t="s">
        <v>424</v>
      </c>
      <c r="AY1" s="1" t="s">
        <v>423</v>
      </c>
      <c r="AZ1" s="13" t="s">
        <v>234</v>
      </c>
      <c r="BA1" s="13" t="s">
        <v>223</v>
      </c>
      <c r="BB1" s="13" t="s">
        <v>214</v>
      </c>
      <c r="BC1" s="13" t="s">
        <v>204</v>
      </c>
      <c r="BD1" s="13" t="s">
        <v>197</v>
      </c>
      <c r="BE1" s="1" t="s">
        <v>422</v>
      </c>
      <c r="BF1" s="1" t="s">
        <v>421</v>
      </c>
      <c r="BG1" s="11" t="s">
        <v>189</v>
      </c>
      <c r="BH1" s="1" t="s">
        <v>420</v>
      </c>
      <c r="BI1" s="1" t="s">
        <v>419</v>
      </c>
      <c r="BL1" s="40" t="s">
        <v>418</v>
      </c>
      <c r="BM1" s="40" t="s">
        <v>417</v>
      </c>
      <c r="BN1" s="40" t="s">
        <v>416</v>
      </c>
      <c r="BO1" s="40" t="s">
        <v>415</v>
      </c>
    </row>
    <row r="2" spans="1:67" ht="65">
      <c r="A2" s="34" t="s">
        <v>360</v>
      </c>
      <c r="B2" s="39">
        <f ca="1">TODAY()</f>
        <v>44070</v>
      </c>
      <c r="C2" s="35" t="str">
        <f ca="1">CHOOSE(MONTH(B2),"janvier","février","mars","avril","mai","juin","juillet","aout","septembre","octobre","novembre","décembre")</f>
        <v>aout</v>
      </c>
      <c r="D2" s="36">
        <f ca="1">EOMONTH(B2,0)</f>
        <v>44074</v>
      </c>
      <c r="E2" s="3" t="s">
        <v>9</v>
      </c>
      <c r="F2" s="3" t="s">
        <v>9</v>
      </c>
      <c r="G2" s="3" t="s">
        <v>414</v>
      </c>
      <c r="H2" s="3">
        <v>1</v>
      </c>
      <c r="I2" s="14" t="s">
        <v>413</v>
      </c>
      <c r="J2" s="14" t="s">
        <v>230</v>
      </c>
      <c r="L2" s="3" t="s">
        <v>412</v>
      </c>
      <c r="M2" s="3">
        <v>0</v>
      </c>
      <c r="N2" s="30" t="s">
        <v>411</v>
      </c>
      <c r="O2" s="32" t="s">
        <v>410</v>
      </c>
      <c r="P2" s="5">
        <v>0</v>
      </c>
      <c r="Q2" s="6" t="s">
        <v>409</v>
      </c>
      <c r="R2" s="5">
        <v>0</v>
      </c>
      <c r="S2" s="5">
        <v>0</v>
      </c>
      <c r="T2" s="6" t="s">
        <v>408</v>
      </c>
      <c r="U2" s="6" t="s">
        <v>58</v>
      </c>
      <c r="V2" s="10">
        <v>1</v>
      </c>
      <c r="W2" s="9" t="s">
        <v>407</v>
      </c>
      <c r="X2" s="29" t="s">
        <v>406</v>
      </c>
      <c r="Y2" t="s">
        <v>405</v>
      </c>
      <c r="Z2" s="21" t="s">
        <v>404</v>
      </c>
      <c r="AA2" t="s">
        <v>403</v>
      </c>
      <c r="AB2" s="3" t="s">
        <v>402</v>
      </c>
      <c r="AC2" s="38" t="s">
        <v>401</v>
      </c>
      <c r="AD2" t="s">
        <v>400</v>
      </c>
      <c r="AE2" t="s">
        <v>399</v>
      </c>
      <c r="AG2" s="28"/>
      <c r="AH2" s="3" t="s">
        <v>0</v>
      </c>
      <c r="AI2" s="3" t="s">
        <v>8</v>
      </c>
      <c r="AJ2" s="7" t="s">
        <v>398</v>
      </c>
      <c r="AK2" s="27" t="s">
        <v>397</v>
      </c>
      <c r="AL2" s="26"/>
      <c r="AM2" s="3" t="s">
        <v>395</v>
      </c>
      <c r="AN2" s="3" t="s">
        <v>396</v>
      </c>
      <c r="AO2" s="3" t="s">
        <v>395</v>
      </c>
      <c r="AP2" s="3" t="s">
        <v>395</v>
      </c>
      <c r="AQ2" s="37" t="s">
        <v>362</v>
      </c>
      <c r="AR2" s="3" t="s">
        <v>394</v>
      </c>
      <c r="AS2" s="27" t="s">
        <v>302</v>
      </c>
      <c r="AT2" s="19" t="s">
        <v>391</v>
      </c>
      <c r="AU2" s="19" t="s">
        <v>391</v>
      </c>
      <c r="AV2" s="19" t="s">
        <v>391</v>
      </c>
      <c r="AW2" s="19" t="s">
        <v>391</v>
      </c>
      <c r="AX2" s="19" t="s">
        <v>391</v>
      </c>
      <c r="AY2" s="27" t="s">
        <v>393</v>
      </c>
      <c r="AZ2" s="13" t="s">
        <v>391</v>
      </c>
      <c r="BA2" s="13" t="s">
        <v>391</v>
      </c>
      <c r="BB2" s="13" t="s">
        <v>391</v>
      </c>
      <c r="BC2" s="13" t="s">
        <v>391</v>
      </c>
      <c r="BD2" s="13" t="s">
        <v>391</v>
      </c>
      <c r="BE2" s="13" t="s">
        <v>391</v>
      </c>
      <c r="BF2" s="27" t="s">
        <v>392</v>
      </c>
      <c r="BG2" s="11" t="s">
        <v>391</v>
      </c>
      <c r="BH2" s="11" t="s">
        <v>391</v>
      </c>
      <c r="BI2" s="27" t="s">
        <v>390</v>
      </c>
      <c r="BJ2" s="18"/>
      <c r="BL2" s="7" t="s">
        <v>389</v>
      </c>
      <c r="BM2" s="7" t="s">
        <v>388</v>
      </c>
      <c r="BN2" s="7"/>
      <c r="BO2" s="7">
        <v>0</v>
      </c>
    </row>
    <row r="3" spans="1:67" ht="56">
      <c r="A3" s="36">
        <f ca="1">EDATE(A4,-1)</f>
        <v>44044</v>
      </c>
      <c r="B3" s="34" t="s">
        <v>360</v>
      </c>
      <c r="C3" s="35" t="str">
        <f ca="1">CHOOSE(MONTH(A3),"janvier","février","mars","avril","mai","juin","juillet","aout","septembre","octobre","novembre","décembre")</f>
        <v>aout</v>
      </c>
      <c r="D3" s="34" t="s">
        <v>360</v>
      </c>
      <c r="E3" s="3" t="s">
        <v>387</v>
      </c>
      <c r="F3" s="3" t="s">
        <v>387</v>
      </c>
      <c r="G3" s="3" t="s">
        <v>386</v>
      </c>
      <c r="H3" s="3">
        <f t="shared" ref="H3:H13" si="0">H2+1</f>
        <v>2</v>
      </c>
      <c r="I3" s="14" t="s">
        <v>385</v>
      </c>
      <c r="K3" s="16">
        <v>1</v>
      </c>
      <c r="L3" s="3" t="s">
        <v>384</v>
      </c>
      <c r="M3" s="3">
        <v>1</v>
      </c>
      <c r="N3" s="30" t="s">
        <v>171</v>
      </c>
      <c r="O3" s="32" t="s">
        <v>383</v>
      </c>
      <c r="P3" s="5">
        <v>11</v>
      </c>
      <c r="Q3" s="6" t="s">
        <v>382</v>
      </c>
      <c r="R3" s="5" t="s">
        <v>10</v>
      </c>
      <c r="S3" s="5">
        <v>0</v>
      </c>
      <c r="T3" s="6" t="s">
        <v>381</v>
      </c>
      <c r="U3" s="6" t="s">
        <v>380</v>
      </c>
      <c r="V3" s="10">
        <v>1100</v>
      </c>
      <c r="W3" s="9" t="s">
        <v>379</v>
      </c>
      <c r="X3" s="29" t="s">
        <v>378</v>
      </c>
      <c r="Y3" t="s">
        <v>377</v>
      </c>
      <c r="Z3" s="21" t="s">
        <v>376</v>
      </c>
      <c r="AA3" t="s">
        <v>349</v>
      </c>
      <c r="AB3" s="3" t="s">
        <v>375</v>
      </c>
      <c r="AC3" s="22" t="s">
        <v>374</v>
      </c>
      <c r="AD3" t="s">
        <v>373</v>
      </c>
      <c r="AE3" t="s">
        <v>372</v>
      </c>
      <c r="AG3" s="28"/>
      <c r="AH3" s="3" t="s">
        <v>371</v>
      </c>
      <c r="AI3" s="3" t="s">
        <v>370</v>
      </c>
      <c r="AJ3" s="7" t="s">
        <v>369</v>
      </c>
      <c r="AK3" s="27" t="s">
        <v>368</v>
      </c>
      <c r="AL3" s="26"/>
      <c r="AM3" s="3" t="s">
        <v>7</v>
      </c>
      <c r="AO3" s="3" t="s">
        <v>6</v>
      </c>
      <c r="AP3" s="3" t="s">
        <v>5</v>
      </c>
      <c r="AQ3" s="37" t="s">
        <v>367</v>
      </c>
      <c r="AR3" s="3" t="s">
        <v>366</v>
      </c>
      <c r="AS3" s="27" t="s">
        <v>302</v>
      </c>
      <c r="AT3" s="19" t="s">
        <v>3</v>
      </c>
      <c r="AU3" s="19" t="s">
        <v>3</v>
      </c>
      <c r="AV3" s="19" t="s">
        <v>3</v>
      </c>
      <c r="AW3" s="19" t="s">
        <v>3</v>
      </c>
      <c r="AX3" s="19" t="s">
        <v>3</v>
      </c>
      <c r="AY3" s="27" t="s">
        <v>365</v>
      </c>
      <c r="AZ3" s="13" t="s">
        <v>3</v>
      </c>
      <c r="BA3" s="13" t="s">
        <v>3</v>
      </c>
      <c r="BB3" s="13" t="s">
        <v>3</v>
      </c>
      <c r="BC3" s="13" t="s">
        <v>3</v>
      </c>
      <c r="BD3" s="13" t="s">
        <v>3</v>
      </c>
      <c r="BE3" s="13" t="s">
        <v>3</v>
      </c>
      <c r="BF3" s="27" t="s">
        <v>364</v>
      </c>
      <c r="BG3" s="11" t="s">
        <v>3</v>
      </c>
      <c r="BH3" s="11" t="s">
        <v>3</v>
      </c>
      <c r="BI3" s="27" t="s">
        <v>363</v>
      </c>
      <c r="BJ3" s="7"/>
      <c r="BL3" s="7" t="s">
        <v>362</v>
      </c>
      <c r="BM3" s="7" t="s">
        <v>361</v>
      </c>
      <c r="BN3" s="7"/>
      <c r="BO3" s="7">
        <v>0</v>
      </c>
    </row>
    <row r="4" spans="1:67" ht="60">
      <c r="A4" s="36">
        <f ca="1">D2+1</f>
        <v>44075</v>
      </c>
      <c r="B4" s="34" t="s">
        <v>360</v>
      </c>
      <c r="C4" s="35" t="str">
        <f ca="1">CHOOSE(MONTH(A4),"janvier","février","mars","avril","mai","juin","juillet","aout","septembre","octobre","novembre","décembre")</f>
        <v>septembre</v>
      </c>
      <c r="D4" s="34" t="s">
        <v>360</v>
      </c>
      <c r="E4" s="31"/>
      <c r="G4" s="3" t="s">
        <v>359</v>
      </c>
      <c r="H4" s="3">
        <f t="shared" si="0"/>
        <v>3</v>
      </c>
      <c r="I4" s="14" t="s">
        <v>358</v>
      </c>
      <c r="J4" s="14" t="s">
        <v>357</v>
      </c>
      <c r="K4" s="16">
        <v>1</v>
      </c>
      <c r="L4" s="3" t="s">
        <v>356</v>
      </c>
      <c r="M4" s="3">
        <f t="shared" ref="M4:M14" si="1">M3+1</f>
        <v>2</v>
      </c>
      <c r="N4" s="33" t="s">
        <v>355</v>
      </c>
      <c r="O4" s="32"/>
      <c r="P4" s="5" t="s">
        <v>354</v>
      </c>
      <c r="Q4" s="6" t="s">
        <v>353</v>
      </c>
      <c r="R4" s="5">
        <v>0</v>
      </c>
      <c r="S4" s="5">
        <v>0</v>
      </c>
      <c r="T4" s="6" t="s">
        <v>352</v>
      </c>
      <c r="U4" s="6" t="s">
        <v>23</v>
      </c>
      <c r="V4" s="10">
        <v>1101</v>
      </c>
      <c r="W4" s="9" t="s">
        <v>351</v>
      </c>
      <c r="X4" s="29" t="s">
        <v>330</v>
      </c>
      <c r="Y4" t="s">
        <v>350</v>
      </c>
      <c r="Z4" s="21" t="s">
        <v>298</v>
      </c>
      <c r="AA4" t="s">
        <v>349</v>
      </c>
      <c r="AB4" s="3" t="s">
        <v>348</v>
      </c>
      <c r="AC4" s="20" t="s">
        <v>347</v>
      </c>
      <c r="AD4" t="s">
        <v>346</v>
      </c>
      <c r="AE4" t="s">
        <v>345</v>
      </c>
      <c r="AG4" s="28"/>
      <c r="AH4" s="3" t="s">
        <v>344</v>
      </c>
      <c r="AR4" s="3" t="s">
        <v>343</v>
      </c>
      <c r="AS4" s="27" t="s">
        <v>302</v>
      </c>
      <c r="AT4" s="26"/>
      <c r="AU4" s="26"/>
      <c r="AV4" s="26"/>
      <c r="AW4" s="26"/>
      <c r="AX4" s="25"/>
      <c r="AY4" s="25"/>
      <c r="AZ4" s="25"/>
      <c r="BA4" s="25"/>
      <c r="BB4" s="25"/>
      <c r="BC4" s="25"/>
      <c r="BD4" s="25"/>
      <c r="BE4" s="25"/>
      <c r="BL4" s="7" t="s">
        <v>342</v>
      </c>
      <c r="BM4" s="7" t="s">
        <v>341</v>
      </c>
      <c r="BN4" s="7"/>
      <c r="BO4" s="7">
        <v>21</v>
      </c>
    </row>
    <row r="5" spans="1:67" ht="39">
      <c r="A5" s="31"/>
      <c r="B5" s="31"/>
      <c r="C5" s="31"/>
      <c r="D5" s="31"/>
      <c r="E5" s="31"/>
      <c r="G5" s="3" t="s">
        <v>340</v>
      </c>
      <c r="H5" s="3">
        <f t="shared" si="0"/>
        <v>4</v>
      </c>
      <c r="I5" s="14" t="s">
        <v>339</v>
      </c>
      <c r="J5" s="14" t="s">
        <v>338</v>
      </c>
      <c r="K5" s="16">
        <v>1</v>
      </c>
      <c r="L5" s="3" t="s">
        <v>337</v>
      </c>
      <c r="M5" s="3">
        <f t="shared" si="1"/>
        <v>3</v>
      </c>
      <c r="N5" s="30" t="s">
        <v>336</v>
      </c>
      <c r="P5" s="5" t="s">
        <v>335</v>
      </c>
      <c r="Q5" s="6" t="s">
        <v>334</v>
      </c>
      <c r="R5" s="5">
        <v>0</v>
      </c>
      <c r="S5" s="5">
        <v>0</v>
      </c>
      <c r="T5" s="6" t="s">
        <v>333</v>
      </c>
      <c r="U5" s="6" t="s">
        <v>332</v>
      </c>
      <c r="V5" s="10">
        <v>1102</v>
      </c>
      <c r="W5" s="9" t="s">
        <v>331</v>
      </c>
      <c r="X5" s="29" t="s">
        <v>330</v>
      </c>
      <c r="Y5" t="s">
        <v>329</v>
      </c>
      <c r="Z5" s="21" t="s">
        <v>328</v>
      </c>
      <c r="AA5" t="s">
        <v>327</v>
      </c>
      <c r="AB5" s="3" t="s">
        <v>326</v>
      </c>
      <c r="AC5" s="22" t="s">
        <v>325</v>
      </c>
      <c r="AD5" t="s">
        <v>324</v>
      </c>
      <c r="AE5" t="s">
        <v>323</v>
      </c>
      <c r="AG5" s="28"/>
      <c r="AR5" s="3" t="s">
        <v>322</v>
      </c>
      <c r="AS5" s="27" t="s">
        <v>302</v>
      </c>
      <c r="AT5" s="26"/>
      <c r="AU5" s="26"/>
      <c r="AV5" s="26"/>
      <c r="AW5" s="26"/>
      <c r="AX5" s="25"/>
      <c r="AY5" s="25"/>
      <c r="AZ5" s="25"/>
      <c r="BA5" s="25"/>
      <c r="BB5" s="25"/>
      <c r="BC5" s="25"/>
      <c r="BD5" s="25"/>
      <c r="BE5" s="25"/>
      <c r="BL5" s="7" t="s">
        <v>321</v>
      </c>
      <c r="BM5" s="7" t="s">
        <v>320</v>
      </c>
      <c r="BN5" s="7"/>
      <c r="BO5" s="7">
        <v>19</v>
      </c>
    </row>
    <row r="6" spans="1:67" ht="70">
      <c r="G6" s="3" t="s">
        <v>319</v>
      </c>
      <c r="H6" s="3">
        <f t="shared" si="0"/>
        <v>5</v>
      </c>
      <c r="I6" s="14" t="s">
        <v>318</v>
      </c>
      <c r="J6" s="14" t="s">
        <v>317</v>
      </c>
      <c r="K6" s="16">
        <v>1</v>
      </c>
      <c r="L6" s="3" t="s">
        <v>316</v>
      </c>
      <c r="M6" s="3">
        <f t="shared" si="1"/>
        <v>4</v>
      </c>
      <c r="P6" s="5" t="s">
        <v>315</v>
      </c>
      <c r="Q6" s="6" t="s">
        <v>314</v>
      </c>
      <c r="R6" s="5">
        <v>0</v>
      </c>
      <c r="S6" s="5">
        <v>0</v>
      </c>
      <c r="T6" s="6" t="s">
        <v>313</v>
      </c>
      <c r="U6" s="6" t="s">
        <v>51</v>
      </c>
      <c r="V6" s="10" t="s">
        <v>312</v>
      </c>
      <c r="W6" s="9" t="s">
        <v>311</v>
      </c>
      <c r="Y6" t="s">
        <v>310</v>
      </c>
      <c r="Z6" s="21" t="s">
        <v>309</v>
      </c>
      <c r="AA6" t="s">
        <v>308</v>
      </c>
      <c r="AB6" s="3" t="s">
        <v>307</v>
      </c>
      <c r="AC6" s="22" t="s">
        <v>306</v>
      </c>
      <c r="AD6" s="2" t="s">
        <v>305</v>
      </c>
      <c r="AE6" s="2" t="s">
        <v>304</v>
      </c>
      <c r="AG6" s="17"/>
      <c r="AR6" s="3" t="s">
        <v>303</v>
      </c>
      <c r="AS6" s="27" t="s">
        <v>302</v>
      </c>
      <c r="AT6" s="26"/>
      <c r="AU6" s="26"/>
      <c r="AV6" s="26"/>
      <c r="AW6" s="26"/>
      <c r="AX6" s="25"/>
      <c r="AY6" s="25"/>
      <c r="AZ6" s="25"/>
      <c r="BA6" s="25"/>
      <c r="BB6" s="25"/>
      <c r="BC6" s="25"/>
      <c r="BD6" s="25"/>
      <c r="BE6" s="25"/>
      <c r="BL6" s="7" t="s">
        <v>301</v>
      </c>
      <c r="BM6" s="7" t="s">
        <v>300</v>
      </c>
      <c r="BN6" s="7"/>
      <c r="BO6" s="7">
        <v>24</v>
      </c>
    </row>
    <row r="7" spans="1:67" ht="84">
      <c r="G7" s="3" t="s">
        <v>299</v>
      </c>
      <c r="H7" s="3">
        <f t="shared" si="0"/>
        <v>6</v>
      </c>
      <c r="I7" s="14" t="s">
        <v>298</v>
      </c>
      <c r="J7" s="14" t="s">
        <v>297</v>
      </c>
      <c r="K7" s="16">
        <v>1</v>
      </c>
      <c r="L7" s="3" t="s">
        <v>296</v>
      </c>
      <c r="M7" s="3">
        <f t="shared" si="1"/>
        <v>5</v>
      </c>
      <c r="N7" s="24"/>
      <c r="P7" s="5" t="s">
        <v>295</v>
      </c>
      <c r="Q7" s="6" t="s">
        <v>294</v>
      </c>
      <c r="R7" s="5">
        <v>0</v>
      </c>
      <c r="S7" s="23" t="s">
        <v>293</v>
      </c>
      <c r="T7" s="6" t="s">
        <v>292</v>
      </c>
      <c r="U7" s="6" t="s">
        <v>291</v>
      </c>
      <c r="V7" s="10" t="s">
        <v>290</v>
      </c>
      <c r="W7" s="9" t="s">
        <v>289</v>
      </c>
      <c r="Z7" s="21" t="s">
        <v>288</v>
      </c>
      <c r="AA7" t="s">
        <v>287</v>
      </c>
      <c r="AB7" s="3" t="s">
        <v>286</v>
      </c>
      <c r="AC7" s="22" t="s">
        <v>285</v>
      </c>
      <c r="AG7" s="17"/>
      <c r="AR7" s="19" t="s">
        <v>4</v>
      </c>
      <c r="AS7" s="19"/>
      <c r="AY7" s="18"/>
      <c r="AZ7" s="18"/>
      <c r="BA7" s="18"/>
      <c r="BB7" s="18"/>
      <c r="BC7" s="18"/>
      <c r="BD7" s="18"/>
      <c r="BL7" s="7" t="s">
        <v>284</v>
      </c>
      <c r="BM7" s="7" t="s">
        <v>283</v>
      </c>
      <c r="BN7" s="7"/>
      <c r="BO7" s="7">
        <v>25</v>
      </c>
    </row>
    <row r="8" spans="1:67" ht="39">
      <c r="H8" s="3">
        <f t="shared" si="0"/>
        <v>7</v>
      </c>
      <c r="I8" s="14" t="s">
        <v>282</v>
      </c>
      <c r="J8" s="14" t="s">
        <v>281</v>
      </c>
      <c r="K8" s="16">
        <v>1</v>
      </c>
      <c r="L8" s="3" t="s">
        <v>280</v>
      </c>
      <c r="M8" s="3">
        <f t="shared" si="1"/>
        <v>6</v>
      </c>
      <c r="P8" s="5" t="s">
        <v>279</v>
      </c>
      <c r="Q8" s="6" t="s">
        <v>278</v>
      </c>
      <c r="R8" s="5">
        <v>0</v>
      </c>
      <c r="S8" s="23" t="s">
        <v>277</v>
      </c>
      <c r="T8" s="6" t="s">
        <v>276</v>
      </c>
      <c r="U8" s="6" t="s">
        <v>275</v>
      </c>
      <c r="V8" s="10">
        <v>1200</v>
      </c>
      <c r="W8" s="9" t="s">
        <v>274</v>
      </c>
      <c r="Z8" s="21" t="s">
        <v>273</v>
      </c>
      <c r="AA8" s="3" t="s">
        <v>272</v>
      </c>
      <c r="AB8" s="3" t="s">
        <v>271</v>
      </c>
      <c r="AC8" s="22" t="s">
        <v>270</v>
      </c>
      <c r="AG8" s="17"/>
      <c r="AR8" s="19" t="s">
        <v>269</v>
      </c>
      <c r="AS8" s="19"/>
      <c r="AY8" s="18"/>
      <c r="AZ8" s="18"/>
      <c r="BA8" s="18"/>
      <c r="BB8" s="18"/>
      <c r="BC8" s="18"/>
      <c r="BD8" s="18"/>
      <c r="BL8" s="7" t="s">
        <v>268</v>
      </c>
      <c r="BM8" s="7" t="s">
        <v>267</v>
      </c>
      <c r="BN8" s="7"/>
      <c r="BO8" s="7">
        <v>22</v>
      </c>
    </row>
    <row r="9" spans="1:67" ht="52.5" customHeight="1">
      <c r="H9" s="3">
        <f t="shared" si="0"/>
        <v>8</v>
      </c>
      <c r="I9" s="14" t="s">
        <v>266</v>
      </c>
      <c r="J9" s="14" t="s">
        <v>265</v>
      </c>
      <c r="K9" s="16">
        <v>1</v>
      </c>
      <c r="L9" s="3" t="s">
        <v>264</v>
      </c>
      <c r="M9" s="3">
        <f t="shared" si="1"/>
        <v>7</v>
      </c>
      <c r="P9" s="5" t="s">
        <v>263</v>
      </c>
      <c r="Q9" s="6" t="s">
        <v>262</v>
      </c>
      <c r="R9" s="5">
        <v>0</v>
      </c>
      <c r="S9" s="5">
        <v>0</v>
      </c>
      <c r="T9" s="6" t="s">
        <v>261</v>
      </c>
      <c r="U9" s="6" t="s">
        <v>47</v>
      </c>
      <c r="V9" s="10">
        <v>1300</v>
      </c>
      <c r="W9" s="9" t="s">
        <v>260</v>
      </c>
      <c r="Z9" s="21" t="s">
        <v>259</v>
      </c>
      <c r="AA9" s="3" t="s">
        <v>258</v>
      </c>
      <c r="AB9" s="3" t="s">
        <v>257</v>
      </c>
      <c r="AC9" s="20" t="s">
        <v>256</v>
      </c>
      <c r="AG9" s="17"/>
      <c r="AR9" s="19" t="s">
        <v>255</v>
      </c>
      <c r="AS9" s="19"/>
      <c r="AY9" s="18"/>
      <c r="AZ9" s="18"/>
      <c r="BA9" s="18"/>
      <c r="BB9" s="18"/>
      <c r="BC9" s="18"/>
      <c r="BD9" s="18"/>
      <c r="BL9" s="7" t="s">
        <v>254</v>
      </c>
      <c r="BM9" s="7" t="s">
        <v>253</v>
      </c>
      <c r="BN9" s="7"/>
      <c r="BO9" s="7">
        <v>25</v>
      </c>
    </row>
    <row r="10" spans="1:67" ht="52">
      <c r="H10" s="3">
        <f t="shared" si="0"/>
        <v>9</v>
      </c>
      <c r="I10" s="14" t="s">
        <v>252</v>
      </c>
      <c r="J10" s="14" t="s">
        <v>251</v>
      </c>
      <c r="K10" s="16">
        <v>1</v>
      </c>
      <c r="L10" s="3" t="s">
        <v>250</v>
      </c>
      <c r="M10" s="3">
        <f t="shared" si="1"/>
        <v>8</v>
      </c>
      <c r="P10" s="5" t="s">
        <v>249</v>
      </c>
      <c r="Q10" s="6" t="s">
        <v>248</v>
      </c>
      <c r="R10" s="5">
        <v>20</v>
      </c>
      <c r="S10" s="5"/>
      <c r="T10" s="6" t="s">
        <v>247</v>
      </c>
      <c r="U10" s="6" t="s">
        <v>246</v>
      </c>
      <c r="V10" s="10">
        <v>1400</v>
      </c>
      <c r="W10" s="9" t="s">
        <v>245</v>
      </c>
      <c r="AB10" s="3" t="s">
        <v>2</v>
      </c>
      <c r="AC10" s="12"/>
      <c r="AG10" s="17"/>
      <c r="AR10" s="19" t="s">
        <v>244</v>
      </c>
      <c r="AS10" s="19"/>
      <c r="AY10" s="18"/>
      <c r="AZ10" s="18"/>
      <c r="BA10" s="18"/>
      <c r="BB10" s="18"/>
      <c r="BC10" s="18"/>
      <c r="BD10" s="18"/>
      <c r="BL10" s="7" t="s">
        <v>243</v>
      </c>
      <c r="BM10" s="7" t="s">
        <v>242</v>
      </c>
      <c r="BN10" s="7"/>
      <c r="BO10" s="7">
        <v>21</v>
      </c>
    </row>
    <row r="11" spans="1:67" ht="65">
      <c r="H11" s="3">
        <f t="shared" si="0"/>
        <v>10</v>
      </c>
      <c r="I11" s="14" t="s">
        <v>241</v>
      </c>
      <c r="J11" s="14" t="s">
        <v>230</v>
      </c>
      <c r="K11" s="16">
        <v>1</v>
      </c>
      <c r="L11" s="3" t="s">
        <v>240</v>
      </c>
      <c r="M11" s="3">
        <f t="shared" si="1"/>
        <v>9</v>
      </c>
      <c r="P11" s="5" t="s">
        <v>239</v>
      </c>
      <c r="Q11" s="6" t="s">
        <v>238</v>
      </c>
      <c r="R11" s="5">
        <v>20</v>
      </c>
      <c r="S11" s="5"/>
      <c r="T11" s="6" t="s">
        <v>237</v>
      </c>
      <c r="U11" s="6" t="s">
        <v>236</v>
      </c>
      <c r="V11" s="10">
        <v>2100</v>
      </c>
      <c r="W11" s="9" t="s">
        <v>235</v>
      </c>
      <c r="AB11" s="3" t="s">
        <v>1</v>
      </c>
      <c r="AC11" s="12"/>
      <c r="AG11" s="17"/>
      <c r="AR11" s="13" t="s">
        <v>234</v>
      </c>
      <c r="AS11" s="13"/>
      <c r="AY11" s="7"/>
      <c r="AZ11" s="7"/>
      <c r="BA11" s="7"/>
      <c r="BB11" s="7"/>
      <c r="BC11" s="7"/>
      <c r="BD11" s="7"/>
      <c r="BL11" s="7" t="s">
        <v>233</v>
      </c>
      <c r="BM11" s="7" t="s">
        <v>232</v>
      </c>
      <c r="BN11" s="7"/>
      <c r="BO11" s="7">
        <v>20</v>
      </c>
    </row>
    <row r="12" spans="1:67" ht="65">
      <c r="H12" s="3">
        <f t="shared" si="0"/>
        <v>11</v>
      </c>
      <c r="I12" s="14" t="s">
        <v>231</v>
      </c>
      <c r="J12" s="14" t="s">
        <v>230</v>
      </c>
      <c r="K12" s="16">
        <v>1</v>
      </c>
      <c r="L12" s="3" t="s">
        <v>229</v>
      </c>
      <c r="M12" s="3">
        <f t="shared" si="1"/>
        <v>10</v>
      </c>
      <c r="P12" s="5" t="s">
        <v>228</v>
      </c>
      <c r="Q12" s="6" t="s">
        <v>227</v>
      </c>
      <c r="R12" s="5">
        <v>21</v>
      </c>
      <c r="S12" s="5"/>
      <c r="T12" s="6" t="s">
        <v>226</v>
      </c>
      <c r="U12" s="6" t="s">
        <v>225</v>
      </c>
      <c r="V12" s="10">
        <v>2200</v>
      </c>
      <c r="W12" s="9" t="s">
        <v>224</v>
      </c>
      <c r="AC12" s="12"/>
      <c r="AR12" s="13" t="s">
        <v>223</v>
      </c>
      <c r="AS12" s="13"/>
      <c r="BL12" s="7" t="s">
        <v>222</v>
      </c>
      <c r="BM12" s="7" t="s">
        <v>221</v>
      </c>
      <c r="BN12" s="7"/>
      <c r="BO12" s="7">
        <v>7</v>
      </c>
    </row>
    <row r="13" spans="1:67" ht="26">
      <c r="H13" s="3">
        <f t="shared" si="0"/>
        <v>12</v>
      </c>
      <c r="I13" s="14" t="s">
        <v>220</v>
      </c>
      <c r="K13" s="15"/>
      <c r="L13" s="3" t="s">
        <v>219</v>
      </c>
      <c r="M13" s="3">
        <f t="shared" si="1"/>
        <v>11</v>
      </c>
      <c r="P13" s="5" t="s">
        <v>218</v>
      </c>
      <c r="Q13" s="6" t="s">
        <v>217</v>
      </c>
      <c r="R13" s="5">
        <v>21</v>
      </c>
      <c r="S13" s="5"/>
      <c r="T13" s="6" t="s">
        <v>216</v>
      </c>
      <c r="U13" s="6" t="s">
        <v>69</v>
      </c>
      <c r="V13" s="10">
        <v>2300</v>
      </c>
      <c r="W13" s="9" t="s">
        <v>215</v>
      </c>
      <c r="AC13" s="12"/>
      <c r="AR13" s="13" t="s">
        <v>214</v>
      </c>
      <c r="AS13" s="13"/>
      <c r="BL13" s="7" t="s">
        <v>213</v>
      </c>
      <c r="BM13" s="7" t="s">
        <v>212</v>
      </c>
      <c r="BN13" s="7"/>
      <c r="BO13" s="7">
        <v>21</v>
      </c>
    </row>
    <row r="14" spans="1:67" ht="26">
      <c r="I14" s="14" t="s">
        <v>211</v>
      </c>
      <c r="L14" s="3" t="s">
        <v>210</v>
      </c>
      <c r="M14" s="3">
        <f t="shared" si="1"/>
        <v>12</v>
      </c>
      <c r="P14" s="5" t="s">
        <v>209</v>
      </c>
      <c r="Q14" s="6" t="s">
        <v>208</v>
      </c>
      <c r="R14" s="5">
        <v>30</v>
      </c>
      <c r="S14" s="5"/>
      <c r="T14" s="6" t="s">
        <v>207</v>
      </c>
      <c r="U14" s="6" t="s">
        <v>206</v>
      </c>
      <c r="V14" s="10">
        <v>2400</v>
      </c>
      <c r="W14" s="9" t="s">
        <v>205</v>
      </c>
      <c r="AC14" s="12"/>
      <c r="AR14" s="13" t="s">
        <v>204</v>
      </c>
      <c r="AS14" s="13"/>
      <c r="BL14" s="7" t="s">
        <v>203</v>
      </c>
      <c r="BM14" s="7" t="s">
        <v>202</v>
      </c>
      <c r="BN14" s="7"/>
      <c r="BO14" s="7">
        <v>23</v>
      </c>
    </row>
    <row r="15" spans="1:67">
      <c r="M15" s="3">
        <v>24</v>
      </c>
      <c r="P15" s="5" t="s">
        <v>201</v>
      </c>
      <c r="Q15" s="6" t="s">
        <v>200</v>
      </c>
      <c r="R15" s="5">
        <v>30</v>
      </c>
      <c r="S15" s="5"/>
      <c r="T15" s="6" t="s">
        <v>199</v>
      </c>
      <c r="U15" s="6" t="s">
        <v>43</v>
      </c>
      <c r="V15" s="10">
        <v>3100</v>
      </c>
      <c r="W15" s="9" t="s">
        <v>198</v>
      </c>
      <c r="AC15" s="12"/>
      <c r="AR15" s="13" t="s">
        <v>197</v>
      </c>
      <c r="AS15" s="13"/>
      <c r="BL15" s="7" t="s">
        <v>196</v>
      </c>
      <c r="BM15" s="7" t="s">
        <v>195</v>
      </c>
      <c r="BN15" s="7"/>
      <c r="BO15" s="7">
        <v>10</v>
      </c>
    </row>
    <row r="16" spans="1:67">
      <c r="M16" s="3">
        <v>30</v>
      </c>
      <c r="P16" s="5" t="s">
        <v>194</v>
      </c>
      <c r="Q16" s="6" t="s">
        <v>193</v>
      </c>
      <c r="R16" s="5">
        <v>30</v>
      </c>
      <c r="S16" s="5"/>
      <c r="T16" s="6" t="s">
        <v>192</v>
      </c>
      <c r="U16" s="6" t="s">
        <v>191</v>
      </c>
      <c r="V16" s="10">
        <v>3200</v>
      </c>
      <c r="W16" s="9" t="s">
        <v>190</v>
      </c>
      <c r="AC16" s="12"/>
      <c r="AR16" s="11" t="s">
        <v>189</v>
      </c>
      <c r="AS16" s="11"/>
      <c r="BL16" s="7" t="s">
        <v>188</v>
      </c>
      <c r="BM16" s="7" t="s">
        <v>187</v>
      </c>
      <c r="BN16" s="7"/>
      <c r="BO16" s="7">
        <v>20</v>
      </c>
    </row>
    <row r="17" spans="13:67">
      <c r="M17" s="3">
        <v>36</v>
      </c>
      <c r="P17" s="5" t="s">
        <v>186</v>
      </c>
      <c r="Q17" s="6" t="s">
        <v>185</v>
      </c>
      <c r="R17" s="5">
        <v>30</v>
      </c>
      <c r="S17" s="5"/>
      <c r="T17" s="6" t="s">
        <v>184</v>
      </c>
      <c r="U17" s="6" t="s">
        <v>183</v>
      </c>
      <c r="V17" s="10">
        <v>3300</v>
      </c>
      <c r="W17" s="9" t="s">
        <v>182</v>
      </c>
      <c r="BL17" s="7" t="s">
        <v>181</v>
      </c>
      <c r="BM17" s="7" t="s">
        <v>180</v>
      </c>
      <c r="BN17" s="7" t="s">
        <v>171</v>
      </c>
      <c r="BO17" s="7">
        <v>20</v>
      </c>
    </row>
    <row r="18" spans="13:67">
      <c r="M18" s="3">
        <v>48</v>
      </c>
      <c r="P18" s="5" t="s">
        <v>179</v>
      </c>
      <c r="Q18" s="6" t="s">
        <v>178</v>
      </c>
      <c r="R18" s="5">
        <v>30</v>
      </c>
      <c r="S18" s="5"/>
      <c r="T18" s="6" t="s">
        <v>177</v>
      </c>
      <c r="U18" s="6" t="s">
        <v>176</v>
      </c>
      <c r="V18" s="10" t="s">
        <v>175</v>
      </c>
      <c r="W18" s="9" t="s">
        <v>174</v>
      </c>
      <c r="BL18" s="7" t="s">
        <v>173</v>
      </c>
      <c r="BM18" s="7" t="s">
        <v>172</v>
      </c>
      <c r="BN18" s="7" t="s">
        <v>171</v>
      </c>
      <c r="BO18" s="7">
        <v>20</v>
      </c>
    </row>
    <row r="19" spans="13:67">
      <c r="M19" s="3">
        <v>60</v>
      </c>
      <c r="P19" s="5" t="s">
        <v>170</v>
      </c>
      <c r="Q19" s="6" t="s">
        <v>169</v>
      </c>
      <c r="R19" s="5">
        <v>30</v>
      </c>
      <c r="S19" s="5"/>
      <c r="T19" s="6" t="s">
        <v>168</v>
      </c>
      <c r="U19" s="6" t="s">
        <v>167</v>
      </c>
      <c r="V19" s="10" t="s">
        <v>166</v>
      </c>
      <c r="W19" s="9" t="s">
        <v>165</v>
      </c>
    </row>
    <row r="20" spans="13:67">
      <c r="M20" s="3">
        <v>72</v>
      </c>
      <c r="P20" s="5" t="s">
        <v>164</v>
      </c>
      <c r="Q20" s="6" t="s">
        <v>163</v>
      </c>
      <c r="R20" s="5">
        <v>30</v>
      </c>
      <c r="S20" s="5"/>
      <c r="T20" s="6" t="s">
        <v>162</v>
      </c>
      <c r="U20" s="6" t="s">
        <v>161</v>
      </c>
      <c r="V20" s="10" t="s">
        <v>160</v>
      </c>
      <c r="W20" s="9" t="s">
        <v>159</v>
      </c>
    </row>
    <row r="21" spans="13:67">
      <c r="M21" s="3">
        <v>84</v>
      </c>
      <c r="P21" s="5" t="s">
        <v>158</v>
      </c>
      <c r="Q21" s="6" t="s">
        <v>157</v>
      </c>
      <c r="R21" s="5">
        <v>45</v>
      </c>
      <c r="S21" s="5"/>
      <c r="T21" s="6" t="s">
        <v>156</v>
      </c>
      <c r="U21" s="6" t="s">
        <v>39</v>
      </c>
    </row>
    <row r="22" spans="13:67">
      <c r="M22" s="3">
        <v>96</v>
      </c>
      <c r="P22" s="5" t="s">
        <v>155</v>
      </c>
      <c r="Q22" s="6" t="s">
        <v>154</v>
      </c>
      <c r="R22" s="5">
        <v>45</v>
      </c>
      <c r="S22" s="5"/>
      <c r="T22" s="6" t="s">
        <v>153</v>
      </c>
      <c r="U22" s="6" t="s">
        <v>152</v>
      </c>
    </row>
    <row r="23" spans="13:67">
      <c r="M23" s="3">
        <v>108</v>
      </c>
      <c r="P23" s="5" t="s">
        <v>151</v>
      </c>
      <c r="Q23" s="6" t="s">
        <v>150</v>
      </c>
      <c r="R23" s="5">
        <v>60</v>
      </c>
      <c r="S23" s="5"/>
      <c r="T23" s="6" t="s">
        <v>149</v>
      </c>
      <c r="U23" s="6" t="s">
        <v>148</v>
      </c>
    </row>
    <row r="24" spans="13:67">
      <c r="M24" s="3">
        <v>120</v>
      </c>
      <c r="P24" s="5" t="s">
        <v>147</v>
      </c>
      <c r="Q24" s="6" t="s">
        <v>146</v>
      </c>
      <c r="R24" s="5">
        <v>60</v>
      </c>
      <c r="S24" s="5"/>
      <c r="T24" s="6" t="s">
        <v>145</v>
      </c>
      <c r="U24" s="6" t="s">
        <v>144</v>
      </c>
    </row>
    <row r="25" spans="13:67">
      <c r="M25" s="3">
        <f t="shared" ref="M25:M39" si="2">M24+12</f>
        <v>132</v>
      </c>
      <c r="P25" s="5" t="s">
        <v>143</v>
      </c>
      <c r="Q25" s="6" t="s">
        <v>142</v>
      </c>
      <c r="R25" s="5">
        <v>60</v>
      </c>
      <c r="S25" s="5"/>
      <c r="T25" s="6" t="s">
        <v>141</v>
      </c>
      <c r="U25" s="6" t="s">
        <v>140</v>
      </c>
    </row>
    <row r="26" spans="13:67">
      <c r="M26" s="3">
        <f t="shared" si="2"/>
        <v>144</v>
      </c>
      <c r="P26" s="5" t="s">
        <v>139</v>
      </c>
      <c r="Q26" s="6" t="s">
        <v>138</v>
      </c>
      <c r="R26" s="5">
        <v>90</v>
      </c>
      <c r="S26" s="5"/>
      <c r="T26" s="6" t="s">
        <v>137</v>
      </c>
      <c r="U26" s="6" t="s">
        <v>136</v>
      </c>
      <c r="BL26" s="7"/>
      <c r="BM26" s="8"/>
      <c r="BN26" s="7"/>
      <c r="BO26" s="7"/>
    </row>
    <row r="27" spans="13:67">
      <c r="M27" s="3">
        <f t="shared" si="2"/>
        <v>156</v>
      </c>
      <c r="P27" s="5" t="s">
        <v>135</v>
      </c>
      <c r="Q27" s="6" t="s">
        <v>134</v>
      </c>
      <c r="R27" s="5">
        <v>90</v>
      </c>
      <c r="S27" s="5"/>
      <c r="T27" s="6" t="s">
        <v>133</v>
      </c>
      <c r="U27" s="6" t="s">
        <v>132</v>
      </c>
      <c r="BL27" s="7"/>
      <c r="BM27" s="8"/>
      <c r="BN27" s="7"/>
      <c r="BO27" s="7"/>
    </row>
    <row r="28" spans="13:67">
      <c r="M28" s="3">
        <f t="shared" si="2"/>
        <v>168</v>
      </c>
      <c r="P28" s="5" t="s">
        <v>131</v>
      </c>
      <c r="Q28" s="6" t="s">
        <v>130</v>
      </c>
      <c r="R28" s="5" t="s">
        <v>10</v>
      </c>
      <c r="S28" s="5"/>
      <c r="T28" s="6" t="s">
        <v>129</v>
      </c>
      <c r="U28" s="6" t="s">
        <v>128</v>
      </c>
      <c r="BL28" s="7"/>
      <c r="BM28" s="8"/>
      <c r="BN28" s="7"/>
      <c r="BO28" s="7"/>
    </row>
    <row r="29" spans="13:67">
      <c r="M29" s="3">
        <f t="shared" si="2"/>
        <v>180</v>
      </c>
      <c r="P29" s="5" t="s">
        <v>127</v>
      </c>
      <c r="Q29" s="6" t="s">
        <v>126</v>
      </c>
      <c r="R29" s="5" t="s">
        <v>10</v>
      </c>
      <c r="S29" s="5"/>
      <c r="T29" s="6" t="s">
        <v>125</v>
      </c>
      <c r="U29" s="6" t="s">
        <v>124</v>
      </c>
    </row>
    <row r="30" spans="13:67">
      <c r="M30" s="3">
        <f t="shared" si="2"/>
        <v>192</v>
      </c>
      <c r="P30" s="5" t="s">
        <v>123</v>
      </c>
      <c r="Q30" s="6" t="s">
        <v>122</v>
      </c>
      <c r="R30" s="5" t="s">
        <v>10</v>
      </c>
      <c r="S30" s="5"/>
      <c r="T30" s="6" t="s">
        <v>121</v>
      </c>
      <c r="U30" s="6" t="s">
        <v>120</v>
      </c>
    </row>
    <row r="31" spans="13:67">
      <c r="M31" s="3">
        <f t="shared" si="2"/>
        <v>204</v>
      </c>
      <c r="P31" s="5" t="s">
        <v>119</v>
      </c>
      <c r="Q31" s="6" t="s">
        <v>118</v>
      </c>
      <c r="R31" s="5" t="s">
        <v>10</v>
      </c>
      <c r="S31" s="5"/>
      <c r="T31" s="6" t="s">
        <v>117</v>
      </c>
      <c r="U31" s="6" t="s">
        <v>116</v>
      </c>
    </row>
    <row r="32" spans="13:67">
      <c r="M32" s="3">
        <f t="shared" si="2"/>
        <v>216</v>
      </c>
      <c r="P32" s="5" t="s">
        <v>115</v>
      </c>
      <c r="Q32" s="6" t="s">
        <v>114</v>
      </c>
      <c r="R32" s="5" t="s">
        <v>10</v>
      </c>
      <c r="S32" s="5"/>
      <c r="T32" s="6" t="s">
        <v>113</v>
      </c>
      <c r="U32" s="6" t="s">
        <v>112</v>
      </c>
      <c r="BL32" s="7"/>
      <c r="BM32" s="7"/>
      <c r="BN32" s="7"/>
      <c r="BO32" s="7"/>
    </row>
    <row r="33" spans="13:67">
      <c r="M33" s="3">
        <f t="shared" si="2"/>
        <v>228</v>
      </c>
      <c r="P33" s="5" t="s">
        <v>111</v>
      </c>
      <c r="Q33" s="6" t="s">
        <v>110</v>
      </c>
      <c r="R33" s="5" t="s">
        <v>10</v>
      </c>
      <c r="S33" s="5"/>
      <c r="T33" s="6" t="s">
        <v>109</v>
      </c>
      <c r="U33" s="6" t="s">
        <v>108</v>
      </c>
      <c r="BL33" s="7"/>
      <c r="BM33" s="7"/>
      <c r="BN33" s="7"/>
      <c r="BO33" s="7"/>
    </row>
    <row r="34" spans="13:67">
      <c r="M34" s="3">
        <f t="shared" si="2"/>
        <v>240</v>
      </c>
      <c r="P34" s="5" t="s">
        <v>107</v>
      </c>
      <c r="Q34" s="6" t="s">
        <v>106</v>
      </c>
      <c r="R34" s="5" t="s">
        <v>10</v>
      </c>
      <c r="S34" s="5"/>
      <c r="T34" s="6" t="s">
        <v>105</v>
      </c>
      <c r="U34" s="6" t="s">
        <v>104</v>
      </c>
      <c r="BL34" s="7"/>
      <c r="BM34" s="7"/>
      <c r="BN34" s="7"/>
      <c r="BO34" s="7"/>
    </row>
    <row r="35" spans="13:67">
      <c r="M35" s="3">
        <f t="shared" si="2"/>
        <v>252</v>
      </c>
      <c r="P35" s="5" t="s">
        <v>103</v>
      </c>
      <c r="Q35" s="6" t="s">
        <v>102</v>
      </c>
      <c r="R35" s="5" t="s">
        <v>10</v>
      </c>
      <c r="S35" s="5"/>
      <c r="T35" s="6" t="s">
        <v>101</v>
      </c>
      <c r="U35" s="6" t="s">
        <v>100</v>
      </c>
      <c r="BL35" s="7"/>
      <c r="BM35" s="7"/>
      <c r="BN35" s="7"/>
      <c r="BO35" s="7"/>
    </row>
    <row r="36" spans="13:67">
      <c r="M36" s="3">
        <f t="shared" si="2"/>
        <v>264</v>
      </c>
      <c r="P36" s="5" t="s">
        <v>99</v>
      </c>
      <c r="Q36" s="6" t="s">
        <v>98</v>
      </c>
      <c r="R36" s="5" t="s">
        <v>10</v>
      </c>
      <c r="S36" s="5"/>
      <c r="T36" s="6" t="s">
        <v>97</v>
      </c>
      <c r="U36" s="6" t="s">
        <v>96</v>
      </c>
      <c r="BL36" s="7"/>
      <c r="BM36" s="7"/>
      <c r="BN36" s="7"/>
      <c r="BO36" s="7"/>
    </row>
    <row r="37" spans="13:67">
      <c r="M37" s="3">
        <f t="shared" si="2"/>
        <v>276</v>
      </c>
      <c r="P37" s="5" t="s">
        <v>95</v>
      </c>
      <c r="Q37" s="6" t="s">
        <v>94</v>
      </c>
      <c r="R37" s="5" t="s">
        <v>10</v>
      </c>
      <c r="S37" s="5"/>
      <c r="T37" s="6" t="s">
        <v>93</v>
      </c>
      <c r="U37" s="6" t="s">
        <v>92</v>
      </c>
      <c r="BL37" s="7"/>
      <c r="BM37" s="7"/>
      <c r="BN37" s="7"/>
      <c r="BO37" s="7"/>
    </row>
    <row r="38" spans="13:67">
      <c r="M38" s="3">
        <f t="shared" si="2"/>
        <v>288</v>
      </c>
      <c r="P38" s="5" t="s">
        <v>91</v>
      </c>
      <c r="Q38" s="6" t="s">
        <v>90</v>
      </c>
      <c r="R38" s="5" t="s">
        <v>10</v>
      </c>
      <c r="S38" s="5"/>
      <c r="T38" s="6" t="s">
        <v>89</v>
      </c>
      <c r="U38" s="6" t="s">
        <v>88</v>
      </c>
      <c r="BL38" s="7"/>
      <c r="BM38" s="7"/>
      <c r="BN38" s="7"/>
      <c r="BO38" s="7"/>
    </row>
    <row r="39" spans="13:67">
      <c r="M39" s="3">
        <f t="shared" si="2"/>
        <v>300</v>
      </c>
      <c r="P39" s="5" t="s">
        <v>87</v>
      </c>
      <c r="Q39" s="6" t="s">
        <v>86</v>
      </c>
      <c r="R39" s="5" t="s">
        <v>10</v>
      </c>
      <c r="S39" s="5"/>
      <c r="T39" s="6" t="s">
        <v>85</v>
      </c>
      <c r="U39" s="6" t="s">
        <v>84</v>
      </c>
    </row>
    <row r="40" spans="13:67">
      <c r="P40" s="5" t="s">
        <v>83</v>
      </c>
      <c r="Q40" s="6" t="s">
        <v>82</v>
      </c>
      <c r="R40" s="5" t="s">
        <v>10</v>
      </c>
      <c r="S40" s="5"/>
      <c r="T40" s="6" t="s">
        <v>81</v>
      </c>
      <c r="U40" s="6" t="s">
        <v>80</v>
      </c>
    </row>
    <row r="41" spans="13:67">
      <c r="P41" s="5" t="s">
        <v>79</v>
      </c>
      <c r="Q41" s="6" t="s">
        <v>78</v>
      </c>
      <c r="R41" s="5" t="s">
        <v>10</v>
      </c>
      <c r="S41" s="5"/>
      <c r="T41" s="6" t="s">
        <v>77</v>
      </c>
      <c r="U41" s="6" t="s">
        <v>27</v>
      </c>
    </row>
    <row r="42" spans="13:67">
      <c r="P42" s="5" t="s">
        <v>76</v>
      </c>
      <c r="Q42" s="6" t="s">
        <v>75</v>
      </c>
      <c r="R42" s="5">
        <v>30</v>
      </c>
      <c r="S42" s="5"/>
      <c r="T42" s="6" t="s">
        <v>74</v>
      </c>
      <c r="U42" s="6" t="s">
        <v>73</v>
      </c>
    </row>
    <row r="43" spans="13:67">
      <c r="P43" s="5" t="s">
        <v>72</v>
      </c>
      <c r="Q43" s="6" t="s">
        <v>71</v>
      </c>
      <c r="R43" s="5">
        <v>30</v>
      </c>
      <c r="S43" s="5"/>
      <c r="T43" s="6" t="s">
        <v>70</v>
      </c>
      <c r="U43" s="6" t="s">
        <v>69</v>
      </c>
    </row>
    <row r="44" spans="13:67">
      <c r="P44" s="5" t="s">
        <v>68</v>
      </c>
      <c r="Q44" s="6" t="s">
        <v>67</v>
      </c>
      <c r="R44" s="5" t="s">
        <v>10</v>
      </c>
      <c r="S44" s="5"/>
      <c r="T44" s="6" t="s">
        <v>66</v>
      </c>
      <c r="U44" s="6" t="s">
        <v>35</v>
      </c>
    </row>
    <row r="45" spans="13:67">
      <c r="P45" s="5" t="s">
        <v>65</v>
      </c>
      <c r="Q45" s="6" t="s">
        <v>64</v>
      </c>
      <c r="R45" s="5" t="s">
        <v>10</v>
      </c>
      <c r="S45" s="5"/>
      <c r="T45" s="6" t="s">
        <v>63</v>
      </c>
      <c r="U45" s="6" t="s">
        <v>62</v>
      </c>
    </row>
    <row r="46" spans="13:67">
      <c r="P46" s="5" t="s">
        <v>61</v>
      </c>
      <c r="Q46" s="6" t="s">
        <v>60</v>
      </c>
      <c r="R46" s="5" t="s">
        <v>10</v>
      </c>
      <c r="S46" s="5"/>
      <c r="T46" s="6" t="s">
        <v>59</v>
      </c>
      <c r="U46" s="6" t="s">
        <v>58</v>
      </c>
    </row>
    <row r="47" spans="13:67">
      <c r="P47" s="5" t="s">
        <v>57</v>
      </c>
      <c r="Q47" s="6" t="s">
        <v>56</v>
      </c>
      <c r="R47" s="5" t="s">
        <v>10</v>
      </c>
      <c r="S47" s="5"/>
      <c r="T47" s="6" t="s">
        <v>55</v>
      </c>
      <c r="U47" s="6" t="s">
        <v>23</v>
      </c>
    </row>
    <row r="48" spans="13:67">
      <c r="P48" s="5" t="s">
        <v>54</v>
      </c>
      <c r="Q48" s="6" t="s">
        <v>53</v>
      </c>
      <c r="R48" s="5" t="s">
        <v>10</v>
      </c>
      <c r="S48" s="5"/>
      <c r="T48" s="6" t="s">
        <v>52</v>
      </c>
      <c r="U48" s="6" t="s">
        <v>51</v>
      </c>
    </row>
    <row r="49" spans="16:21">
      <c r="P49" s="5" t="s">
        <v>50</v>
      </c>
      <c r="Q49" s="6" t="s">
        <v>49</v>
      </c>
      <c r="R49" s="5" t="s">
        <v>10</v>
      </c>
      <c r="S49" s="5"/>
      <c r="T49" s="6" t="s">
        <v>48</v>
      </c>
      <c r="U49" s="6" t="s">
        <v>47</v>
      </c>
    </row>
    <row r="50" spans="16:21">
      <c r="P50" s="5" t="s">
        <v>46</v>
      </c>
      <c r="Q50" s="6" t="s">
        <v>45</v>
      </c>
      <c r="R50" s="5">
        <v>40</v>
      </c>
      <c r="S50" s="5"/>
      <c r="T50" s="6" t="s">
        <v>44</v>
      </c>
      <c r="U50" s="6" t="s">
        <v>43</v>
      </c>
    </row>
    <row r="51" spans="16:21">
      <c r="P51" s="5" t="s">
        <v>42</v>
      </c>
      <c r="Q51" s="6" t="s">
        <v>41</v>
      </c>
      <c r="R51" s="5" t="s">
        <v>10</v>
      </c>
      <c r="S51" s="5"/>
      <c r="T51" s="6" t="s">
        <v>40</v>
      </c>
      <c r="U51" s="6" t="s">
        <v>39</v>
      </c>
    </row>
    <row r="52" spans="16:21">
      <c r="P52" s="5" t="s">
        <v>38</v>
      </c>
      <c r="Q52" s="6" t="s">
        <v>37</v>
      </c>
      <c r="R52" s="5">
        <v>45</v>
      </c>
      <c r="S52" s="5"/>
      <c r="T52" s="6" t="s">
        <v>36</v>
      </c>
      <c r="U52" s="6" t="s">
        <v>35</v>
      </c>
    </row>
    <row r="53" spans="16:21">
      <c r="P53" s="5" t="s">
        <v>34</v>
      </c>
      <c r="Q53" s="6" t="s">
        <v>33</v>
      </c>
      <c r="R53" s="5" t="s">
        <v>10</v>
      </c>
      <c r="S53" s="5"/>
      <c r="T53" s="6" t="s">
        <v>32</v>
      </c>
      <c r="U53" s="6" t="s">
        <v>31</v>
      </c>
    </row>
    <row r="54" spans="16:21">
      <c r="P54" s="5" t="s">
        <v>30</v>
      </c>
      <c r="Q54" s="6" t="s">
        <v>29</v>
      </c>
      <c r="R54" s="5">
        <v>50</v>
      </c>
      <c r="S54" s="5"/>
      <c r="T54" s="6" t="s">
        <v>28</v>
      </c>
      <c r="U54" s="6" t="s">
        <v>27</v>
      </c>
    </row>
    <row r="55" spans="16:21">
      <c r="P55" s="5" t="s">
        <v>26</v>
      </c>
      <c r="Q55" s="6" t="s">
        <v>25</v>
      </c>
      <c r="R55" s="5" t="s">
        <v>10</v>
      </c>
      <c r="S55" s="5"/>
      <c r="T55" s="6" t="s">
        <v>24</v>
      </c>
      <c r="U55" s="6" t="s">
        <v>23</v>
      </c>
    </row>
    <row r="56" spans="16:21">
      <c r="P56" s="5" t="s">
        <v>22</v>
      </c>
      <c r="Q56" s="6" t="s">
        <v>21</v>
      </c>
      <c r="R56" s="5" t="s">
        <v>10</v>
      </c>
      <c r="S56" s="5"/>
    </row>
    <row r="57" spans="16:21">
      <c r="P57" s="5" t="s">
        <v>20</v>
      </c>
      <c r="Q57" s="6" t="s">
        <v>19</v>
      </c>
      <c r="R57" s="5" t="s">
        <v>10</v>
      </c>
      <c r="S57" s="5"/>
    </row>
    <row r="58" spans="16:21">
      <c r="P58" s="5" t="s">
        <v>18</v>
      </c>
      <c r="Q58" s="6" t="s">
        <v>17</v>
      </c>
      <c r="R58" s="5">
        <v>65</v>
      </c>
      <c r="S58" s="5"/>
    </row>
    <row r="59" spans="16:21">
      <c r="P59" s="5" t="s">
        <v>16</v>
      </c>
      <c r="Q59" s="6" t="s">
        <v>15</v>
      </c>
      <c r="R59" s="5" t="s">
        <v>10</v>
      </c>
      <c r="S59" s="5"/>
    </row>
    <row r="60" spans="16:21">
      <c r="P60" s="5" t="s">
        <v>14</v>
      </c>
      <c r="Q60" s="6" t="s">
        <v>13</v>
      </c>
      <c r="R60" s="5">
        <v>75</v>
      </c>
      <c r="S60" s="5"/>
    </row>
    <row r="61" spans="16:21">
      <c r="P61" s="5" t="s">
        <v>12</v>
      </c>
      <c r="Q61" s="6" t="s">
        <v>11</v>
      </c>
      <c r="R61" s="5" t="s">
        <v>10</v>
      </c>
      <c r="S61" s="5"/>
    </row>
  </sheetData>
  <sheetProtection algorithmName="SHA-512" hashValue="w8deTDdArubL9Ap5eBW0gg5pa+lxAJFEnq4rrxM9Gpm3g5Zi5HDsOxPW/sk6oMbVTm58C+5ng9Ax8WwsSW/JbA==" saltValue="va2kvxbyHjPHK0JLzlHJrQ==" spinCount="100000" sheet="1" objects="1" scenarios="1" selectLockedCells="1" selectUnlockedCells="1"/>
  <hyperlinks>
    <hyperlink ref="O2" r:id="rId1"/>
    <hyperlink ref="O3" r:id="rId2"/>
  </hyperlinks>
  <pageMargins left="0.7" right="0.7" top="0.75" bottom="0.75" header="0.3" footer="0.3"/>
  <pageSetup paperSize="9" orientation="portrait"/>
  <drawing r:id="rId3"/>
  <legacyDrawing r:id="rId4"/>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4</vt:i4>
      </vt:variant>
    </vt:vector>
  </HeadingPairs>
  <TitlesOfParts>
    <vt:vector size="4" baseType="lpstr">
      <vt:lpstr>ChargesExport.</vt:lpstr>
      <vt:lpstr>Plan</vt:lpstr>
      <vt:lpstr>Feuil1</vt:lpstr>
      <vt:lpstr>Data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Lorraine Pugi</dc:creator>
  <cp:lastModifiedBy>Guillaume Beth</cp:lastModifiedBy>
  <dcterms:created xsi:type="dcterms:W3CDTF">2015-06-05T18:17:20Z</dcterms:created>
  <dcterms:modified xsi:type="dcterms:W3CDTF">2020-08-27T13:49:49Z</dcterms:modified>
</cp:coreProperties>
</file>