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5516" codeName="{662AC1DA-710E-409A-AF98-282AFDE22985}"/>
  <workbookPr codeName="ThisWorkbook" autoCompressPictures="0"/>
  <bookViews>
    <workbookView xWindow="0" yWindow="0" windowWidth="28800" windowHeight="15940" activeTab="2"/>
  </bookViews>
  <sheets>
    <sheet name="ETAT DES STOCKS" sheetId="3" r:id="rId1"/>
    <sheet name="JOURNAL STOCKS" sheetId="1" r:id="rId2"/>
    <sheet name="PASSWORD" sheetId="4" r:id="rId3"/>
  </sheets>
  <definedNames>
    <definedName name="ListeLibelles">'JOURNAL STOCKS'!$I$2:$I$9</definedName>
    <definedName name="MDP">PASSWORD!$B$1</definedName>
    <definedName name="NvProduit">'ETAT DES STOCKS'!$A$2:$D$2</definedName>
    <definedName name="_xlnm.Print_Area" localSheetId="0">'ETAT DES STOCKS'!$A$4:$J$46</definedName>
    <definedName name="_xlnm.Print_Area" localSheetId="1">Journal[#All]</definedName>
  </definedName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10" i="3" l="1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G46" i="3"/>
  <c r="F46" i="3"/>
  <c r="K46" i="3"/>
  <c r="H46" i="3"/>
  <c r="J46" i="3"/>
  <c r="I46" i="3"/>
  <c r="G45" i="3"/>
  <c r="F45" i="3"/>
  <c r="K45" i="3"/>
  <c r="H45" i="3"/>
  <c r="J45" i="3"/>
  <c r="I45" i="3"/>
  <c r="G44" i="3"/>
  <c r="F44" i="3"/>
  <c r="K44" i="3"/>
  <c r="H44" i="3"/>
  <c r="J44" i="3"/>
  <c r="I44" i="3"/>
  <c r="G43" i="3"/>
  <c r="F43" i="3"/>
  <c r="K43" i="3"/>
  <c r="H43" i="3"/>
  <c r="J43" i="3"/>
  <c r="I43" i="3"/>
  <c r="G42" i="3"/>
  <c r="F42" i="3"/>
  <c r="K42" i="3"/>
  <c r="H42" i="3"/>
  <c r="J42" i="3"/>
  <c r="I42" i="3"/>
  <c r="G41" i="3"/>
  <c r="F41" i="3"/>
  <c r="K41" i="3"/>
  <c r="H41" i="3"/>
  <c r="J41" i="3"/>
  <c r="I41" i="3"/>
  <c r="G40" i="3"/>
  <c r="F40" i="3"/>
  <c r="K40" i="3"/>
  <c r="H40" i="3"/>
  <c r="J40" i="3"/>
  <c r="I40" i="3"/>
  <c r="G39" i="3"/>
  <c r="F39" i="3"/>
  <c r="K39" i="3"/>
  <c r="H39" i="3"/>
  <c r="J39" i="3"/>
  <c r="I39" i="3"/>
  <c r="G38" i="3"/>
  <c r="F38" i="3"/>
  <c r="K38" i="3"/>
  <c r="H38" i="3"/>
  <c r="J38" i="3"/>
  <c r="I38" i="3"/>
  <c r="G37" i="3"/>
  <c r="F37" i="3"/>
  <c r="K37" i="3"/>
  <c r="H37" i="3"/>
  <c r="J37" i="3"/>
  <c r="I37" i="3"/>
  <c r="G36" i="3"/>
  <c r="F36" i="3"/>
  <c r="K36" i="3"/>
  <c r="H36" i="3"/>
  <c r="J36" i="3"/>
  <c r="I36" i="3"/>
  <c r="G35" i="3"/>
  <c r="F35" i="3"/>
  <c r="K35" i="3"/>
  <c r="H35" i="3"/>
  <c r="J35" i="3"/>
  <c r="I35" i="3"/>
  <c r="G34" i="3"/>
  <c r="F34" i="3"/>
  <c r="K34" i="3"/>
  <c r="H34" i="3"/>
  <c r="J34" i="3"/>
  <c r="I34" i="3"/>
  <c r="G33" i="3"/>
  <c r="F33" i="3"/>
  <c r="K33" i="3"/>
  <c r="H33" i="3"/>
  <c r="J33" i="3"/>
  <c r="I33" i="3"/>
  <c r="G32" i="3"/>
  <c r="F32" i="3"/>
  <c r="K32" i="3"/>
  <c r="H32" i="3"/>
  <c r="J32" i="3"/>
  <c r="I32" i="3"/>
  <c r="G31" i="3"/>
  <c r="F31" i="3"/>
  <c r="K31" i="3"/>
  <c r="H31" i="3"/>
  <c r="J31" i="3"/>
  <c r="I31" i="3"/>
  <c r="G30" i="3"/>
  <c r="F30" i="3"/>
  <c r="K30" i="3"/>
  <c r="H30" i="3"/>
  <c r="J30" i="3"/>
  <c r="I30" i="3"/>
  <c r="G29" i="3"/>
  <c r="F29" i="3"/>
  <c r="K29" i="3"/>
  <c r="H29" i="3"/>
  <c r="J29" i="3"/>
  <c r="I29" i="3"/>
  <c r="G28" i="3"/>
  <c r="F28" i="3"/>
  <c r="K28" i="3"/>
  <c r="H28" i="3"/>
  <c r="J28" i="3"/>
  <c r="I28" i="3"/>
  <c r="G27" i="3"/>
  <c r="F27" i="3"/>
  <c r="K27" i="3"/>
  <c r="H27" i="3"/>
  <c r="J27" i="3"/>
  <c r="I27" i="3"/>
  <c r="G26" i="3"/>
  <c r="F26" i="3"/>
  <c r="K26" i="3"/>
  <c r="H26" i="3"/>
  <c r="J26" i="3"/>
  <c r="I26" i="3"/>
  <c r="G25" i="3"/>
  <c r="F25" i="3"/>
  <c r="K25" i="3"/>
  <c r="H25" i="3"/>
  <c r="J25" i="3"/>
  <c r="I25" i="3"/>
  <c r="G24" i="3"/>
  <c r="F24" i="3"/>
  <c r="K24" i="3"/>
  <c r="H24" i="3"/>
  <c r="J24" i="3"/>
  <c r="I24" i="3"/>
  <c r="G23" i="3"/>
  <c r="F23" i="3"/>
  <c r="K23" i="3"/>
  <c r="H23" i="3"/>
  <c r="J23" i="3"/>
  <c r="I23" i="3"/>
  <c r="G22" i="3"/>
  <c r="F22" i="3"/>
  <c r="K22" i="3"/>
  <c r="H22" i="3"/>
  <c r="J22" i="3"/>
  <c r="I22" i="3"/>
  <c r="G21" i="3"/>
  <c r="F21" i="3"/>
  <c r="K21" i="3"/>
  <c r="H21" i="3"/>
  <c r="J21" i="3"/>
  <c r="I21" i="3"/>
  <c r="G20" i="3"/>
  <c r="F20" i="3"/>
  <c r="K20" i="3"/>
  <c r="H20" i="3"/>
  <c r="J20" i="3"/>
  <c r="I20" i="3"/>
  <c r="G19" i="3"/>
  <c r="F19" i="3"/>
  <c r="K19" i="3"/>
  <c r="H19" i="3"/>
  <c r="J19" i="3"/>
  <c r="I19" i="3"/>
  <c r="G18" i="3"/>
  <c r="F18" i="3"/>
  <c r="K18" i="3"/>
  <c r="H18" i="3"/>
  <c r="J18" i="3"/>
  <c r="I18" i="3"/>
  <c r="G17" i="3"/>
  <c r="F17" i="3"/>
  <c r="K17" i="3"/>
  <c r="H17" i="3"/>
  <c r="J17" i="3"/>
  <c r="I17" i="3"/>
  <c r="G16" i="3"/>
  <c r="F16" i="3"/>
  <c r="K16" i="3"/>
  <c r="H16" i="3"/>
  <c r="J16" i="3"/>
  <c r="I16" i="3"/>
  <c r="G15" i="3"/>
  <c r="F15" i="3"/>
  <c r="K15" i="3"/>
  <c r="H15" i="3"/>
  <c r="J15" i="3"/>
  <c r="I15" i="3"/>
  <c r="G14" i="3"/>
  <c r="F14" i="3"/>
  <c r="K14" i="3"/>
  <c r="H14" i="3"/>
  <c r="J14" i="3"/>
  <c r="I14" i="3"/>
  <c r="G13" i="3"/>
  <c r="F13" i="3"/>
  <c r="K13" i="3"/>
  <c r="H13" i="3"/>
  <c r="J13" i="3"/>
  <c r="I13" i="3"/>
  <c r="G12" i="3"/>
  <c r="F12" i="3"/>
  <c r="K12" i="3"/>
  <c r="H12" i="3"/>
  <c r="J12" i="3"/>
  <c r="I12" i="3"/>
  <c r="G11" i="3"/>
  <c r="F11" i="3"/>
  <c r="K11" i="3"/>
  <c r="H11" i="3"/>
  <c r="J11" i="3"/>
  <c r="I11" i="3"/>
  <c r="G10" i="3"/>
  <c r="F10" i="3"/>
  <c r="K10" i="3"/>
  <c r="I10" i="3"/>
  <c r="H10" i="3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D5" i="3"/>
  <c r="J10" i="3"/>
</calcChain>
</file>

<file path=xl/sharedStrings.xml><?xml version="1.0" encoding="utf-8"?>
<sst xmlns="http://schemas.openxmlformats.org/spreadsheetml/2006/main" count="123" uniqueCount="84">
  <si>
    <t>VAUCLERC</t>
  </si>
  <si>
    <t>CAFE DE PARIS</t>
  </si>
  <si>
    <t>SAUVIGNON</t>
  </si>
  <si>
    <t>CREMANT</t>
  </si>
  <si>
    <t>BERGERAC</t>
  </si>
  <si>
    <t>JUS D'ORANGE</t>
  </si>
  <si>
    <t>JUS D'ANANAS</t>
  </si>
  <si>
    <t>CASSIS</t>
  </si>
  <si>
    <t>CIDRE</t>
  </si>
  <si>
    <t>EAU 50CL</t>
  </si>
  <si>
    <t>EAU 150CL</t>
  </si>
  <si>
    <t>COCA 33CL</t>
  </si>
  <si>
    <t>NAPPES IVOIRE</t>
  </si>
  <si>
    <t>NAPPES BLANCHE</t>
  </si>
  <si>
    <t>SERVIETTES BLANCHE</t>
  </si>
  <si>
    <t>CHEMIN DE TABLE</t>
  </si>
  <si>
    <t>ASSIETTES/50</t>
  </si>
  <si>
    <t>GOBELETS RECYCLABLE/50</t>
  </si>
  <si>
    <t>THE</t>
  </si>
  <si>
    <t>CHOCOLAT</t>
  </si>
  <si>
    <t>BELIN</t>
  </si>
  <si>
    <t>GATEAU SUCRE</t>
  </si>
  <si>
    <t>BOUTEILLE</t>
  </si>
  <si>
    <t>ROULEAU</t>
  </si>
  <si>
    <t>PAQUET</t>
  </si>
  <si>
    <t>BOITE</t>
  </si>
  <si>
    <t>PRODUIT</t>
  </si>
  <si>
    <t>DESCRIPTION</t>
  </si>
  <si>
    <t>JUS D'ABRICOT</t>
  </si>
  <si>
    <t>SERVIETTES ROUGE/PETITE</t>
  </si>
  <si>
    <t>CARTON</t>
  </si>
  <si>
    <t>CAFE STICK</t>
  </si>
  <si>
    <t>BADOIT/PELLEGRINO  100CL</t>
  </si>
  <si>
    <t>COCA 100CL</t>
  </si>
  <si>
    <t>ETUI</t>
  </si>
  <si>
    <t>ROYAL ST CHARLES</t>
  </si>
  <si>
    <t>JUS DE POMME/MERLIN</t>
  </si>
  <si>
    <t xml:space="preserve"> MISE A JOUR CAVE LE </t>
  </si>
  <si>
    <t>STOCK CAVE</t>
  </si>
  <si>
    <t xml:space="preserve">GANT VINYLE </t>
  </si>
  <si>
    <t>BASSINE/GLACE</t>
  </si>
  <si>
    <t>SAC POUBELLE</t>
  </si>
  <si>
    <t>BADOIT 33CL</t>
  </si>
  <si>
    <t>CAFE PRE DOSES</t>
  </si>
  <si>
    <t>PLATEAU DUR</t>
  </si>
  <si>
    <t>GOBELET CAFE</t>
  </si>
  <si>
    <t>DOSETTE</t>
  </si>
  <si>
    <t>PIECE</t>
  </si>
  <si>
    <t>GANT VINYLE POUDRE</t>
  </si>
  <si>
    <t>STOCK FINAL</t>
  </si>
  <si>
    <t>COMMANDE A FAIRE</t>
  </si>
  <si>
    <t>Sorties</t>
  </si>
  <si>
    <t>(y compris pertes et casse)</t>
  </si>
  <si>
    <t>Date du mouvement</t>
  </si>
  <si>
    <t>(Ctrl + touche ;)</t>
  </si>
  <si>
    <t>Entrees</t>
  </si>
  <si>
    <t>ENTREES</t>
  </si>
  <si>
    <t>SORTIES</t>
  </si>
  <si>
    <t>STOCK MIN</t>
  </si>
  <si>
    <t>STOCK MAX</t>
  </si>
  <si>
    <t>LIBELLE OPERATION</t>
  </si>
  <si>
    <t>REAPPROVISIONNEMENT</t>
  </si>
  <si>
    <t>VENTE</t>
  </si>
  <si>
    <t>CASSE</t>
  </si>
  <si>
    <t>PERTE ET/OU VOL</t>
  </si>
  <si>
    <t>OFFRE PROMOTIONNELLE</t>
  </si>
  <si>
    <t>CADEAU</t>
  </si>
  <si>
    <t>LISTE LIBELLES</t>
  </si>
  <si>
    <t>ALERTE</t>
  </si>
  <si>
    <t>CPT</t>
  </si>
  <si>
    <t>CORRECTION ERREUR SAISIE</t>
  </si>
  <si>
    <t>CORRECTION INVENTAIRE</t>
  </si>
  <si>
    <t>Nouveau produit</t>
  </si>
  <si>
    <t>Stock min associé</t>
  </si>
  <si>
    <t>Stock max associé</t>
  </si>
  <si>
    <t>Description associée</t>
  </si>
  <si>
    <t>OBS</t>
  </si>
  <si>
    <t>Mot de passe</t>
  </si>
  <si>
    <t>Feuille à masquer</t>
  </si>
  <si>
    <t>Clic droit sur le nom de la feuille, "Masquer"</t>
  </si>
  <si>
    <t>OU</t>
  </si>
  <si>
    <t>volet "Développeur", "Editeur", Dans l'explorateur de projets : cliquer sur la feuille "PASSWORD", Dans la fenêtre propriétés : cliquer sur la propriété "Visible" et choisir</t>
  </si>
  <si>
    <t>xlSheetVisible pour rendre la feuille visible</t>
  </si>
  <si>
    <t>xlSheetHidden pour masquer la feuille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</si>
</sst>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General;;"/>
  </numFmts>
  <fonts count="3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4"/>
      <color theme="9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color theme="1"/>
      <name val="Arial Black"/>
      <family val="2"/>
    </font>
    <font>
      <b/>
      <sz val="10"/>
      <color theme="1"/>
      <name val="Arial Black"/>
      <family val="2"/>
    </font>
    <font>
      <sz val="16"/>
      <color theme="1"/>
      <name val="Arial Black"/>
      <family val="2"/>
    </font>
    <font>
      <sz val="16"/>
      <color rgb="FFFF0000"/>
      <name val="Arial Black"/>
      <family val="2"/>
    </font>
    <font>
      <b/>
      <sz val="14"/>
      <color theme="1"/>
      <name val="Arial Black"/>
      <family val="2"/>
    </font>
    <font>
      <sz val="14"/>
      <color theme="1"/>
      <name val="Arial Black"/>
      <family val="2"/>
    </font>
    <font>
      <b/>
      <sz val="16"/>
      <color theme="1"/>
      <name val="Arial Black"/>
      <family val="2"/>
    </font>
    <font>
      <b/>
      <sz val="22"/>
      <color theme="1"/>
      <name val="Arial Black"/>
      <family val="2"/>
    </font>
    <font>
      <i/>
      <sz val="14"/>
      <color theme="1"/>
      <name val="Arial Black"/>
      <family val="2"/>
    </font>
    <font>
      <b/>
      <sz val="14"/>
      <color rgb="FFFF0000"/>
      <name val="Arial Black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i/>
      <sz val="11"/>
      <color theme="1" tint="0.499984740745262"/>
      <name val="Calibri"/>
      <scheme val="minor"/>
    </font>
    <font>
      <b/>
      <sz val="14"/>
      <color rgb="FF0000FF"/>
      <name val="Arial Black"/>
    </font>
    <font>
      <sz val="14"/>
      <color rgb="FF0000FF"/>
      <name val="Arial Black"/>
    </font>
    <font>
      <b/>
      <i/>
      <sz val="11"/>
      <name val="Calibri"/>
      <scheme val="minor"/>
    </font>
    <font>
      <b/>
      <sz val="11"/>
      <name val="Calibri"/>
      <scheme val="minor"/>
    </font>
    <font>
      <b/>
      <sz val="18"/>
      <name val="Arial Black"/>
    </font>
    <font>
      <b/>
      <sz val="14"/>
      <name val="Arial Black"/>
    </font>
    <font>
      <sz val="8"/>
      <name val="Calibri"/>
      <family val="2"/>
      <scheme val="minor"/>
    </font>
    <font>
      <b/>
      <sz val="14"/>
      <name val="Calibri"/>
      <scheme val="minor"/>
    </font>
    <font>
      <b/>
      <sz val="10"/>
      <name val="Arial Black"/>
    </font>
    <font>
      <sz val="10"/>
      <name val="Arial Black"/>
    </font>
    <font>
      <b/>
      <i/>
      <sz val="14"/>
      <color theme="1"/>
      <name val="Arial Black"/>
    </font>
    <font>
      <sz val="12"/>
      <color rgb="FF000000"/>
      <name val="Lucida Grande"/>
    </font>
    <font>
      <b/>
      <sz val="10"/>
      <color rgb="FFFF0000"/>
      <name val="Arial Black"/>
      <family val="2"/>
    </font>
    <font>
      <b/>
      <sz val="11"/>
      <color theme="1"/>
      <name val="Arial Black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 style="dotted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99">
    <xf numFmtId="0" fontId="0" fillId="0" borderId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</cellStyleXfs>
  <cellXfs count="59">
    <xf numFmtId="0" fontId="0" fillId="0" borderId="0" xfId="0"/>
    <xf numFmtId="0" fontId="0" fillId="0" borderId="0" xfId="0" applyProtection="1"/>
    <xf numFmtId="0" fontId="3" fillId="0" borderId="0" xfId="0" applyFont="1" applyAlignment="1" applyProtection="1">
      <alignment vertical="center"/>
    </xf>
    <xf numFmtId="0" fontId="2" fillId="0" borderId="0" xfId="0" applyFont="1" applyProtection="1"/>
    <xf numFmtId="14" fontId="2" fillId="0" borderId="0" xfId="0" applyNumberFormat="1" applyFont="1" applyProtection="1"/>
    <xf numFmtId="0" fontId="1" fillId="0" borderId="0" xfId="0" applyFont="1" applyProtection="1"/>
    <xf numFmtId="0" fontId="0" fillId="3" borderId="1" xfId="0" applyFill="1" applyBorder="1" applyProtection="1"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</xf>
    <xf numFmtId="0" fontId="6" fillId="0" borderId="0" xfId="0" applyFont="1" applyProtection="1"/>
    <xf numFmtId="0" fontId="3" fillId="0" borderId="0" xfId="0" applyFont="1" applyAlignment="1" applyProtection="1">
      <alignment horizontal="left" vertical="top"/>
    </xf>
    <xf numFmtId="0" fontId="0" fillId="0" borderId="0" xfId="0" applyAlignment="1" applyProtection="1">
      <alignment wrapText="1"/>
    </xf>
    <xf numFmtId="0" fontId="0" fillId="0" borderId="0" xfId="0" applyAlignment="1" applyProtection="1">
      <alignment horizontal="center" vertical="center" wrapText="1"/>
    </xf>
    <xf numFmtId="14" fontId="0" fillId="3" borderId="0" xfId="0" applyNumberFormat="1" applyFill="1" applyBorder="1" applyAlignment="1" applyProtection="1">
      <alignment horizontal="left"/>
      <protection locked="0"/>
    </xf>
    <xf numFmtId="0" fontId="0" fillId="3" borderId="8" xfId="0" applyFill="1" applyBorder="1" applyAlignment="1" applyProtection="1">
      <alignment horizontal="center" vertical="center"/>
      <protection locked="0"/>
    </xf>
    <xf numFmtId="0" fontId="0" fillId="3" borderId="8" xfId="0" applyFill="1" applyBorder="1" applyProtection="1">
      <protection locked="0"/>
    </xf>
    <xf numFmtId="0" fontId="7" fillId="2" borderId="0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8" xfId="0" applyFont="1" applyFill="1" applyBorder="1" applyAlignment="1" applyProtection="1">
      <alignment horizontal="center" vertical="center" wrapText="1"/>
    </xf>
    <xf numFmtId="0" fontId="19" fillId="0" borderId="0" xfId="0" applyFont="1" applyProtection="1"/>
    <xf numFmtId="0" fontId="19" fillId="0" borderId="0" xfId="0" applyFont="1" applyAlignment="1" applyProtection="1">
      <alignment horizontal="center" vertical="center"/>
    </xf>
    <xf numFmtId="0" fontId="19" fillId="0" borderId="0" xfId="0" applyFont="1" applyAlignment="1" applyProtection="1">
      <alignment horizontal="center" vertical="center" wrapText="1"/>
    </xf>
    <xf numFmtId="0" fontId="22" fillId="2" borderId="9" xfId="0" applyFont="1" applyFill="1" applyBorder="1" applyAlignment="1" applyProtection="1">
      <alignment horizontal="center" vertical="center"/>
    </xf>
    <xf numFmtId="0" fontId="23" fillId="8" borderId="9" xfId="0" applyFont="1" applyFill="1" applyBorder="1" applyAlignment="1" applyProtection="1">
      <alignment horizontal="center" vertical="center"/>
    </xf>
    <xf numFmtId="0" fontId="23" fillId="2" borderId="9" xfId="0" applyFont="1" applyFill="1" applyBorder="1" applyAlignment="1" applyProtection="1">
      <alignment horizontal="center" vertical="center"/>
    </xf>
    <xf numFmtId="0" fontId="23" fillId="2" borderId="9" xfId="0" applyFont="1" applyFill="1" applyBorder="1" applyAlignment="1" applyProtection="1">
      <alignment horizontal="center" vertical="center" wrapText="1"/>
    </xf>
    <xf numFmtId="0" fontId="13" fillId="0" borderId="10" xfId="0" applyFont="1" applyFill="1" applyBorder="1" applyAlignment="1" applyProtection="1">
      <alignment horizontal="center" vertical="center" wrapText="1"/>
    </xf>
    <xf numFmtId="0" fontId="11" fillId="0" borderId="11" xfId="0" applyFont="1" applyFill="1" applyBorder="1" applyAlignment="1" applyProtection="1">
      <alignment horizontal="center" vertical="center" wrapText="1"/>
    </xf>
    <xf numFmtId="0" fontId="11" fillId="8" borderId="11" xfId="0" applyFont="1" applyFill="1" applyBorder="1" applyAlignment="1" applyProtection="1">
      <alignment horizontal="center" vertical="center" wrapText="1"/>
    </xf>
    <xf numFmtId="0" fontId="14" fillId="4" borderId="11" xfId="0" applyFont="1" applyFill="1" applyBorder="1" applyAlignment="1" applyProtection="1">
      <alignment horizontal="center" vertical="center" wrapText="1"/>
    </xf>
    <xf numFmtId="0" fontId="15" fillId="4" borderId="12" xfId="0" applyFont="1" applyFill="1" applyBorder="1" applyAlignment="1" applyProtection="1">
      <alignment horizontal="center" vertical="center" wrapText="1"/>
    </xf>
    <xf numFmtId="164" fontId="11" fillId="0" borderId="13" xfId="0" applyNumberFormat="1" applyFont="1" applyFill="1" applyBorder="1" applyAlignment="1" applyProtection="1">
      <alignment horizontal="center" vertical="center"/>
    </xf>
    <xf numFmtId="164" fontId="11" fillId="5" borderId="9" xfId="0" applyNumberFormat="1" applyFont="1" applyFill="1" applyBorder="1" applyAlignment="1" applyProtection="1">
      <alignment horizontal="center" vertical="center"/>
    </xf>
    <xf numFmtId="0" fontId="20" fillId="6" borderId="11" xfId="0" applyFont="1" applyFill="1" applyBorder="1" applyAlignment="1" applyProtection="1">
      <alignment horizontal="center" vertical="center" wrapText="1"/>
    </xf>
    <xf numFmtId="164" fontId="21" fillId="6" borderId="9" xfId="0" applyNumberFormat="1" applyFont="1" applyFill="1" applyBorder="1" applyAlignment="1" applyProtection="1">
      <alignment horizontal="center" vertical="center"/>
    </xf>
    <xf numFmtId="164" fontId="24" fillId="0" borderId="9" xfId="0" applyNumberFormat="1" applyFont="1" applyFill="1" applyBorder="1" applyAlignment="1" applyProtection="1">
      <alignment horizontal="center" vertical="center"/>
    </xf>
    <xf numFmtId="164" fontId="25" fillId="0" borderId="14" xfId="0" applyNumberFormat="1" applyFont="1" applyFill="1" applyBorder="1" applyAlignment="1" applyProtection="1">
      <alignment horizontal="center" vertical="center"/>
    </xf>
    <xf numFmtId="164" fontId="16" fillId="9" borderId="9" xfId="0" applyNumberFormat="1" applyFont="1" applyFill="1" applyBorder="1" applyAlignment="1" applyProtection="1">
      <alignment horizontal="center" vertical="center" wrapText="1"/>
    </xf>
    <xf numFmtId="0" fontId="28" fillId="0" borderId="15" xfId="0" applyFont="1" applyBorder="1" applyAlignment="1" applyProtection="1">
      <alignment horizontal="center" vertical="center"/>
      <protection locked="0"/>
    </xf>
    <xf numFmtId="0" fontId="29" fillId="0" borderId="15" xfId="0" applyFont="1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 wrapText="1"/>
    </xf>
    <xf numFmtId="164" fontId="4" fillId="0" borderId="9" xfId="0" applyNumberFormat="1" applyFont="1" applyBorder="1" applyAlignment="1" applyProtection="1">
      <alignment horizontal="center" vertical="center"/>
    </xf>
    <xf numFmtId="0" fontId="9" fillId="6" borderId="2" xfId="0" applyFont="1" applyFill="1" applyBorder="1" applyAlignment="1" applyProtection="1">
      <alignment horizontal="center"/>
    </xf>
    <xf numFmtId="0" fontId="0" fillId="6" borderId="5" xfId="0" applyFill="1" applyBorder="1" applyAlignment="1" applyProtection="1">
      <alignment horizontal="center"/>
    </xf>
    <xf numFmtId="22" fontId="10" fillId="7" borderId="3" xfId="0" applyNumberFormat="1" applyFont="1" applyFill="1" applyBorder="1" applyAlignment="1" applyProtection="1">
      <alignment horizontal="center" vertical="center"/>
    </xf>
    <xf numFmtId="22" fontId="10" fillId="7" borderId="6" xfId="0" applyNumberFormat="1" applyFont="1" applyFill="1" applyBorder="1" applyAlignment="1" applyProtection="1">
      <alignment horizontal="center" vertical="center"/>
    </xf>
    <xf numFmtId="22" fontId="10" fillId="7" borderId="4" xfId="0" applyNumberFormat="1" applyFont="1" applyFill="1" applyBorder="1" applyAlignment="1" applyProtection="1">
      <alignment horizontal="center" vertical="center"/>
    </xf>
    <xf numFmtId="22" fontId="10" fillId="7" borderId="7" xfId="0" applyNumberFormat="1" applyFont="1" applyFill="1" applyBorder="1" applyAlignment="1" applyProtection="1">
      <alignment horizontal="center" vertical="center"/>
    </xf>
    <xf numFmtId="164" fontId="12" fillId="5" borderId="9" xfId="0" applyNumberFormat="1" applyFont="1" applyFill="1" applyBorder="1" applyAlignment="1" applyProtection="1">
      <alignment horizontal="center" vertical="center"/>
      <protection locked="0"/>
    </xf>
    <xf numFmtId="0" fontId="27" fillId="10" borderId="15" xfId="0" applyFont="1" applyFill="1" applyBorder="1" applyAlignment="1" applyProtection="1">
      <alignment horizontal="center" vertical="center"/>
    </xf>
    <xf numFmtId="0" fontId="16" fillId="9" borderId="11" xfId="0" applyFont="1" applyFill="1" applyBorder="1" applyAlignment="1" applyProtection="1">
      <alignment horizontal="center" vertical="center" wrapText="1"/>
    </xf>
    <xf numFmtId="164" fontId="11" fillId="0" borderId="13" xfId="0" applyNumberFormat="1" applyFont="1" applyFill="1" applyBorder="1" applyAlignment="1" applyProtection="1">
      <alignment horizontal="center" vertical="center"/>
      <protection locked="0"/>
    </xf>
    <xf numFmtId="164" fontId="11" fillId="0" borderId="9" xfId="0" applyNumberFormat="1" applyFont="1" applyFill="1" applyBorder="1" applyAlignment="1" applyProtection="1">
      <alignment horizontal="center" vertical="center"/>
      <protection locked="0"/>
    </xf>
    <xf numFmtId="164" fontId="8" fillId="0" borderId="9" xfId="0" applyNumberFormat="1" applyFont="1" applyFill="1" applyBorder="1" applyAlignment="1" applyProtection="1">
      <alignment horizontal="center" vertical="center"/>
      <protection locked="0"/>
    </xf>
    <xf numFmtId="164" fontId="30" fillId="0" borderId="9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33" fillId="0" borderId="9" xfId="0" applyFont="1" applyBorder="1" applyAlignment="1" applyProtection="1">
      <alignment horizontal="center" vertical="center"/>
      <protection locked="0"/>
    </xf>
    <xf numFmtId="0" fontId="32" fillId="11" borderId="9" xfId="0" applyFont="1" applyFill="1" applyBorder="1" applyAlignment="1">
      <alignment horizontal="center" vertical="center"/>
    </xf>
  </cellXfs>
  <cellStyles count="19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Normal" xfId="0" builtinId="0"/>
  </cellStyles>
  <dxfs count="27">
    <dxf>
      <font>
        <b/>
        <i val="0"/>
        <color rgb="FFFF0000"/>
      </font>
      <fill>
        <patternFill patternType="solid">
          <fgColor indexed="64"/>
          <bgColor rgb="FFFFFF00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Black"/>
        <scheme val="none"/>
      </font>
      <numFmt numFmtId="164" formatCode="General;;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 style="dotted">
          <color auto="1"/>
        </left>
        <right style="dotted">
          <color auto="1"/>
        </right>
        <top/>
        <bottom/>
      </border>
      <protection locked="1" hidden="0"/>
    </dxf>
    <dxf>
      <fill>
        <patternFill patternType="solid">
          <fgColor indexed="64"/>
          <bgColor theme="9" tint="0.59999389629810485"/>
        </patternFill>
      </fill>
      <border diagonalUp="0" diagonalDown="0">
        <left style="dotted">
          <color auto="1"/>
        </left>
        <right/>
        <top/>
        <bottom/>
        <vertical/>
        <horizontal/>
      </border>
      <protection locked="0" hidden="0"/>
    </dxf>
    <dxf>
      <fill>
        <patternFill patternType="solid">
          <fgColor indexed="64"/>
          <bgColor theme="9" tint="0.59999389629810485"/>
        </patternFill>
      </fill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  <protection locked="0" hidden="0"/>
    </dxf>
    <dxf>
      <fill>
        <patternFill patternType="solid">
          <fgColor indexed="64"/>
          <bgColor theme="9" tint="0.59999389629810485"/>
        </patternFill>
      </fill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  <protection locked="0" hidden="0"/>
    </dxf>
    <dxf>
      <numFmt numFmtId="19" formatCode="dd/mm/yyyy"/>
      <fill>
        <patternFill patternType="solid">
          <fgColor indexed="64"/>
          <bgColor theme="9" tint="0.59999389629810485"/>
        </patternFill>
      </fill>
      <alignment horizontal="left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Black"/>
        <scheme val="none"/>
      </font>
      <numFmt numFmtId="164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Black"/>
        <scheme val="none"/>
      </font>
      <numFmt numFmtId="164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Black"/>
        <scheme val="none"/>
      </font>
      <numFmt numFmtId="164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Black"/>
        <scheme val="none"/>
      </font>
      <numFmt numFmtId="164" formatCode="General;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numFmt numFmtId="164" formatCode="General;;"/>
      <protection locked="1" hidden="0"/>
    </dxf>
    <dxf>
      <alignment textRotation="0" wrapText="1" justifyLastLine="0" shrinkToFit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Black"/>
        <scheme val="none"/>
      </font>
      <numFmt numFmtId="164" formatCode="General;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General;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Black"/>
        <scheme val="none"/>
      </font>
      <numFmt numFmtId="164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Arial Black"/>
        <scheme val="none"/>
      </font>
      <numFmt numFmtId="164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Black"/>
        <scheme val="none"/>
      </font>
      <numFmt numFmtId="164" formatCode="General;;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Arial Black"/>
        <scheme val="none"/>
      </font>
      <numFmt numFmtId="164" formatCode="General;;"/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FF"/>
        <name val="Arial Black"/>
        <scheme val="none"/>
      </font>
      <numFmt numFmtId="164" formatCode="General;;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border outline="0">
        <left style="thin">
          <color auto="1"/>
        </left>
        <right style="dotted">
          <color auto="1"/>
        </right>
        <top style="thin">
          <color auto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Black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/>
        <bottom/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8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622300</xdr:colOff>
          <xdr:row>2</xdr:row>
          <xdr:rowOff>241300</xdr:rowOff>
        </xdr:from>
        <xdr:to>
          <xdr:col>7</xdr:col>
          <xdr:colOff>317500</xdr:colOff>
          <xdr:row>6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ENVOI 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673100</xdr:colOff>
          <xdr:row>0</xdr:row>
          <xdr:rowOff>88900</xdr:rowOff>
        </xdr:from>
        <xdr:to>
          <xdr:col>5</xdr:col>
          <xdr:colOff>215900</xdr:colOff>
          <xdr:row>1</xdr:row>
          <xdr:rowOff>254000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Ajouter produit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SuiviStocks" displayName="SuiviStocks" ref="A9:L46" totalsRowShown="0" headerRowDxfId="14" dataDxfId="13" headerRowBorderDxfId="26" tableBorderDxfId="25" totalsRowBorderDxfId="24">
  <autoFilter ref="A9:L46"/>
  <sortState ref="A10:L47">
    <sortCondition ref="A10:A47"/>
  </sortState>
  <tableColumns count="12">
    <tableColumn id="1" name="PRODUIT" dataDxfId="12"/>
    <tableColumn id="2" name="STOCK MIN" dataDxfId="11"/>
    <tableColumn id="3" name="STOCK MAX" dataDxfId="10"/>
    <tableColumn id="4" name="DESCRIPTION" dataDxfId="9"/>
    <tableColumn id="5" name="STOCK CAVE" dataDxfId="2"/>
    <tableColumn id="10" name="ENTREES" dataDxfId="21">
      <calculatedColumnFormula>SUMIFS(Journal[Entrees],Journal[PRODUIT],SuiviStocks[[#This Row],[PRODUIT]])</calculatedColumnFormula>
    </tableColumn>
    <tableColumn id="6" name="SORTIES" dataDxfId="20">
      <calculatedColumnFormula>SUMIFS(Journal[Sorties],Journal[PRODUIT],SuiviStocks[[#This Row],[PRODUIT]])</calculatedColumnFormula>
    </tableColumn>
    <tableColumn id="7" name="STOCK FINAL" dataDxfId="19">
      <calculatedColumnFormula>IFERROR(MAX(SuiviStocks[[#This Row],[STOCK CAVE]]+SuiviStocks[[#This Row],[ENTREES]]-SuiviStocks[[#This Row],[SORTIES]],0),0)</calculatedColumnFormula>
    </tableColumn>
    <tableColumn id="8" name="ALERTE" dataDxfId="18">
      <calculatedColumnFormula>IFERROR(IF(SuiviStocks[[#This Row],[STOCK CAVE]]-SuiviStocks[[#This Row],[SORTIES]]&lt;SuiviStocks[[#This Row],[STOCK MIN]],"URGENT","OK"),"OK")</calculatedColumnFormula>
    </tableColumn>
    <tableColumn id="9" name="COMMANDE A FAIRE" dataDxfId="17">
      <calculatedColumnFormula>IFERROR(MAX(SuiviStocks[[#This Row],[STOCK MAX]]-SuiviStocks[[#This Row],[STOCK FINAL]],0),)</calculatedColumnFormula>
    </tableColumn>
    <tableColumn id="12" name="OBS" dataDxfId="16">
      <calculatedColumnFormula>IF(SuiviStocks[[#This Row],[SORTIES]]&gt;SuiviStocks[[#This Row],[STOCK CAVE]]+SuiviStocks[[#This Row],[ENTREES]],"PROBLEME : Nombre de sorties supérieur aux capacités de départ (Stock + Entrées)",)</calculatedColumnFormula>
    </tableColumn>
    <tableColumn id="11" name="CPT" dataDxfId="15">
      <calculatedColumnFormula>MAX($L$9:$L9)+1</calculatedColumnFormula>
    </tableColumn>
  </tableColumns>
  <tableStyleInfo name="TableStyleMedium13" showFirstColumn="0" showLastColumn="0" showRowStripes="1" showColumnStripes="0"/>
</table>
</file>

<file path=xl/tables/table2.xml><?xml version="1.0" encoding="utf-8"?>
<table xmlns="http://schemas.openxmlformats.org/spreadsheetml/2006/main" id="2" name="Journal" displayName="Journal" ref="A2:F194" totalsRowShown="0" headerRowDxfId="23" tableBorderDxfId="22">
  <autoFilter ref="A2:F194"/>
  <tableColumns count="6">
    <tableColumn id="1" name="Date du mouvement" dataDxfId="8"/>
    <tableColumn id="2" name="PRODUIT" dataDxfId="7"/>
    <tableColumn id="6" name="LIBELLE OPERATION" dataDxfId="6"/>
    <tableColumn id="4" name="Entrees" dataDxfId="5"/>
    <tableColumn id="5" name="Sorties" dataDxfId="4"/>
    <tableColumn id="3" name="DESCRIPTION" dataDxfId="3">
      <calculatedColumnFormula>IFERROR(INDEX(SuiviStocks[DESCRIPTION],MATCH(Journal[[#This Row],[PRODUIT]],SuiviStocks[PRODUIT],0)),"")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5" Type="http://schemas.openxmlformats.org/officeDocument/2006/relationships/table" Target="../tables/table1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>
    <pageSetUpPr fitToPage="1"/>
  </sheetPr>
  <dimension ref="A1:M46"/>
  <sheetViews>
    <sheetView showGridLines="0" zoomScale="81" zoomScaleNormal="81" zoomScalePageLayoutView="81" workbookViewId="0">
      <selection activeCell="E14" sqref="E14"/>
    </sheetView>
  </sheetViews>
  <sheetFormatPr baseColWidth="10" defaultRowHeight="15" outlineLevelRow="1" outlineLevelCol="1" x14ac:dyDescent="0"/>
  <cols>
    <col min="1" max="1" width="38.33203125" style="1" bestFit="1" customWidth="1"/>
    <col min="2" max="4" width="22.83203125" style="1" bestFit="1" customWidth="1"/>
    <col min="5" max="6" width="22.6640625" style="1" customWidth="1"/>
    <col min="7" max="7" width="22.5" style="1" customWidth="1"/>
    <col min="8" max="8" width="20.6640625" style="1" customWidth="1"/>
    <col min="9" max="9" width="20.33203125" style="1" customWidth="1"/>
    <col min="10" max="10" width="23" style="5" customWidth="1"/>
    <col min="11" max="11" width="65" style="1" hidden="1" customWidth="1" outlineLevel="1"/>
    <col min="12" max="12" width="14.33203125" style="1" hidden="1" customWidth="1" outlineLevel="1"/>
    <col min="13" max="13" width="10.83203125" style="1" collapsed="1"/>
    <col min="14" max="14" width="24.83203125" style="1" bestFit="1" customWidth="1"/>
    <col min="15" max="15" width="21.83203125" style="1" bestFit="1" customWidth="1"/>
    <col min="16" max="17" width="10.83203125" style="1"/>
    <col min="18" max="18" width="15.1640625" style="1" bestFit="1" customWidth="1"/>
    <col min="19" max="16384" width="10.83203125" style="1"/>
  </cols>
  <sheetData>
    <row r="1" spans="1:13" ht="24" outlineLevel="1" thickBot="1">
      <c r="A1" s="49" t="s">
        <v>72</v>
      </c>
      <c r="B1" s="49" t="s">
        <v>73</v>
      </c>
      <c r="C1" s="49" t="s">
        <v>74</v>
      </c>
      <c r="D1" s="49" t="s">
        <v>75</v>
      </c>
      <c r="E1" s="4"/>
      <c r="G1" s="5"/>
      <c r="J1" s="1"/>
      <c r="L1" s="3"/>
    </row>
    <row r="2" spans="1:13" ht="24" outlineLevel="1" thickBot="1">
      <c r="A2" s="38"/>
      <c r="B2" s="38"/>
      <c r="C2" s="38"/>
      <c r="D2" s="39"/>
      <c r="E2" s="4"/>
      <c r="G2" s="5"/>
      <c r="J2" s="1"/>
      <c r="L2" s="3"/>
    </row>
    <row r="3" spans="1:13" ht="24" thickBot="1">
      <c r="A3" s="3"/>
      <c r="B3" s="3"/>
      <c r="C3" s="3"/>
      <c r="E3" s="4"/>
      <c r="J3" s="1"/>
      <c r="L3" s="3"/>
    </row>
    <row r="4" spans="1:13" ht="28.5" customHeight="1" thickTop="1" thickBot="1">
      <c r="A4" s="3"/>
      <c r="B4" s="3"/>
      <c r="C4" s="3"/>
      <c r="D4" s="42" t="s">
        <v>37</v>
      </c>
      <c r="E4" s="43"/>
      <c r="J4" s="1"/>
      <c r="L4" s="3"/>
    </row>
    <row r="5" spans="1:13" ht="19.5" customHeight="1" thickTop="1">
      <c r="A5" s="10"/>
      <c r="B5" s="2"/>
      <c r="C5" s="2"/>
      <c r="D5" s="44">
        <f ca="1">NOW()</f>
        <v>44046.629948726855</v>
      </c>
      <c r="E5" s="45"/>
      <c r="J5" s="1"/>
      <c r="L5" s="10"/>
    </row>
    <row r="6" spans="1:13" ht="19.5" customHeight="1" thickBot="1">
      <c r="A6" s="2"/>
      <c r="B6" s="2"/>
      <c r="C6" s="2"/>
      <c r="D6" s="46"/>
      <c r="E6" s="47"/>
      <c r="J6" s="1"/>
      <c r="L6" s="2"/>
    </row>
    <row r="7" spans="1:13" ht="19.5" customHeight="1" thickTop="1">
      <c r="A7" s="2"/>
      <c r="B7" s="2"/>
      <c r="C7" s="2"/>
      <c r="G7" s="5"/>
      <c r="J7" s="1"/>
      <c r="L7" s="2"/>
    </row>
    <row r="8" spans="1:13">
      <c r="G8" s="9"/>
      <c r="J8" s="1"/>
    </row>
    <row r="9" spans="1:13" s="11" customFormat="1" ht="59" customHeight="1">
      <c r="A9" s="26" t="s">
        <v>26</v>
      </c>
      <c r="B9" s="27" t="s">
        <v>58</v>
      </c>
      <c r="C9" s="27" t="s">
        <v>59</v>
      </c>
      <c r="D9" s="27" t="s">
        <v>27</v>
      </c>
      <c r="E9" s="28" t="s">
        <v>38</v>
      </c>
      <c r="F9" s="33" t="s">
        <v>56</v>
      </c>
      <c r="G9" s="50" t="s">
        <v>57</v>
      </c>
      <c r="H9" s="28" t="s">
        <v>49</v>
      </c>
      <c r="I9" s="29" t="s">
        <v>68</v>
      </c>
      <c r="J9" s="30" t="s">
        <v>50</v>
      </c>
      <c r="K9" s="40" t="s">
        <v>76</v>
      </c>
      <c r="L9" s="26" t="s">
        <v>69</v>
      </c>
      <c r="M9" s="1"/>
    </row>
    <row r="10" spans="1:13" ht="30.75" customHeight="1">
      <c r="A10" s="51" t="s">
        <v>16</v>
      </c>
      <c r="B10" s="52">
        <v>10</v>
      </c>
      <c r="C10" s="52">
        <v>20</v>
      </c>
      <c r="D10" s="53" t="s">
        <v>24</v>
      </c>
      <c r="E10" s="48">
        <v>0</v>
      </c>
      <c r="F10" s="34">
        <f>SUMIFS(Journal[Entrees],Journal[PRODUIT],SuiviStocks[[#This Row],[PRODUIT]])</f>
        <v>0</v>
      </c>
      <c r="G10" s="37">
        <f>SUMIFS(Journal[Sorties],Journal[PRODUIT],SuiviStocks[[#This Row],[PRODUIT]])</f>
        <v>0</v>
      </c>
      <c r="H10" s="32">
        <f>IFERROR(MAX(SuiviStocks[[#This Row],[STOCK CAVE]]+SuiviStocks[[#This Row],[ENTREES]]-SuiviStocks[[#This Row],[SORTIES]],0),0)</f>
        <v>0</v>
      </c>
      <c r="I10" s="35" t="str">
        <f>IFERROR(IF(SuiviStocks[[#This Row],[STOCK CAVE]]-SuiviStocks[[#This Row],[SORTIES]]&lt;SuiviStocks[[#This Row],[STOCK MIN]],"URGENT","OK"),"OK")</f>
        <v>URGENT</v>
      </c>
      <c r="J10" s="36">
        <f>IFERROR(MAX(SuiviStocks[[#This Row],[STOCK MAX]]-SuiviStocks[[#This Row],[STOCK FINAL]],0),)</f>
        <v>20</v>
      </c>
      <c r="K10" s="41">
        <f>IF(SuiviStocks[[#This Row],[SORTIES]]&gt;SuiviStocks[[#This Row],[STOCK CAVE]]+SuiviStocks[[#This Row],[ENTREES]],"PROBLEME : Nombre de sorties supérieur aux capacités de départ (Stock + Entrées)",)</f>
        <v>0</v>
      </c>
      <c r="L10" s="31">
        <f>MAX($L$9:$L9)+1</f>
        <v>1</v>
      </c>
    </row>
    <row r="11" spans="1:13" ht="30.75" customHeight="1">
      <c r="A11" s="51" t="s">
        <v>42</v>
      </c>
      <c r="B11" s="52">
        <v>120</v>
      </c>
      <c r="C11" s="52">
        <v>240</v>
      </c>
      <c r="D11" s="53" t="s">
        <v>22</v>
      </c>
      <c r="E11" s="48">
        <v>0</v>
      </c>
      <c r="F11" s="34">
        <f>SUMIFS(Journal[Entrees],Journal[PRODUIT],SuiviStocks[[#This Row],[PRODUIT]])</f>
        <v>0</v>
      </c>
      <c r="G11" s="37">
        <f>SUMIFS(Journal[Sorties],Journal[PRODUIT],SuiviStocks[[#This Row],[PRODUIT]])</f>
        <v>0</v>
      </c>
      <c r="H11" s="32">
        <f>IFERROR(MAX(SuiviStocks[[#This Row],[STOCK CAVE]]+SuiviStocks[[#This Row],[ENTREES]]-SuiviStocks[[#This Row],[SORTIES]],0),0)</f>
        <v>0</v>
      </c>
      <c r="I11" s="35" t="str">
        <f>IFERROR(IF(SuiviStocks[[#This Row],[STOCK CAVE]]-SuiviStocks[[#This Row],[SORTIES]]&lt;SuiviStocks[[#This Row],[STOCK MIN]],"URGENT","OK"),"OK")</f>
        <v>URGENT</v>
      </c>
      <c r="J11" s="36">
        <f>IFERROR(MAX(SuiviStocks[[#This Row],[STOCK MAX]]-SuiviStocks[[#This Row],[STOCK FINAL]],0),)</f>
        <v>240</v>
      </c>
      <c r="K11" s="41">
        <f>IF(SuiviStocks[[#This Row],[SORTIES]]&gt;SuiviStocks[[#This Row],[STOCK CAVE]]+SuiviStocks[[#This Row],[ENTREES]],"PROBLEME : Nombre de sorties supérieur aux capacités de départ (Stock + Entrées)",)</f>
        <v>0</v>
      </c>
      <c r="L11" s="31">
        <f>MAX($L$9:$L10)+1</f>
        <v>2</v>
      </c>
    </row>
    <row r="12" spans="1:13" ht="30.75" customHeight="1">
      <c r="A12" s="51" t="s">
        <v>32</v>
      </c>
      <c r="B12" s="52">
        <v>18</v>
      </c>
      <c r="C12" s="52">
        <v>36</v>
      </c>
      <c r="D12" s="53" t="s">
        <v>22</v>
      </c>
      <c r="E12" s="48">
        <v>0</v>
      </c>
      <c r="F12" s="34">
        <f>SUMIFS(Journal[Entrees],Journal[PRODUIT],SuiviStocks[[#This Row],[PRODUIT]])</f>
        <v>0</v>
      </c>
      <c r="G12" s="37">
        <f>SUMIFS(Journal[Sorties],Journal[PRODUIT],SuiviStocks[[#This Row],[PRODUIT]])</f>
        <v>0</v>
      </c>
      <c r="H12" s="32">
        <f>IFERROR(MAX(SuiviStocks[[#This Row],[STOCK CAVE]]+SuiviStocks[[#This Row],[ENTREES]]-SuiviStocks[[#This Row],[SORTIES]],0),0)</f>
        <v>0</v>
      </c>
      <c r="I12" s="35" t="str">
        <f>IFERROR(IF(SuiviStocks[[#This Row],[STOCK CAVE]]-SuiviStocks[[#This Row],[SORTIES]]&lt;SuiviStocks[[#This Row],[STOCK MIN]],"URGENT","OK"),"OK")</f>
        <v>URGENT</v>
      </c>
      <c r="J12" s="36">
        <f>IFERROR(MAX(SuiviStocks[[#This Row],[STOCK MAX]]-SuiviStocks[[#This Row],[STOCK FINAL]],0),)</f>
        <v>36</v>
      </c>
      <c r="K12" s="41">
        <f>IF(SuiviStocks[[#This Row],[SORTIES]]&gt;SuiviStocks[[#This Row],[STOCK CAVE]]+SuiviStocks[[#This Row],[ENTREES]],"PROBLEME : Nombre de sorties supérieur aux capacités de départ (Stock + Entrées)",)</f>
        <v>0</v>
      </c>
      <c r="L12" s="31">
        <f>MAX($L$9:$L11)+1</f>
        <v>3</v>
      </c>
    </row>
    <row r="13" spans="1:13" ht="29.25" customHeight="1">
      <c r="A13" s="51" t="s">
        <v>40</v>
      </c>
      <c r="B13" s="52">
        <v>10</v>
      </c>
      <c r="C13" s="52">
        <v>15</v>
      </c>
      <c r="D13" s="53" t="s">
        <v>47</v>
      </c>
      <c r="E13" s="48">
        <v>0</v>
      </c>
      <c r="F13" s="34">
        <f>SUMIFS(Journal[Entrees],Journal[PRODUIT],SuiviStocks[[#This Row],[PRODUIT]])</f>
        <v>0</v>
      </c>
      <c r="G13" s="37">
        <f>SUMIFS(Journal[Sorties],Journal[PRODUIT],SuiviStocks[[#This Row],[PRODUIT]])</f>
        <v>0</v>
      </c>
      <c r="H13" s="32">
        <f>IFERROR(MAX(SuiviStocks[[#This Row],[STOCK CAVE]]+SuiviStocks[[#This Row],[ENTREES]]-SuiviStocks[[#This Row],[SORTIES]],0),0)</f>
        <v>0</v>
      </c>
      <c r="I13" s="35" t="str">
        <f>IFERROR(IF(SuiviStocks[[#This Row],[STOCK CAVE]]-SuiviStocks[[#This Row],[SORTIES]]&lt;SuiviStocks[[#This Row],[STOCK MIN]],"URGENT","OK"),"OK")</f>
        <v>URGENT</v>
      </c>
      <c r="J13" s="36">
        <f>IFERROR(MAX(SuiviStocks[[#This Row],[STOCK MAX]]-SuiviStocks[[#This Row],[STOCK FINAL]],0),)</f>
        <v>15</v>
      </c>
      <c r="K13" s="41">
        <f>IF(SuiviStocks[[#This Row],[SORTIES]]&gt;SuiviStocks[[#This Row],[STOCK CAVE]]+SuiviStocks[[#This Row],[ENTREES]],"PROBLEME : Nombre de sorties supérieur aux capacités de départ (Stock + Entrées)",)</f>
        <v>0</v>
      </c>
      <c r="L13" s="31">
        <f>MAX($L$9:$L12)+1</f>
        <v>4</v>
      </c>
    </row>
    <row r="14" spans="1:13" ht="30.75" customHeight="1">
      <c r="A14" s="51" t="s">
        <v>20</v>
      </c>
      <c r="B14" s="52">
        <v>10</v>
      </c>
      <c r="C14" s="52">
        <v>15</v>
      </c>
      <c r="D14" s="53" t="s">
        <v>25</v>
      </c>
      <c r="E14" s="48">
        <v>0</v>
      </c>
      <c r="F14" s="34">
        <f>SUMIFS(Journal[Entrees],Journal[PRODUIT],SuiviStocks[[#This Row],[PRODUIT]])</f>
        <v>0</v>
      </c>
      <c r="G14" s="37">
        <f>SUMIFS(Journal[Sorties],Journal[PRODUIT],SuiviStocks[[#This Row],[PRODUIT]])</f>
        <v>0</v>
      </c>
      <c r="H14" s="32">
        <f>IFERROR(MAX(SuiviStocks[[#This Row],[STOCK CAVE]]+SuiviStocks[[#This Row],[ENTREES]]-SuiviStocks[[#This Row],[SORTIES]],0),0)</f>
        <v>0</v>
      </c>
      <c r="I14" s="35" t="str">
        <f>IFERROR(IF(SuiviStocks[[#This Row],[STOCK CAVE]]-SuiviStocks[[#This Row],[SORTIES]]&lt;SuiviStocks[[#This Row],[STOCK MIN]],"URGENT","OK"),"OK")</f>
        <v>URGENT</v>
      </c>
      <c r="J14" s="36">
        <f>IFERROR(MAX(SuiviStocks[[#This Row],[STOCK MAX]]-SuiviStocks[[#This Row],[STOCK FINAL]],0),)</f>
        <v>15</v>
      </c>
      <c r="K14" s="41">
        <f>IF(SuiviStocks[[#This Row],[SORTIES]]&gt;SuiviStocks[[#This Row],[STOCK CAVE]]+SuiviStocks[[#This Row],[ENTREES]],"PROBLEME : Nombre de sorties supérieur aux capacités de départ (Stock + Entrées)",)</f>
        <v>0</v>
      </c>
      <c r="L14" s="31">
        <f>MAX($L$9:$L13)+1</f>
        <v>5</v>
      </c>
    </row>
    <row r="15" spans="1:13" ht="32.25" customHeight="1">
      <c r="A15" s="51" t="s">
        <v>4</v>
      </c>
      <c r="B15" s="54"/>
      <c r="C15" s="52"/>
      <c r="D15" s="53" t="s">
        <v>22</v>
      </c>
      <c r="E15" s="48">
        <v>0</v>
      </c>
      <c r="F15" s="34">
        <f>SUMIFS(Journal[Entrees],Journal[PRODUIT],SuiviStocks[[#This Row],[PRODUIT]])</f>
        <v>0</v>
      </c>
      <c r="G15" s="37">
        <f>SUMIFS(Journal[Sorties],Journal[PRODUIT],SuiviStocks[[#This Row],[PRODUIT]])</f>
        <v>0</v>
      </c>
      <c r="H15" s="32">
        <f>IFERROR(MAX(SuiviStocks[[#This Row],[STOCK CAVE]]+SuiviStocks[[#This Row],[ENTREES]]-SuiviStocks[[#This Row],[SORTIES]],0),0)</f>
        <v>0</v>
      </c>
      <c r="I15" s="35" t="str">
        <f>IFERROR(IF(SuiviStocks[[#This Row],[STOCK CAVE]]-SuiviStocks[[#This Row],[SORTIES]]&lt;SuiviStocks[[#This Row],[STOCK MIN]],"URGENT","OK"),"OK")</f>
        <v>OK</v>
      </c>
      <c r="J15" s="36">
        <f>IFERROR(MAX(SuiviStocks[[#This Row],[STOCK MAX]]-SuiviStocks[[#This Row],[STOCK FINAL]],0),)</f>
        <v>0</v>
      </c>
      <c r="K15" s="41">
        <f>IF(SuiviStocks[[#This Row],[SORTIES]]&gt;SuiviStocks[[#This Row],[STOCK CAVE]]+SuiviStocks[[#This Row],[ENTREES]],"PROBLEME : Nombre de sorties supérieur aux capacités de départ (Stock + Entrées)",)</f>
        <v>0</v>
      </c>
      <c r="L15" s="31">
        <f>MAX($L$9:$L14)+1</f>
        <v>6</v>
      </c>
    </row>
    <row r="16" spans="1:13" ht="30.75" customHeight="1">
      <c r="A16" s="51" t="s">
        <v>1</v>
      </c>
      <c r="B16" s="52"/>
      <c r="C16" s="52"/>
      <c r="D16" s="53" t="s">
        <v>22</v>
      </c>
      <c r="E16" s="48">
        <v>0</v>
      </c>
      <c r="F16" s="34">
        <f>SUMIFS(Journal[Entrees],Journal[PRODUIT],SuiviStocks[[#This Row],[PRODUIT]])</f>
        <v>0</v>
      </c>
      <c r="G16" s="37">
        <f>SUMIFS(Journal[Sorties],Journal[PRODUIT],SuiviStocks[[#This Row],[PRODUIT]])</f>
        <v>0</v>
      </c>
      <c r="H16" s="32">
        <f>IFERROR(MAX(SuiviStocks[[#This Row],[STOCK CAVE]]+SuiviStocks[[#This Row],[ENTREES]]-SuiviStocks[[#This Row],[SORTIES]],0),0)</f>
        <v>0</v>
      </c>
      <c r="I16" s="35" t="str">
        <f>IFERROR(IF(SuiviStocks[[#This Row],[STOCK CAVE]]-SuiviStocks[[#This Row],[SORTIES]]&lt;SuiviStocks[[#This Row],[STOCK MIN]],"URGENT","OK"),"OK")</f>
        <v>OK</v>
      </c>
      <c r="J16" s="36">
        <f>IFERROR(MAX(SuiviStocks[[#This Row],[STOCK MAX]]-SuiviStocks[[#This Row],[STOCK FINAL]],0),)</f>
        <v>0</v>
      </c>
      <c r="K16" s="41">
        <f>IF(SuiviStocks[[#This Row],[SORTIES]]&gt;SuiviStocks[[#This Row],[STOCK CAVE]]+SuiviStocks[[#This Row],[ENTREES]],"PROBLEME : Nombre de sorties supérieur aux capacités de départ (Stock + Entrées)",)</f>
        <v>0</v>
      </c>
      <c r="L16" s="31">
        <f>MAX($L$9:$L15)+1</f>
        <v>7</v>
      </c>
    </row>
    <row r="17" spans="1:12" ht="30" customHeight="1">
      <c r="A17" s="51" t="s">
        <v>43</v>
      </c>
      <c r="B17" s="52">
        <v>15</v>
      </c>
      <c r="C17" s="52">
        <v>30</v>
      </c>
      <c r="D17" s="53" t="s">
        <v>34</v>
      </c>
      <c r="E17" s="48">
        <v>0</v>
      </c>
      <c r="F17" s="34">
        <f>SUMIFS(Journal[Entrees],Journal[PRODUIT],SuiviStocks[[#This Row],[PRODUIT]])</f>
        <v>0</v>
      </c>
      <c r="G17" s="37">
        <f>SUMIFS(Journal[Sorties],Journal[PRODUIT],SuiviStocks[[#This Row],[PRODUIT]])</f>
        <v>0</v>
      </c>
      <c r="H17" s="32">
        <f>IFERROR(MAX(SuiviStocks[[#This Row],[STOCK CAVE]]+SuiviStocks[[#This Row],[ENTREES]]-SuiviStocks[[#This Row],[SORTIES]],0),0)</f>
        <v>0</v>
      </c>
      <c r="I17" s="35" t="str">
        <f>IFERROR(IF(SuiviStocks[[#This Row],[STOCK CAVE]]-SuiviStocks[[#This Row],[SORTIES]]&lt;SuiviStocks[[#This Row],[STOCK MIN]],"URGENT","OK"),"OK")</f>
        <v>URGENT</v>
      </c>
      <c r="J17" s="36">
        <f>IFERROR(MAX(SuiviStocks[[#This Row],[STOCK MAX]]-SuiviStocks[[#This Row],[STOCK FINAL]],0),)</f>
        <v>30</v>
      </c>
      <c r="K17" s="41">
        <f>IF(SuiviStocks[[#This Row],[SORTIES]]&gt;SuiviStocks[[#This Row],[STOCK CAVE]]+SuiviStocks[[#This Row],[ENTREES]],"PROBLEME : Nombre de sorties supérieur aux capacités de départ (Stock + Entrées)",)</f>
        <v>0</v>
      </c>
      <c r="L17" s="31">
        <f>MAX($L$9:$L16)+1</f>
        <v>8</v>
      </c>
    </row>
    <row r="18" spans="1:12" ht="30" customHeight="1">
      <c r="A18" s="51" t="s">
        <v>31</v>
      </c>
      <c r="B18" s="52">
        <v>1</v>
      </c>
      <c r="C18" s="52">
        <v>1</v>
      </c>
      <c r="D18" s="53" t="s">
        <v>46</v>
      </c>
      <c r="E18" s="48">
        <v>0</v>
      </c>
      <c r="F18" s="34">
        <f>SUMIFS(Journal[Entrees],Journal[PRODUIT],SuiviStocks[[#This Row],[PRODUIT]])</f>
        <v>0</v>
      </c>
      <c r="G18" s="37">
        <f>SUMIFS(Journal[Sorties],Journal[PRODUIT],SuiviStocks[[#This Row],[PRODUIT]])</f>
        <v>0</v>
      </c>
      <c r="H18" s="32">
        <f>IFERROR(MAX(SuiviStocks[[#This Row],[STOCK CAVE]]+SuiviStocks[[#This Row],[ENTREES]]-SuiviStocks[[#This Row],[SORTIES]],0),0)</f>
        <v>0</v>
      </c>
      <c r="I18" s="35" t="str">
        <f>IFERROR(IF(SuiviStocks[[#This Row],[STOCK CAVE]]-SuiviStocks[[#This Row],[SORTIES]]&lt;SuiviStocks[[#This Row],[STOCK MIN]],"URGENT","OK"),"OK")</f>
        <v>URGENT</v>
      </c>
      <c r="J18" s="36">
        <f>IFERROR(MAX(SuiviStocks[[#This Row],[STOCK MAX]]-SuiviStocks[[#This Row],[STOCK FINAL]],0),)</f>
        <v>1</v>
      </c>
      <c r="K18" s="41">
        <f>IF(SuiviStocks[[#This Row],[SORTIES]]&gt;SuiviStocks[[#This Row],[STOCK CAVE]]+SuiviStocks[[#This Row],[ENTREES]],"PROBLEME : Nombre de sorties supérieur aux capacités de départ (Stock + Entrées)",)</f>
        <v>0</v>
      </c>
      <c r="L18" s="31">
        <f>MAX($L$9:$L17)+1</f>
        <v>9</v>
      </c>
    </row>
    <row r="19" spans="1:12" ht="30" customHeight="1">
      <c r="A19" s="51" t="s">
        <v>7</v>
      </c>
      <c r="B19" s="52">
        <v>6</v>
      </c>
      <c r="C19" s="52">
        <v>36</v>
      </c>
      <c r="D19" s="53" t="s">
        <v>22</v>
      </c>
      <c r="E19" s="48">
        <v>0</v>
      </c>
      <c r="F19" s="34">
        <f>SUMIFS(Journal[Entrees],Journal[PRODUIT],SuiviStocks[[#This Row],[PRODUIT]])</f>
        <v>0</v>
      </c>
      <c r="G19" s="37">
        <f>SUMIFS(Journal[Sorties],Journal[PRODUIT],SuiviStocks[[#This Row],[PRODUIT]])</f>
        <v>0</v>
      </c>
      <c r="H19" s="32">
        <f>IFERROR(MAX(SuiviStocks[[#This Row],[STOCK CAVE]]+SuiviStocks[[#This Row],[ENTREES]]-SuiviStocks[[#This Row],[SORTIES]],0),0)</f>
        <v>0</v>
      </c>
      <c r="I19" s="35" t="str">
        <f>IFERROR(IF(SuiviStocks[[#This Row],[STOCK CAVE]]-SuiviStocks[[#This Row],[SORTIES]]&lt;SuiviStocks[[#This Row],[STOCK MIN]],"URGENT","OK"),"OK")</f>
        <v>URGENT</v>
      </c>
      <c r="J19" s="36">
        <f>IFERROR(MAX(SuiviStocks[[#This Row],[STOCK MAX]]-SuiviStocks[[#This Row],[STOCK FINAL]],0),)</f>
        <v>36</v>
      </c>
      <c r="K19" s="41">
        <f>IF(SuiviStocks[[#This Row],[SORTIES]]&gt;SuiviStocks[[#This Row],[STOCK CAVE]]+SuiviStocks[[#This Row],[ENTREES]],"PROBLEME : Nombre de sorties supérieur aux capacités de départ (Stock + Entrées)",)</f>
        <v>0</v>
      </c>
      <c r="L19" s="31">
        <f>MAX($L$9:$L18)+1</f>
        <v>10</v>
      </c>
    </row>
    <row r="20" spans="1:12" ht="30" customHeight="1">
      <c r="A20" s="51" t="s">
        <v>15</v>
      </c>
      <c r="B20" s="52">
        <v>4</v>
      </c>
      <c r="C20" s="52">
        <v>12</v>
      </c>
      <c r="D20" s="53" t="s">
        <v>23</v>
      </c>
      <c r="E20" s="48">
        <v>0</v>
      </c>
      <c r="F20" s="34">
        <f>SUMIFS(Journal[Entrees],Journal[PRODUIT],SuiviStocks[[#This Row],[PRODUIT]])</f>
        <v>0</v>
      </c>
      <c r="G20" s="37">
        <f>SUMIFS(Journal[Sorties],Journal[PRODUIT],SuiviStocks[[#This Row],[PRODUIT]])</f>
        <v>0</v>
      </c>
      <c r="H20" s="32">
        <f>IFERROR(MAX(SuiviStocks[[#This Row],[STOCK CAVE]]+SuiviStocks[[#This Row],[ENTREES]]-SuiviStocks[[#This Row],[SORTIES]],0),0)</f>
        <v>0</v>
      </c>
      <c r="I20" s="35" t="str">
        <f>IFERROR(IF(SuiviStocks[[#This Row],[STOCK CAVE]]-SuiviStocks[[#This Row],[SORTIES]]&lt;SuiviStocks[[#This Row],[STOCK MIN]],"URGENT","OK"),"OK")</f>
        <v>URGENT</v>
      </c>
      <c r="J20" s="36">
        <f>IFERROR(MAX(SuiviStocks[[#This Row],[STOCK MAX]]-SuiviStocks[[#This Row],[STOCK FINAL]],0),)</f>
        <v>12</v>
      </c>
      <c r="K20" s="41">
        <f>IF(SuiviStocks[[#This Row],[SORTIES]]&gt;SuiviStocks[[#This Row],[STOCK CAVE]]+SuiviStocks[[#This Row],[ENTREES]],"PROBLEME : Nombre de sorties supérieur aux capacités de départ (Stock + Entrées)",)</f>
        <v>0</v>
      </c>
      <c r="L20" s="31">
        <f>MAX($L$9:$L19)+1</f>
        <v>11</v>
      </c>
    </row>
    <row r="21" spans="1:12" ht="36" customHeight="1">
      <c r="A21" s="51" t="s">
        <v>19</v>
      </c>
      <c r="B21" s="52">
        <v>1</v>
      </c>
      <c r="C21" s="52">
        <v>6</v>
      </c>
      <c r="D21" s="53" t="s">
        <v>34</v>
      </c>
      <c r="E21" s="48">
        <v>0</v>
      </c>
      <c r="F21" s="34">
        <f>SUMIFS(Journal[Entrees],Journal[PRODUIT],SuiviStocks[[#This Row],[PRODUIT]])</f>
        <v>0</v>
      </c>
      <c r="G21" s="37">
        <f>SUMIFS(Journal[Sorties],Journal[PRODUIT],SuiviStocks[[#This Row],[PRODUIT]])</f>
        <v>0</v>
      </c>
      <c r="H21" s="32">
        <f>IFERROR(MAX(SuiviStocks[[#This Row],[STOCK CAVE]]+SuiviStocks[[#This Row],[ENTREES]]-SuiviStocks[[#This Row],[SORTIES]],0),0)</f>
        <v>0</v>
      </c>
      <c r="I21" s="35" t="str">
        <f>IFERROR(IF(SuiviStocks[[#This Row],[STOCK CAVE]]-SuiviStocks[[#This Row],[SORTIES]]&lt;SuiviStocks[[#This Row],[STOCK MIN]],"URGENT","OK"),"OK")</f>
        <v>URGENT</v>
      </c>
      <c r="J21" s="36">
        <f>IFERROR(MAX(SuiviStocks[[#This Row],[STOCK MAX]]-SuiviStocks[[#This Row],[STOCK FINAL]],0),)</f>
        <v>6</v>
      </c>
      <c r="K21" s="41">
        <f>IF(SuiviStocks[[#This Row],[SORTIES]]&gt;SuiviStocks[[#This Row],[STOCK CAVE]]+SuiviStocks[[#This Row],[ENTREES]],"PROBLEME : Nombre de sorties supérieur aux capacités de départ (Stock + Entrées)",)</f>
        <v>0</v>
      </c>
      <c r="L21" s="31">
        <f>MAX($L$9:$L20)+1</f>
        <v>12</v>
      </c>
    </row>
    <row r="22" spans="1:12" ht="30" customHeight="1">
      <c r="A22" s="51" t="s">
        <v>8</v>
      </c>
      <c r="B22" s="52">
        <v>18</v>
      </c>
      <c r="C22" s="52">
        <v>108</v>
      </c>
      <c r="D22" s="53" t="s">
        <v>22</v>
      </c>
      <c r="E22" s="48">
        <v>0</v>
      </c>
      <c r="F22" s="34">
        <f>SUMIFS(Journal[Entrees],Journal[PRODUIT],SuiviStocks[[#This Row],[PRODUIT]])</f>
        <v>0</v>
      </c>
      <c r="G22" s="37">
        <f>SUMIFS(Journal[Sorties],Journal[PRODUIT],SuiviStocks[[#This Row],[PRODUIT]])</f>
        <v>0</v>
      </c>
      <c r="H22" s="32">
        <f>IFERROR(MAX(SuiviStocks[[#This Row],[STOCK CAVE]]+SuiviStocks[[#This Row],[ENTREES]]-SuiviStocks[[#This Row],[SORTIES]],0),0)</f>
        <v>0</v>
      </c>
      <c r="I22" s="35" t="str">
        <f>IFERROR(IF(SuiviStocks[[#This Row],[STOCK CAVE]]-SuiviStocks[[#This Row],[SORTIES]]&lt;SuiviStocks[[#This Row],[STOCK MIN]],"URGENT","OK"),"OK")</f>
        <v>URGENT</v>
      </c>
      <c r="J22" s="36">
        <f>IFERROR(MAX(SuiviStocks[[#This Row],[STOCK MAX]]-SuiviStocks[[#This Row],[STOCK FINAL]],0),)</f>
        <v>108</v>
      </c>
      <c r="K22" s="41">
        <f>IF(SuiviStocks[[#This Row],[SORTIES]]&gt;SuiviStocks[[#This Row],[STOCK CAVE]]+SuiviStocks[[#This Row],[ENTREES]],"PROBLEME : Nombre de sorties supérieur aux capacités de départ (Stock + Entrées)",)</f>
        <v>0</v>
      </c>
      <c r="L22" s="31">
        <f>MAX($L$9:$L21)+1</f>
        <v>13</v>
      </c>
    </row>
    <row r="23" spans="1:12" ht="30" customHeight="1">
      <c r="A23" s="51" t="s">
        <v>33</v>
      </c>
      <c r="B23" s="52">
        <v>6</v>
      </c>
      <c r="C23" s="52">
        <v>12</v>
      </c>
      <c r="D23" s="53" t="s">
        <v>22</v>
      </c>
      <c r="E23" s="48">
        <v>0</v>
      </c>
      <c r="F23" s="34">
        <f>SUMIFS(Journal[Entrees],Journal[PRODUIT],SuiviStocks[[#This Row],[PRODUIT]])</f>
        <v>0</v>
      </c>
      <c r="G23" s="37">
        <f>SUMIFS(Journal[Sorties],Journal[PRODUIT],SuiviStocks[[#This Row],[PRODUIT]])</f>
        <v>0</v>
      </c>
      <c r="H23" s="32">
        <f>IFERROR(MAX(SuiviStocks[[#This Row],[STOCK CAVE]]+SuiviStocks[[#This Row],[ENTREES]]-SuiviStocks[[#This Row],[SORTIES]],0),0)</f>
        <v>0</v>
      </c>
      <c r="I23" s="35" t="str">
        <f>IFERROR(IF(SuiviStocks[[#This Row],[STOCK CAVE]]-SuiviStocks[[#This Row],[SORTIES]]&lt;SuiviStocks[[#This Row],[STOCK MIN]],"URGENT","OK"),"OK")</f>
        <v>URGENT</v>
      </c>
      <c r="J23" s="36">
        <f>IFERROR(MAX(SuiviStocks[[#This Row],[STOCK MAX]]-SuiviStocks[[#This Row],[STOCK FINAL]],0),)</f>
        <v>12</v>
      </c>
      <c r="K23" s="41">
        <f>IF(SuiviStocks[[#This Row],[SORTIES]]&gt;SuiviStocks[[#This Row],[STOCK CAVE]]+SuiviStocks[[#This Row],[ENTREES]],"PROBLEME : Nombre de sorties supérieur aux capacités de départ (Stock + Entrées)",)</f>
        <v>0</v>
      </c>
      <c r="L23" s="31">
        <f>MAX($L$9:$L22)+1</f>
        <v>14</v>
      </c>
    </row>
    <row r="24" spans="1:12" ht="29.25" customHeight="1">
      <c r="A24" s="51" t="s">
        <v>11</v>
      </c>
      <c r="B24" s="52">
        <v>24</v>
      </c>
      <c r="C24" s="52">
        <v>24</v>
      </c>
      <c r="D24" s="53" t="s">
        <v>22</v>
      </c>
      <c r="E24" s="48">
        <v>0</v>
      </c>
      <c r="F24" s="34">
        <f>SUMIFS(Journal[Entrees],Journal[PRODUIT],SuiviStocks[[#This Row],[PRODUIT]])</f>
        <v>0</v>
      </c>
      <c r="G24" s="37">
        <f>SUMIFS(Journal[Sorties],Journal[PRODUIT],SuiviStocks[[#This Row],[PRODUIT]])</f>
        <v>0</v>
      </c>
      <c r="H24" s="32">
        <f>IFERROR(MAX(SuiviStocks[[#This Row],[STOCK CAVE]]+SuiviStocks[[#This Row],[ENTREES]]-SuiviStocks[[#This Row],[SORTIES]],0),0)</f>
        <v>0</v>
      </c>
      <c r="I24" s="35" t="str">
        <f>IFERROR(IF(SuiviStocks[[#This Row],[STOCK CAVE]]-SuiviStocks[[#This Row],[SORTIES]]&lt;SuiviStocks[[#This Row],[STOCK MIN]],"URGENT","OK"),"OK")</f>
        <v>URGENT</v>
      </c>
      <c r="J24" s="36">
        <f>IFERROR(MAX(SuiviStocks[[#This Row],[STOCK MAX]]-SuiviStocks[[#This Row],[STOCK FINAL]],0),)</f>
        <v>24</v>
      </c>
      <c r="K24" s="41">
        <f>IF(SuiviStocks[[#This Row],[SORTIES]]&gt;SuiviStocks[[#This Row],[STOCK CAVE]]+SuiviStocks[[#This Row],[ENTREES]],"PROBLEME : Nombre de sorties supérieur aux capacités de départ (Stock + Entrées)",)</f>
        <v>0</v>
      </c>
      <c r="L24" s="31">
        <f>MAX($L$9:$L23)+1</f>
        <v>15</v>
      </c>
    </row>
    <row r="25" spans="1:12" ht="29.25" customHeight="1">
      <c r="A25" s="51" t="s">
        <v>3</v>
      </c>
      <c r="B25" s="52">
        <v>48</v>
      </c>
      <c r="C25" s="52">
        <v>192</v>
      </c>
      <c r="D25" s="53" t="s">
        <v>22</v>
      </c>
      <c r="E25" s="48">
        <v>0</v>
      </c>
      <c r="F25" s="34">
        <f>SUMIFS(Journal[Entrees],Journal[PRODUIT],SuiviStocks[[#This Row],[PRODUIT]])</f>
        <v>0</v>
      </c>
      <c r="G25" s="37">
        <f>SUMIFS(Journal[Sorties],Journal[PRODUIT],SuiviStocks[[#This Row],[PRODUIT]])</f>
        <v>0</v>
      </c>
      <c r="H25" s="32">
        <f>IFERROR(MAX(SuiviStocks[[#This Row],[STOCK CAVE]]+SuiviStocks[[#This Row],[ENTREES]]-SuiviStocks[[#This Row],[SORTIES]],0),0)</f>
        <v>0</v>
      </c>
      <c r="I25" s="35" t="str">
        <f>IFERROR(IF(SuiviStocks[[#This Row],[STOCK CAVE]]-SuiviStocks[[#This Row],[SORTIES]]&lt;SuiviStocks[[#This Row],[STOCK MIN]],"URGENT","OK"),"OK")</f>
        <v>URGENT</v>
      </c>
      <c r="J25" s="36">
        <f>IFERROR(MAX(SuiviStocks[[#This Row],[STOCK MAX]]-SuiviStocks[[#This Row],[STOCK FINAL]],0),)</f>
        <v>192</v>
      </c>
      <c r="K25" s="41">
        <f>IF(SuiviStocks[[#This Row],[SORTIES]]&gt;SuiviStocks[[#This Row],[STOCK CAVE]]+SuiviStocks[[#This Row],[ENTREES]],"PROBLEME : Nombre de sorties supérieur aux capacités de départ (Stock + Entrées)",)</f>
        <v>0</v>
      </c>
      <c r="L25" s="31">
        <f>MAX($L$9:$L24)+1</f>
        <v>16</v>
      </c>
    </row>
    <row r="26" spans="1:12" ht="29.25" customHeight="1">
      <c r="A26" s="51" t="s">
        <v>10</v>
      </c>
      <c r="B26" s="52">
        <v>60</v>
      </c>
      <c r="C26" s="52">
        <v>120</v>
      </c>
      <c r="D26" s="53" t="s">
        <v>22</v>
      </c>
      <c r="E26" s="48">
        <v>0</v>
      </c>
      <c r="F26" s="34">
        <f>SUMIFS(Journal[Entrees],Journal[PRODUIT],SuiviStocks[[#This Row],[PRODUIT]])</f>
        <v>0</v>
      </c>
      <c r="G26" s="37">
        <f>SUMIFS(Journal[Sorties],Journal[PRODUIT],SuiviStocks[[#This Row],[PRODUIT]])</f>
        <v>0</v>
      </c>
      <c r="H26" s="32">
        <f>IFERROR(MAX(SuiviStocks[[#This Row],[STOCK CAVE]]+SuiviStocks[[#This Row],[ENTREES]]-SuiviStocks[[#This Row],[SORTIES]],0),0)</f>
        <v>0</v>
      </c>
      <c r="I26" s="35" t="str">
        <f>IFERROR(IF(SuiviStocks[[#This Row],[STOCK CAVE]]-SuiviStocks[[#This Row],[SORTIES]]&lt;SuiviStocks[[#This Row],[STOCK MIN]],"URGENT","OK"),"OK")</f>
        <v>URGENT</v>
      </c>
      <c r="J26" s="36">
        <f>IFERROR(MAX(SuiviStocks[[#This Row],[STOCK MAX]]-SuiviStocks[[#This Row],[STOCK FINAL]],0),)</f>
        <v>120</v>
      </c>
      <c r="K26" s="41">
        <f>IF(SuiviStocks[[#This Row],[SORTIES]]&gt;SuiviStocks[[#This Row],[STOCK CAVE]]+SuiviStocks[[#This Row],[ENTREES]],"PROBLEME : Nombre de sorties supérieur aux capacités de départ (Stock + Entrées)",)</f>
        <v>0</v>
      </c>
      <c r="L26" s="31">
        <f>MAX($L$9:$L25)+1</f>
        <v>17</v>
      </c>
    </row>
    <row r="27" spans="1:12" ht="30" customHeight="1">
      <c r="A27" s="51" t="s">
        <v>9</v>
      </c>
      <c r="B27" s="52">
        <v>96</v>
      </c>
      <c r="C27" s="52">
        <v>240</v>
      </c>
      <c r="D27" s="53" t="s">
        <v>22</v>
      </c>
      <c r="E27" s="48">
        <v>0</v>
      </c>
      <c r="F27" s="34">
        <f>SUMIFS(Journal[Entrees],Journal[PRODUIT],SuiviStocks[[#This Row],[PRODUIT]])</f>
        <v>0</v>
      </c>
      <c r="G27" s="37">
        <f>SUMIFS(Journal[Sorties],Journal[PRODUIT],SuiviStocks[[#This Row],[PRODUIT]])</f>
        <v>0</v>
      </c>
      <c r="H27" s="32">
        <f>IFERROR(MAX(SuiviStocks[[#This Row],[STOCK CAVE]]+SuiviStocks[[#This Row],[ENTREES]]-SuiviStocks[[#This Row],[SORTIES]],0),0)</f>
        <v>0</v>
      </c>
      <c r="I27" s="35" t="str">
        <f>IFERROR(IF(SuiviStocks[[#This Row],[STOCK CAVE]]-SuiviStocks[[#This Row],[SORTIES]]&lt;SuiviStocks[[#This Row],[STOCK MIN]],"URGENT","OK"),"OK")</f>
        <v>URGENT</v>
      </c>
      <c r="J27" s="36">
        <f>IFERROR(MAX(SuiviStocks[[#This Row],[STOCK MAX]]-SuiviStocks[[#This Row],[STOCK FINAL]],0),)</f>
        <v>240</v>
      </c>
      <c r="K27" s="41">
        <f>IF(SuiviStocks[[#This Row],[SORTIES]]&gt;SuiviStocks[[#This Row],[STOCK CAVE]]+SuiviStocks[[#This Row],[ENTREES]],"PROBLEME : Nombre de sorties supérieur aux capacités de départ (Stock + Entrées)",)</f>
        <v>0</v>
      </c>
      <c r="L27" s="31">
        <f>MAX($L$9:$L26)+1</f>
        <v>18</v>
      </c>
    </row>
    <row r="28" spans="1:12" ht="30.75" customHeight="1">
      <c r="A28" s="51" t="s">
        <v>39</v>
      </c>
      <c r="B28" s="52">
        <v>3</v>
      </c>
      <c r="C28" s="52">
        <v>5</v>
      </c>
      <c r="D28" s="53" t="s">
        <v>25</v>
      </c>
      <c r="E28" s="48">
        <v>0</v>
      </c>
      <c r="F28" s="34">
        <f>SUMIFS(Journal[Entrees],Journal[PRODUIT],SuiviStocks[[#This Row],[PRODUIT]])</f>
        <v>0</v>
      </c>
      <c r="G28" s="37">
        <f>SUMIFS(Journal[Sorties],Journal[PRODUIT],SuiviStocks[[#This Row],[PRODUIT]])</f>
        <v>0</v>
      </c>
      <c r="H28" s="32">
        <f>IFERROR(MAX(SuiviStocks[[#This Row],[STOCK CAVE]]+SuiviStocks[[#This Row],[ENTREES]]-SuiviStocks[[#This Row],[SORTIES]],0),0)</f>
        <v>0</v>
      </c>
      <c r="I28" s="35" t="str">
        <f>IFERROR(IF(SuiviStocks[[#This Row],[STOCK CAVE]]-SuiviStocks[[#This Row],[SORTIES]]&lt;SuiviStocks[[#This Row],[STOCK MIN]],"URGENT","OK"),"OK")</f>
        <v>URGENT</v>
      </c>
      <c r="J28" s="36">
        <f>IFERROR(MAX(SuiviStocks[[#This Row],[STOCK MAX]]-SuiviStocks[[#This Row],[STOCK FINAL]],0),)</f>
        <v>5</v>
      </c>
      <c r="K28" s="41">
        <f>IF(SuiviStocks[[#This Row],[SORTIES]]&gt;SuiviStocks[[#This Row],[STOCK CAVE]]+SuiviStocks[[#This Row],[ENTREES]],"PROBLEME : Nombre de sorties supérieur aux capacités de départ (Stock + Entrées)",)</f>
        <v>0</v>
      </c>
      <c r="L28" s="31">
        <f>MAX($L$9:$L27)+1</f>
        <v>19</v>
      </c>
    </row>
    <row r="29" spans="1:12" ht="30" customHeight="1">
      <c r="A29" s="51" t="s">
        <v>48</v>
      </c>
      <c r="B29" s="52">
        <v>3</v>
      </c>
      <c r="C29" s="52">
        <v>5</v>
      </c>
      <c r="D29" s="53" t="s">
        <v>25</v>
      </c>
      <c r="E29" s="48">
        <v>0</v>
      </c>
      <c r="F29" s="34">
        <f>SUMIFS(Journal[Entrees],Journal[PRODUIT],SuiviStocks[[#This Row],[PRODUIT]])</f>
        <v>0</v>
      </c>
      <c r="G29" s="37">
        <f>SUMIFS(Journal[Sorties],Journal[PRODUIT],SuiviStocks[[#This Row],[PRODUIT]])</f>
        <v>0</v>
      </c>
      <c r="H29" s="32">
        <f>IFERROR(MAX(SuiviStocks[[#This Row],[STOCK CAVE]]+SuiviStocks[[#This Row],[ENTREES]]-SuiviStocks[[#This Row],[SORTIES]],0),0)</f>
        <v>0</v>
      </c>
      <c r="I29" s="35" t="str">
        <f>IFERROR(IF(SuiviStocks[[#This Row],[STOCK CAVE]]-SuiviStocks[[#This Row],[SORTIES]]&lt;SuiviStocks[[#This Row],[STOCK MIN]],"URGENT","OK"),"OK")</f>
        <v>URGENT</v>
      </c>
      <c r="J29" s="36">
        <f>IFERROR(MAX(SuiviStocks[[#This Row],[STOCK MAX]]-SuiviStocks[[#This Row],[STOCK FINAL]],0),)</f>
        <v>5</v>
      </c>
      <c r="K29" s="41">
        <f>IF(SuiviStocks[[#This Row],[SORTIES]]&gt;SuiviStocks[[#This Row],[STOCK CAVE]]+SuiviStocks[[#This Row],[ENTREES]],"PROBLEME : Nombre de sorties supérieur aux capacités de départ (Stock + Entrées)",)</f>
        <v>0</v>
      </c>
      <c r="L29" s="31">
        <f>MAX($L$9:$L28)+1</f>
        <v>20</v>
      </c>
    </row>
    <row r="30" spans="1:12" ht="30" customHeight="1">
      <c r="A30" s="51" t="s">
        <v>21</v>
      </c>
      <c r="B30" s="52">
        <v>20</v>
      </c>
      <c r="C30" s="52">
        <v>30</v>
      </c>
      <c r="D30" s="53" t="s">
        <v>25</v>
      </c>
      <c r="E30" s="48">
        <v>0</v>
      </c>
      <c r="F30" s="34">
        <f>SUMIFS(Journal[Entrees],Journal[PRODUIT],SuiviStocks[[#This Row],[PRODUIT]])</f>
        <v>0</v>
      </c>
      <c r="G30" s="37">
        <f>SUMIFS(Journal[Sorties],Journal[PRODUIT],SuiviStocks[[#This Row],[PRODUIT]])</f>
        <v>0</v>
      </c>
      <c r="H30" s="32">
        <f>IFERROR(MAX(SuiviStocks[[#This Row],[STOCK CAVE]]+SuiviStocks[[#This Row],[ENTREES]]-SuiviStocks[[#This Row],[SORTIES]],0),0)</f>
        <v>0</v>
      </c>
      <c r="I30" s="35" t="str">
        <f>IFERROR(IF(SuiviStocks[[#This Row],[STOCK CAVE]]-SuiviStocks[[#This Row],[SORTIES]]&lt;SuiviStocks[[#This Row],[STOCK MIN]],"URGENT","OK"),"OK")</f>
        <v>URGENT</v>
      </c>
      <c r="J30" s="36">
        <f>IFERROR(MAX(SuiviStocks[[#This Row],[STOCK MAX]]-SuiviStocks[[#This Row],[STOCK FINAL]],0),)</f>
        <v>30</v>
      </c>
      <c r="K30" s="41">
        <f>IF(SuiviStocks[[#This Row],[SORTIES]]&gt;SuiviStocks[[#This Row],[STOCK CAVE]]+SuiviStocks[[#This Row],[ENTREES]],"PROBLEME : Nombre de sorties supérieur aux capacités de départ (Stock + Entrées)",)</f>
        <v>0</v>
      </c>
      <c r="L30" s="31">
        <f>MAX($L$9:$L29)+1</f>
        <v>21</v>
      </c>
    </row>
    <row r="31" spans="1:12" ht="30" customHeight="1">
      <c r="A31" s="51" t="s">
        <v>45</v>
      </c>
      <c r="B31" s="52">
        <v>1</v>
      </c>
      <c r="C31" s="52">
        <v>2</v>
      </c>
      <c r="D31" s="53" t="s">
        <v>30</v>
      </c>
      <c r="E31" s="48">
        <v>0</v>
      </c>
      <c r="F31" s="34">
        <f>SUMIFS(Journal[Entrees],Journal[PRODUIT],SuiviStocks[[#This Row],[PRODUIT]])</f>
        <v>0</v>
      </c>
      <c r="G31" s="37">
        <f>SUMIFS(Journal[Sorties],Journal[PRODUIT],SuiviStocks[[#This Row],[PRODUIT]])</f>
        <v>0</v>
      </c>
      <c r="H31" s="32">
        <f>IFERROR(MAX(SuiviStocks[[#This Row],[STOCK CAVE]]+SuiviStocks[[#This Row],[ENTREES]]-SuiviStocks[[#This Row],[SORTIES]],0),0)</f>
        <v>0</v>
      </c>
      <c r="I31" s="35" t="str">
        <f>IFERROR(IF(SuiviStocks[[#This Row],[STOCK CAVE]]-SuiviStocks[[#This Row],[SORTIES]]&lt;SuiviStocks[[#This Row],[STOCK MIN]],"URGENT","OK"),"OK")</f>
        <v>URGENT</v>
      </c>
      <c r="J31" s="36">
        <f>IFERROR(MAX(SuiviStocks[[#This Row],[STOCK MAX]]-SuiviStocks[[#This Row],[STOCK FINAL]],0),)</f>
        <v>2</v>
      </c>
      <c r="K31" s="41">
        <f>IF(SuiviStocks[[#This Row],[SORTIES]]&gt;SuiviStocks[[#This Row],[STOCK CAVE]]+SuiviStocks[[#This Row],[ENTREES]],"PROBLEME : Nombre de sorties supérieur aux capacités de départ (Stock + Entrées)",)</f>
        <v>0</v>
      </c>
      <c r="L31" s="31">
        <f>MAX($L$9:$L30)+1</f>
        <v>22</v>
      </c>
    </row>
    <row r="32" spans="1:12" ht="30" customHeight="1">
      <c r="A32" s="51" t="s">
        <v>17</v>
      </c>
      <c r="B32" s="52">
        <v>25</v>
      </c>
      <c r="C32" s="52">
        <v>50</v>
      </c>
      <c r="D32" s="53" t="s">
        <v>34</v>
      </c>
      <c r="E32" s="48">
        <v>0</v>
      </c>
      <c r="F32" s="34">
        <f>SUMIFS(Journal[Entrees],Journal[PRODUIT],SuiviStocks[[#This Row],[PRODUIT]])</f>
        <v>0</v>
      </c>
      <c r="G32" s="37">
        <f>SUMIFS(Journal[Sorties],Journal[PRODUIT],SuiviStocks[[#This Row],[PRODUIT]])</f>
        <v>0</v>
      </c>
      <c r="H32" s="32">
        <f>IFERROR(MAX(SuiviStocks[[#This Row],[STOCK CAVE]]+SuiviStocks[[#This Row],[ENTREES]]-SuiviStocks[[#This Row],[SORTIES]],0),0)</f>
        <v>0</v>
      </c>
      <c r="I32" s="35" t="str">
        <f>IFERROR(IF(SuiviStocks[[#This Row],[STOCK CAVE]]-SuiviStocks[[#This Row],[SORTIES]]&lt;SuiviStocks[[#This Row],[STOCK MIN]],"URGENT","OK"),"OK")</f>
        <v>URGENT</v>
      </c>
      <c r="J32" s="36">
        <f>IFERROR(MAX(SuiviStocks[[#This Row],[STOCK MAX]]-SuiviStocks[[#This Row],[STOCK FINAL]],0),)</f>
        <v>50</v>
      </c>
      <c r="K32" s="41">
        <f>IF(SuiviStocks[[#This Row],[SORTIES]]&gt;SuiviStocks[[#This Row],[STOCK CAVE]]+SuiviStocks[[#This Row],[ENTREES]],"PROBLEME : Nombre de sorties supérieur aux capacités de départ (Stock + Entrées)",)</f>
        <v>0</v>
      </c>
      <c r="L32" s="31">
        <f>MAX($L$9:$L31)+1</f>
        <v>23</v>
      </c>
    </row>
    <row r="33" spans="1:12" ht="30" customHeight="1">
      <c r="A33" s="51" t="s">
        <v>28</v>
      </c>
      <c r="B33" s="52">
        <v>36</v>
      </c>
      <c r="C33" s="52">
        <v>144</v>
      </c>
      <c r="D33" s="53" t="s">
        <v>22</v>
      </c>
      <c r="E33" s="48">
        <v>0</v>
      </c>
      <c r="F33" s="34">
        <f>SUMIFS(Journal[Entrees],Journal[PRODUIT],SuiviStocks[[#This Row],[PRODUIT]])</f>
        <v>0</v>
      </c>
      <c r="G33" s="37">
        <f>SUMIFS(Journal[Sorties],Journal[PRODUIT],SuiviStocks[[#This Row],[PRODUIT]])</f>
        <v>0</v>
      </c>
      <c r="H33" s="32">
        <f>IFERROR(MAX(SuiviStocks[[#This Row],[STOCK CAVE]]+SuiviStocks[[#This Row],[ENTREES]]-SuiviStocks[[#This Row],[SORTIES]],0),0)</f>
        <v>0</v>
      </c>
      <c r="I33" s="35" t="str">
        <f>IFERROR(IF(SuiviStocks[[#This Row],[STOCK CAVE]]-SuiviStocks[[#This Row],[SORTIES]]&lt;SuiviStocks[[#This Row],[STOCK MIN]],"URGENT","OK"),"OK")</f>
        <v>URGENT</v>
      </c>
      <c r="J33" s="36">
        <f>IFERROR(MAX(SuiviStocks[[#This Row],[STOCK MAX]]-SuiviStocks[[#This Row],[STOCK FINAL]],0),)</f>
        <v>144</v>
      </c>
      <c r="K33" s="41">
        <f>IF(SuiviStocks[[#This Row],[SORTIES]]&gt;SuiviStocks[[#This Row],[STOCK CAVE]]+SuiviStocks[[#This Row],[ENTREES]],"PROBLEME : Nombre de sorties supérieur aux capacités de départ (Stock + Entrées)",)</f>
        <v>0</v>
      </c>
      <c r="L33" s="31">
        <f>MAX($L$9:$L32)+1</f>
        <v>24</v>
      </c>
    </row>
    <row r="34" spans="1:12" ht="30" customHeight="1">
      <c r="A34" s="51" t="s">
        <v>6</v>
      </c>
      <c r="B34" s="52">
        <v>36</v>
      </c>
      <c r="C34" s="52">
        <v>144</v>
      </c>
      <c r="D34" s="53" t="s">
        <v>22</v>
      </c>
      <c r="E34" s="48">
        <v>0</v>
      </c>
      <c r="F34" s="34">
        <f>SUMIFS(Journal[Entrees],Journal[PRODUIT],SuiviStocks[[#This Row],[PRODUIT]])</f>
        <v>0</v>
      </c>
      <c r="G34" s="37">
        <f>SUMIFS(Journal[Sorties],Journal[PRODUIT],SuiviStocks[[#This Row],[PRODUIT]])</f>
        <v>0</v>
      </c>
      <c r="H34" s="32">
        <f>IFERROR(MAX(SuiviStocks[[#This Row],[STOCK CAVE]]+SuiviStocks[[#This Row],[ENTREES]]-SuiviStocks[[#This Row],[SORTIES]],0),0)</f>
        <v>0</v>
      </c>
      <c r="I34" s="35" t="str">
        <f>IFERROR(IF(SuiviStocks[[#This Row],[STOCK CAVE]]-SuiviStocks[[#This Row],[SORTIES]]&lt;SuiviStocks[[#This Row],[STOCK MIN]],"URGENT","OK"),"OK")</f>
        <v>URGENT</v>
      </c>
      <c r="J34" s="36">
        <f>IFERROR(MAX(SuiviStocks[[#This Row],[STOCK MAX]]-SuiviStocks[[#This Row],[STOCK FINAL]],0),)</f>
        <v>144</v>
      </c>
      <c r="K34" s="41">
        <f>IF(SuiviStocks[[#This Row],[SORTIES]]&gt;SuiviStocks[[#This Row],[STOCK CAVE]]+SuiviStocks[[#This Row],[ENTREES]],"PROBLEME : Nombre de sorties supérieur aux capacités de départ (Stock + Entrées)",)</f>
        <v>0</v>
      </c>
      <c r="L34" s="31">
        <f>MAX($L$9:$L33)+1</f>
        <v>25</v>
      </c>
    </row>
    <row r="35" spans="1:12" ht="27">
      <c r="A35" s="51" t="s">
        <v>5</v>
      </c>
      <c r="B35" s="52">
        <v>36</v>
      </c>
      <c r="C35" s="52">
        <v>144</v>
      </c>
      <c r="D35" s="53" t="s">
        <v>22</v>
      </c>
      <c r="E35" s="48">
        <v>0</v>
      </c>
      <c r="F35" s="34">
        <f>SUMIFS(Journal[Entrees],Journal[PRODUIT],SuiviStocks[[#This Row],[PRODUIT]])</f>
        <v>0</v>
      </c>
      <c r="G35" s="37">
        <f>SUMIFS(Journal[Sorties],Journal[PRODUIT],SuiviStocks[[#This Row],[PRODUIT]])</f>
        <v>0</v>
      </c>
      <c r="H35" s="32">
        <f>IFERROR(MAX(SuiviStocks[[#This Row],[STOCK CAVE]]+SuiviStocks[[#This Row],[ENTREES]]-SuiviStocks[[#This Row],[SORTIES]],0),0)</f>
        <v>0</v>
      </c>
      <c r="I35" s="35" t="str">
        <f>IFERROR(IF(SuiviStocks[[#This Row],[STOCK CAVE]]-SuiviStocks[[#This Row],[SORTIES]]&lt;SuiviStocks[[#This Row],[STOCK MIN]],"URGENT","OK"),"OK")</f>
        <v>URGENT</v>
      </c>
      <c r="J35" s="36">
        <f>IFERROR(MAX(SuiviStocks[[#This Row],[STOCK MAX]]-SuiviStocks[[#This Row],[STOCK FINAL]],0),)</f>
        <v>144</v>
      </c>
      <c r="K35" s="41">
        <f>IF(SuiviStocks[[#This Row],[SORTIES]]&gt;SuiviStocks[[#This Row],[STOCK CAVE]]+SuiviStocks[[#This Row],[ENTREES]],"PROBLEME : Nombre de sorties supérieur aux capacités de départ (Stock + Entrées)",)</f>
        <v>0</v>
      </c>
      <c r="L35" s="31">
        <f>MAX($L$9:$L34)+1</f>
        <v>26</v>
      </c>
    </row>
    <row r="36" spans="1:12" ht="28.5" customHeight="1">
      <c r="A36" s="51" t="s">
        <v>36</v>
      </c>
      <c r="B36" s="52"/>
      <c r="C36" s="52"/>
      <c r="D36" s="53" t="s">
        <v>22</v>
      </c>
      <c r="E36" s="48">
        <v>0</v>
      </c>
      <c r="F36" s="34">
        <f>SUMIFS(Journal[Entrees],Journal[PRODUIT],SuiviStocks[[#This Row],[PRODUIT]])</f>
        <v>0</v>
      </c>
      <c r="G36" s="37">
        <f>SUMIFS(Journal[Sorties],Journal[PRODUIT],SuiviStocks[[#This Row],[PRODUIT]])</f>
        <v>0</v>
      </c>
      <c r="H36" s="32">
        <f>IFERROR(MAX(SuiviStocks[[#This Row],[STOCK CAVE]]+SuiviStocks[[#This Row],[ENTREES]]-SuiviStocks[[#This Row],[SORTIES]],0),0)</f>
        <v>0</v>
      </c>
      <c r="I36" s="35" t="str">
        <f>IFERROR(IF(SuiviStocks[[#This Row],[STOCK CAVE]]-SuiviStocks[[#This Row],[SORTIES]]&lt;SuiviStocks[[#This Row],[STOCK MIN]],"URGENT","OK"),"OK")</f>
        <v>OK</v>
      </c>
      <c r="J36" s="36">
        <f>IFERROR(MAX(SuiviStocks[[#This Row],[STOCK MAX]]-SuiviStocks[[#This Row],[STOCK FINAL]],0),)</f>
        <v>0</v>
      </c>
      <c r="K36" s="41">
        <f>IF(SuiviStocks[[#This Row],[SORTIES]]&gt;SuiviStocks[[#This Row],[STOCK CAVE]]+SuiviStocks[[#This Row],[ENTREES]],"PROBLEME : Nombre de sorties supérieur aux capacités de départ (Stock + Entrées)",)</f>
        <v>0</v>
      </c>
      <c r="L36" s="31">
        <f>MAX($L$9:$L35)+1</f>
        <v>27</v>
      </c>
    </row>
    <row r="37" spans="1:12" ht="27">
      <c r="A37" s="51" t="s">
        <v>13</v>
      </c>
      <c r="B37" s="52">
        <v>15</v>
      </c>
      <c r="C37" s="52">
        <v>20</v>
      </c>
      <c r="D37" s="53" t="s">
        <v>23</v>
      </c>
      <c r="E37" s="48">
        <v>0</v>
      </c>
      <c r="F37" s="34">
        <f>SUMIFS(Journal[Entrees],Journal[PRODUIT],SuiviStocks[[#This Row],[PRODUIT]])</f>
        <v>0</v>
      </c>
      <c r="G37" s="37">
        <f>SUMIFS(Journal[Sorties],Journal[PRODUIT],SuiviStocks[[#This Row],[PRODUIT]])</f>
        <v>0</v>
      </c>
      <c r="H37" s="32">
        <f>IFERROR(MAX(SuiviStocks[[#This Row],[STOCK CAVE]]+SuiviStocks[[#This Row],[ENTREES]]-SuiviStocks[[#This Row],[SORTIES]],0),0)</f>
        <v>0</v>
      </c>
      <c r="I37" s="35" t="str">
        <f>IFERROR(IF(SuiviStocks[[#This Row],[STOCK CAVE]]-SuiviStocks[[#This Row],[SORTIES]]&lt;SuiviStocks[[#This Row],[STOCK MIN]],"URGENT","OK"),"OK")</f>
        <v>URGENT</v>
      </c>
      <c r="J37" s="36">
        <f>IFERROR(MAX(SuiviStocks[[#This Row],[STOCK MAX]]-SuiviStocks[[#This Row],[STOCK FINAL]],0),)</f>
        <v>20</v>
      </c>
      <c r="K37" s="41">
        <f>IF(SuiviStocks[[#This Row],[SORTIES]]&gt;SuiviStocks[[#This Row],[STOCK CAVE]]+SuiviStocks[[#This Row],[ENTREES]],"PROBLEME : Nombre de sorties supérieur aux capacités de départ (Stock + Entrées)",)</f>
        <v>0</v>
      </c>
      <c r="L37" s="31">
        <f>MAX($L$9:$L36)+1</f>
        <v>28</v>
      </c>
    </row>
    <row r="38" spans="1:12" ht="27">
      <c r="A38" s="51" t="s">
        <v>12</v>
      </c>
      <c r="B38" s="52">
        <v>4</v>
      </c>
      <c r="C38" s="52">
        <v>6</v>
      </c>
      <c r="D38" s="53" t="s">
        <v>23</v>
      </c>
      <c r="E38" s="48">
        <v>0</v>
      </c>
      <c r="F38" s="34">
        <f>SUMIFS(Journal[Entrees],Journal[PRODUIT],SuiviStocks[[#This Row],[PRODUIT]])</f>
        <v>0</v>
      </c>
      <c r="G38" s="37">
        <f>SUMIFS(Journal[Sorties],Journal[PRODUIT],SuiviStocks[[#This Row],[PRODUIT]])</f>
        <v>0</v>
      </c>
      <c r="H38" s="32">
        <f>IFERROR(MAX(SuiviStocks[[#This Row],[STOCK CAVE]]+SuiviStocks[[#This Row],[ENTREES]]-SuiviStocks[[#This Row],[SORTIES]],0),0)</f>
        <v>0</v>
      </c>
      <c r="I38" s="35" t="str">
        <f>IFERROR(IF(SuiviStocks[[#This Row],[STOCK CAVE]]-SuiviStocks[[#This Row],[SORTIES]]&lt;SuiviStocks[[#This Row],[STOCK MIN]],"URGENT","OK"),"OK")</f>
        <v>URGENT</v>
      </c>
      <c r="J38" s="36">
        <f>IFERROR(MAX(SuiviStocks[[#This Row],[STOCK MAX]]-SuiviStocks[[#This Row],[STOCK FINAL]],0),)</f>
        <v>6</v>
      </c>
      <c r="K38" s="41">
        <f>IF(SuiviStocks[[#This Row],[SORTIES]]&gt;SuiviStocks[[#This Row],[STOCK CAVE]]+SuiviStocks[[#This Row],[ENTREES]],"PROBLEME : Nombre de sorties supérieur aux capacités de départ (Stock + Entrées)",)</f>
        <v>0</v>
      </c>
      <c r="L38" s="31">
        <f>MAX($L$9:$L37)+1</f>
        <v>29</v>
      </c>
    </row>
    <row r="39" spans="1:12" ht="27">
      <c r="A39" s="51" t="s">
        <v>44</v>
      </c>
      <c r="B39" s="52">
        <v>5</v>
      </c>
      <c r="C39" s="52">
        <v>10</v>
      </c>
      <c r="D39" s="53" t="s">
        <v>47</v>
      </c>
      <c r="E39" s="48">
        <v>0</v>
      </c>
      <c r="F39" s="34">
        <f>SUMIFS(Journal[Entrees],Journal[PRODUIT],SuiviStocks[[#This Row],[PRODUIT]])</f>
        <v>0</v>
      </c>
      <c r="G39" s="37">
        <f>SUMIFS(Journal[Sorties],Journal[PRODUIT],SuiviStocks[[#This Row],[PRODUIT]])</f>
        <v>0</v>
      </c>
      <c r="H39" s="32">
        <f>IFERROR(MAX(SuiviStocks[[#This Row],[STOCK CAVE]]+SuiviStocks[[#This Row],[ENTREES]]-SuiviStocks[[#This Row],[SORTIES]],0),0)</f>
        <v>0</v>
      </c>
      <c r="I39" s="35" t="str">
        <f>IFERROR(IF(SuiviStocks[[#This Row],[STOCK CAVE]]-SuiviStocks[[#This Row],[SORTIES]]&lt;SuiviStocks[[#This Row],[STOCK MIN]],"URGENT","OK"),"OK")</f>
        <v>URGENT</v>
      </c>
      <c r="J39" s="36">
        <f>IFERROR(MAX(SuiviStocks[[#This Row],[STOCK MAX]]-SuiviStocks[[#This Row],[STOCK FINAL]],0),)</f>
        <v>10</v>
      </c>
      <c r="K39" s="41">
        <f>IF(SuiviStocks[[#This Row],[SORTIES]]&gt;SuiviStocks[[#This Row],[STOCK CAVE]]+SuiviStocks[[#This Row],[ENTREES]],"PROBLEME : Nombre de sorties supérieur aux capacités de départ (Stock + Entrées)",)</f>
        <v>0</v>
      </c>
      <c r="L39" s="31">
        <f>MAX($L$9:$L38)+1</f>
        <v>30</v>
      </c>
    </row>
    <row r="40" spans="1:12" ht="27">
      <c r="A40" s="51" t="s">
        <v>35</v>
      </c>
      <c r="B40" s="52"/>
      <c r="C40" s="52"/>
      <c r="D40" s="53" t="s">
        <v>22</v>
      </c>
      <c r="E40" s="48">
        <v>0</v>
      </c>
      <c r="F40" s="34">
        <f>SUMIFS(Journal[Entrees],Journal[PRODUIT],SuiviStocks[[#This Row],[PRODUIT]])</f>
        <v>0</v>
      </c>
      <c r="G40" s="37">
        <f>SUMIFS(Journal[Sorties],Journal[PRODUIT],SuiviStocks[[#This Row],[PRODUIT]])</f>
        <v>0</v>
      </c>
      <c r="H40" s="32">
        <f>IFERROR(MAX(SuiviStocks[[#This Row],[STOCK CAVE]]+SuiviStocks[[#This Row],[ENTREES]]-SuiviStocks[[#This Row],[SORTIES]],0),0)</f>
        <v>0</v>
      </c>
      <c r="I40" s="35" t="str">
        <f>IFERROR(IF(SuiviStocks[[#This Row],[STOCK CAVE]]-SuiviStocks[[#This Row],[SORTIES]]&lt;SuiviStocks[[#This Row],[STOCK MIN]],"URGENT","OK"),"OK")</f>
        <v>OK</v>
      </c>
      <c r="J40" s="36">
        <f>IFERROR(MAX(SuiviStocks[[#This Row],[STOCK MAX]]-SuiviStocks[[#This Row],[STOCK FINAL]],0),)</f>
        <v>0</v>
      </c>
      <c r="K40" s="41">
        <f>IF(SuiviStocks[[#This Row],[SORTIES]]&gt;SuiviStocks[[#This Row],[STOCK CAVE]]+SuiviStocks[[#This Row],[ENTREES]],"PROBLEME : Nombre de sorties supérieur aux capacités de départ (Stock + Entrées)",)</f>
        <v>0</v>
      </c>
      <c r="L40" s="31">
        <f>MAX($L$9:$L39)+1</f>
        <v>31</v>
      </c>
    </row>
    <row r="41" spans="1:12" ht="27">
      <c r="A41" s="51" t="s">
        <v>41</v>
      </c>
      <c r="B41" s="52">
        <v>3</v>
      </c>
      <c r="C41" s="52">
        <v>5</v>
      </c>
      <c r="D41" s="53" t="s">
        <v>23</v>
      </c>
      <c r="E41" s="48">
        <v>0</v>
      </c>
      <c r="F41" s="34">
        <f>SUMIFS(Journal[Entrees],Journal[PRODUIT],SuiviStocks[[#This Row],[PRODUIT]])</f>
        <v>0</v>
      </c>
      <c r="G41" s="37">
        <f>SUMIFS(Journal[Sorties],Journal[PRODUIT],SuiviStocks[[#This Row],[PRODUIT]])</f>
        <v>0</v>
      </c>
      <c r="H41" s="32">
        <f>IFERROR(MAX(SuiviStocks[[#This Row],[STOCK CAVE]]+SuiviStocks[[#This Row],[ENTREES]]-SuiviStocks[[#This Row],[SORTIES]],0),0)</f>
        <v>0</v>
      </c>
      <c r="I41" s="35" t="str">
        <f>IFERROR(IF(SuiviStocks[[#This Row],[STOCK CAVE]]-SuiviStocks[[#This Row],[SORTIES]]&lt;SuiviStocks[[#This Row],[STOCK MIN]],"URGENT","OK"),"OK")</f>
        <v>URGENT</v>
      </c>
      <c r="J41" s="36">
        <f>IFERROR(MAX(SuiviStocks[[#This Row],[STOCK MAX]]-SuiviStocks[[#This Row],[STOCK FINAL]],0),)</f>
        <v>5</v>
      </c>
      <c r="K41" s="41">
        <f>IF(SuiviStocks[[#This Row],[SORTIES]]&gt;SuiviStocks[[#This Row],[STOCK CAVE]]+SuiviStocks[[#This Row],[ENTREES]],"PROBLEME : Nombre de sorties supérieur aux capacités de départ (Stock + Entrées)",)</f>
        <v>0</v>
      </c>
      <c r="L41" s="31">
        <f>MAX($L$9:$L40)+1</f>
        <v>32</v>
      </c>
    </row>
    <row r="42" spans="1:12" ht="27">
      <c r="A42" s="51" t="s">
        <v>2</v>
      </c>
      <c r="B42" s="52"/>
      <c r="C42" s="52"/>
      <c r="D42" s="53" t="s">
        <v>22</v>
      </c>
      <c r="E42" s="48">
        <v>0</v>
      </c>
      <c r="F42" s="34">
        <f>SUMIFS(Journal[Entrees],Journal[PRODUIT],SuiviStocks[[#This Row],[PRODUIT]])</f>
        <v>0</v>
      </c>
      <c r="G42" s="37">
        <f>SUMIFS(Journal[Sorties],Journal[PRODUIT],SuiviStocks[[#This Row],[PRODUIT]])</f>
        <v>0</v>
      </c>
      <c r="H42" s="32">
        <f>IFERROR(MAX(SuiviStocks[[#This Row],[STOCK CAVE]]+SuiviStocks[[#This Row],[ENTREES]]-SuiviStocks[[#This Row],[SORTIES]],0),0)</f>
        <v>0</v>
      </c>
      <c r="I42" s="35" t="str">
        <f>IFERROR(IF(SuiviStocks[[#This Row],[STOCK CAVE]]-SuiviStocks[[#This Row],[SORTIES]]&lt;SuiviStocks[[#This Row],[STOCK MIN]],"URGENT","OK"),"OK")</f>
        <v>OK</v>
      </c>
      <c r="J42" s="36">
        <f>IFERROR(MAX(SuiviStocks[[#This Row],[STOCK MAX]]-SuiviStocks[[#This Row],[STOCK FINAL]],0),)</f>
        <v>0</v>
      </c>
      <c r="K42" s="41">
        <f>IF(SuiviStocks[[#This Row],[SORTIES]]&gt;SuiviStocks[[#This Row],[STOCK CAVE]]+SuiviStocks[[#This Row],[ENTREES]],"PROBLEME : Nombre de sorties supérieur aux capacités de départ (Stock + Entrées)",)</f>
        <v>0</v>
      </c>
      <c r="L42" s="31">
        <f>MAX($L$9:$L41)+1</f>
        <v>33</v>
      </c>
    </row>
    <row r="43" spans="1:12" ht="27">
      <c r="A43" s="51" t="s">
        <v>14</v>
      </c>
      <c r="B43" s="52">
        <v>30</v>
      </c>
      <c r="C43" s="52">
        <v>90</v>
      </c>
      <c r="D43" s="53" t="s">
        <v>24</v>
      </c>
      <c r="E43" s="48">
        <v>0</v>
      </c>
      <c r="F43" s="34">
        <f>SUMIFS(Journal[Entrees],Journal[PRODUIT],SuiviStocks[[#This Row],[PRODUIT]])</f>
        <v>0</v>
      </c>
      <c r="G43" s="37">
        <f>SUMIFS(Journal[Sorties],Journal[PRODUIT],SuiviStocks[[#This Row],[PRODUIT]])</f>
        <v>0</v>
      </c>
      <c r="H43" s="32">
        <f>IFERROR(MAX(SuiviStocks[[#This Row],[STOCK CAVE]]+SuiviStocks[[#This Row],[ENTREES]]-SuiviStocks[[#This Row],[SORTIES]],0),0)</f>
        <v>0</v>
      </c>
      <c r="I43" s="35" t="str">
        <f>IFERROR(IF(SuiviStocks[[#This Row],[STOCK CAVE]]-SuiviStocks[[#This Row],[SORTIES]]&lt;SuiviStocks[[#This Row],[STOCK MIN]],"URGENT","OK"),"OK")</f>
        <v>URGENT</v>
      </c>
      <c r="J43" s="36">
        <f>IFERROR(MAX(SuiviStocks[[#This Row],[STOCK MAX]]-SuiviStocks[[#This Row],[STOCK FINAL]],0),)</f>
        <v>90</v>
      </c>
      <c r="K43" s="41">
        <f>IF(SuiviStocks[[#This Row],[SORTIES]]&gt;SuiviStocks[[#This Row],[STOCK CAVE]]+SuiviStocks[[#This Row],[ENTREES]],"PROBLEME : Nombre de sorties supérieur aux capacités de départ (Stock + Entrées)",)</f>
        <v>0</v>
      </c>
      <c r="L43" s="31">
        <f>MAX($L$9:$L42)+1</f>
        <v>34</v>
      </c>
    </row>
    <row r="44" spans="1:12" ht="27">
      <c r="A44" s="51" t="s">
        <v>29</v>
      </c>
      <c r="B44" s="52">
        <v>20</v>
      </c>
      <c r="C44" s="52">
        <v>1000</v>
      </c>
      <c r="D44" s="53" t="s">
        <v>24</v>
      </c>
      <c r="E44" s="48">
        <v>0</v>
      </c>
      <c r="F44" s="34">
        <f>SUMIFS(Journal[Entrees],Journal[PRODUIT],SuiviStocks[[#This Row],[PRODUIT]])</f>
        <v>0</v>
      </c>
      <c r="G44" s="37">
        <f>SUMIFS(Journal[Sorties],Journal[PRODUIT],SuiviStocks[[#This Row],[PRODUIT]])</f>
        <v>0</v>
      </c>
      <c r="H44" s="32">
        <f>IFERROR(MAX(SuiviStocks[[#This Row],[STOCK CAVE]]+SuiviStocks[[#This Row],[ENTREES]]-SuiviStocks[[#This Row],[SORTIES]],0),0)</f>
        <v>0</v>
      </c>
      <c r="I44" s="35" t="str">
        <f>IFERROR(IF(SuiviStocks[[#This Row],[STOCK CAVE]]-SuiviStocks[[#This Row],[SORTIES]]&lt;SuiviStocks[[#This Row],[STOCK MIN]],"URGENT","OK"),"OK")</f>
        <v>URGENT</v>
      </c>
      <c r="J44" s="36">
        <f>IFERROR(MAX(SuiviStocks[[#This Row],[STOCK MAX]]-SuiviStocks[[#This Row],[STOCK FINAL]],0),)</f>
        <v>1000</v>
      </c>
      <c r="K44" s="41">
        <f>IF(SuiviStocks[[#This Row],[SORTIES]]&gt;SuiviStocks[[#This Row],[STOCK CAVE]]+SuiviStocks[[#This Row],[ENTREES]],"PROBLEME : Nombre de sorties supérieur aux capacités de départ (Stock + Entrées)",)</f>
        <v>0</v>
      </c>
      <c r="L44" s="31">
        <f>MAX($L$9:$L43)+1</f>
        <v>35</v>
      </c>
    </row>
    <row r="45" spans="1:12" ht="27">
      <c r="A45" s="51" t="s">
        <v>18</v>
      </c>
      <c r="B45" s="52">
        <v>1</v>
      </c>
      <c r="C45" s="52">
        <v>2</v>
      </c>
      <c r="D45" s="53" t="s">
        <v>25</v>
      </c>
      <c r="E45" s="48">
        <v>0</v>
      </c>
      <c r="F45" s="34">
        <f>SUMIFS(Journal[Entrees],Journal[PRODUIT],SuiviStocks[[#This Row],[PRODUIT]])</f>
        <v>0</v>
      </c>
      <c r="G45" s="37">
        <f>SUMIFS(Journal[Sorties],Journal[PRODUIT],SuiviStocks[[#This Row],[PRODUIT]])</f>
        <v>0</v>
      </c>
      <c r="H45" s="32">
        <f>IFERROR(MAX(SuiviStocks[[#This Row],[STOCK CAVE]]+SuiviStocks[[#This Row],[ENTREES]]-SuiviStocks[[#This Row],[SORTIES]],0),0)</f>
        <v>0</v>
      </c>
      <c r="I45" s="35" t="str">
        <f>IFERROR(IF(SuiviStocks[[#This Row],[STOCK CAVE]]-SuiviStocks[[#This Row],[SORTIES]]&lt;SuiviStocks[[#This Row],[STOCK MIN]],"URGENT","OK"),"OK")</f>
        <v>URGENT</v>
      </c>
      <c r="J45" s="36">
        <f>IFERROR(MAX(SuiviStocks[[#This Row],[STOCK MAX]]-SuiviStocks[[#This Row],[STOCK FINAL]],0),)</f>
        <v>2</v>
      </c>
      <c r="K45" s="41">
        <f>IF(SuiviStocks[[#This Row],[SORTIES]]&gt;SuiviStocks[[#This Row],[STOCK CAVE]]+SuiviStocks[[#This Row],[ENTREES]],"PROBLEME : Nombre de sorties supérieur aux capacités de départ (Stock + Entrées)",)</f>
        <v>0</v>
      </c>
      <c r="L45" s="31">
        <f>MAX($L$9:$L44)+1</f>
        <v>36</v>
      </c>
    </row>
    <row r="46" spans="1:12" ht="27">
      <c r="A46" s="51" t="s">
        <v>0</v>
      </c>
      <c r="B46" s="52">
        <v>60</v>
      </c>
      <c r="C46" s="52">
        <v>210</v>
      </c>
      <c r="D46" s="53" t="s">
        <v>22</v>
      </c>
      <c r="E46" s="48">
        <v>0</v>
      </c>
      <c r="F46" s="34">
        <f>SUMIFS(Journal[Entrees],Journal[PRODUIT],SuiviStocks[[#This Row],[PRODUIT]])</f>
        <v>0</v>
      </c>
      <c r="G46" s="37">
        <f>SUMIFS(Journal[Sorties],Journal[PRODUIT],SuiviStocks[[#This Row],[PRODUIT]])</f>
        <v>0</v>
      </c>
      <c r="H46" s="32">
        <f>IFERROR(MAX(SuiviStocks[[#This Row],[STOCK CAVE]]+SuiviStocks[[#This Row],[ENTREES]]-SuiviStocks[[#This Row],[SORTIES]],0),0)</f>
        <v>0</v>
      </c>
      <c r="I46" s="35" t="str">
        <f>IFERROR(IF(SuiviStocks[[#This Row],[STOCK CAVE]]-SuiviStocks[[#This Row],[SORTIES]]&lt;SuiviStocks[[#This Row],[STOCK MIN]],"URGENT","OK"),"OK")</f>
        <v>URGENT</v>
      </c>
      <c r="J46" s="36">
        <f>IFERROR(MAX(SuiviStocks[[#This Row],[STOCK MAX]]-SuiviStocks[[#This Row],[STOCK FINAL]],0),)</f>
        <v>210</v>
      </c>
      <c r="K46" s="41">
        <f>IF(SuiviStocks[[#This Row],[SORTIES]]&gt;SuiviStocks[[#This Row],[STOCK CAVE]]+SuiviStocks[[#This Row],[ENTREES]],"PROBLEME : Nombre de sorties supérieur aux capacités de départ (Stock + Entrées)",)</f>
        <v>0</v>
      </c>
      <c r="L46" s="31">
        <f>MAX($L$9:$L45)+1</f>
        <v>37</v>
      </c>
    </row>
  </sheetData>
  <sheetProtection sheet="1" objects="1" scenarios="1" selectLockedCells="1"/>
  <mergeCells count="2">
    <mergeCell ref="D4:E4"/>
    <mergeCell ref="D5:E6"/>
  </mergeCells>
  <phoneticPr fontId="26" type="noConversion"/>
  <conditionalFormatting sqref="I10:J46">
    <cfRule type="expression" dxfId="1" priority="1">
      <formula>$I10="OK"</formula>
    </cfRule>
    <cfRule type="expression" dxfId="0" priority="3">
      <formula>$I10="URGENT"</formula>
    </cfRule>
  </conditionalFormatting>
  <dataValidations count="1">
    <dataValidation type="decimal" operator="greaterThanOrEqual" allowBlank="1" showInputMessage="1" showErrorMessage="1" errorTitle="Erreur" error="La saisie nécessite un nombre positif !" sqref="E10:H46 J10:J46 B10:C46">
      <formula1>0</formula1>
    </dataValidation>
  </dataValidations>
  <printOptions horizontalCentered="1" verticalCentered="1"/>
  <pageMargins left="0" right="0" top="0" bottom="0" header="0" footer="0"/>
  <pageSetup paperSize="9" scale="38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3" name="Button 5">
              <controlPr defaultSize="0" print="0" autoFill="0" autoPict="0" macro="[0]!ArreteStockJournalier">
                <anchor moveWithCells="1" sizeWithCells="1">
                  <from>
                    <xdr:col>5</xdr:col>
                    <xdr:colOff>622300</xdr:colOff>
                    <xdr:row>2</xdr:row>
                    <xdr:rowOff>241300</xdr:rowOff>
                  </from>
                  <to>
                    <xdr:col>7</xdr:col>
                    <xdr:colOff>317500</xdr:colOff>
                    <xdr:row>6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InsertPRODUIT">
                <anchor moveWithCells="1" sizeWithCells="1">
                  <from>
                    <xdr:col>4</xdr:col>
                    <xdr:colOff>673100</xdr:colOff>
                    <xdr:row>0</xdr:row>
                    <xdr:rowOff>88900</xdr:rowOff>
                  </from>
                  <to>
                    <xdr:col>5</xdr:col>
                    <xdr:colOff>215900</xdr:colOff>
                    <xdr:row>1</xdr:row>
                    <xdr:rowOff>254000</xdr:rowOff>
                  </to>
                </anchor>
              </controlPr>
            </control>
          </mc:Choice>
          <mc:Fallback/>
        </mc:AlternateContent>
      </controls>
    </mc:Choice>
    <mc:Fallback/>
  </mc:AlternateContent>
  <tableParts count="1">
    <tablePart r:id="rId5"/>
  </tableParts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pageSetUpPr fitToPage="1"/>
  </sheetPr>
  <dimension ref="A1:K198"/>
  <sheetViews>
    <sheetView showGridLines="0" workbookViewId="0">
      <selection activeCell="B19" sqref="B19"/>
    </sheetView>
  </sheetViews>
  <sheetFormatPr baseColWidth="10" defaultRowHeight="14" x14ac:dyDescent="0"/>
  <cols>
    <col min="1" max="1" width="22.6640625" style="1" customWidth="1"/>
    <col min="2" max="2" width="23.33203125" style="1" customWidth="1"/>
    <col min="3" max="3" width="24.6640625" style="1" customWidth="1"/>
    <col min="4" max="5" width="14.33203125" style="1" customWidth="1"/>
    <col min="6" max="6" width="23.33203125" style="1" customWidth="1"/>
    <col min="9" max="9" width="28.1640625" bestFit="1" customWidth="1"/>
    <col min="10" max="11" width="10.83203125" style="1"/>
    <col min="12" max="12" width="28.1640625" style="1" bestFit="1" customWidth="1"/>
    <col min="13" max="16384" width="10.83203125" style="1"/>
  </cols>
  <sheetData>
    <row r="1" spans="1:11" ht="28">
      <c r="A1" s="20" t="s">
        <v>54</v>
      </c>
      <c r="B1" s="19"/>
      <c r="C1" s="19"/>
      <c r="D1" s="19"/>
      <c r="E1" s="21" t="s">
        <v>52</v>
      </c>
      <c r="F1" s="19"/>
      <c r="G1" s="1"/>
      <c r="H1" s="1"/>
      <c r="I1" s="23" t="s">
        <v>67</v>
      </c>
    </row>
    <row r="2" spans="1:11" ht="15">
      <c r="A2" s="16" t="s">
        <v>53</v>
      </c>
      <c r="B2" s="17" t="s">
        <v>26</v>
      </c>
      <c r="C2" s="17" t="s">
        <v>60</v>
      </c>
      <c r="D2" s="17" t="s">
        <v>55</v>
      </c>
      <c r="E2" s="18" t="s">
        <v>51</v>
      </c>
      <c r="F2" s="17" t="s">
        <v>27</v>
      </c>
      <c r="G2" s="1"/>
      <c r="H2" s="1"/>
      <c r="I2" s="25" t="s">
        <v>66</v>
      </c>
      <c r="K2" s="1" t="s">
        <v>24</v>
      </c>
    </row>
    <row r="3" spans="1:11">
      <c r="A3" s="13"/>
      <c r="B3" s="55"/>
      <c r="C3" s="56"/>
      <c r="D3" s="7"/>
      <c r="E3" s="14"/>
      <c r="F3" s="8" t="str">
        <f>IFERROR(INDEX(SuiviStocks[DESCRIPTION],MATCH(Journal[[#This Row],[PRODUIT]],SuiviStocks[PRODUIT],0)),"")</f>
        <v/>
      </c>
      <c r="G3" s="1"/>
      <c r="H3" s="1"/>
      <c r="I3" s="24" t="s">
        <v>63</v>
      </c>
      <c r="K3" s="1" t="s">
        <v>22</v>
      </c>
    </row>
    <row r="4" spans="1:11">
      <c r="A4" s="13"/>
      <c r="B4" s="55"/>
      <c r="C4" s="56"/>
      <c r="D4" s="7"/>
      <c r="E4" s="14"/>
      <c r="F4" s="8" t="str">
        <f>IFERROR(INDEX(SuiviStocks[DESCRIPTION],MATCH(Journal[[#This Row],[PRODUIT]],SuiviStocks[PRODUIT],0)),"")</f>
        <v/>
      </c>
      <c r="G4" s="1"/>
      <c r="H4" s="1"/>
      <c r="I4" s="24" t="s">
        <v>70</v>
      </c>
      <c r="K4" s="1" t="s">
        <v>47</v>
      </c>
    </row>
    <row r="5" spans="1:11" s="19" customFormat="1">
      <c r="A5" s="13"/>
      <c r="B5" s="55"/>
      <c r="C5" s="56"/>
      <c r="D5" s="7"/>
      <c r="E5" s="14"/>
      <c r="F5" s="8" t="str">
        <f>IFERROR(INDEX(SuiviStocks[DESCRIPTION],MATCH(Journal[[#This Row],[PRODUIT]],SuiviStocks[PRODUIT],0)),"")</f>
        <v/>
      </c>
      <c r="I5" s="24" t="s">
        <v>71</v>
      </c>
      <c r="K5" s="1" t="s">
        <v>25</v>
      </c>
    </row>
    <row r="6" spans="1:11" s="12" customFormat="1" ht="29" customHeight="1">
      <c r="A6" s="13"/>
      <c r="B6" s="55"/>
      <c r="C6" s="56"/>
      <c r="D6" s="7"/>
      <c r="E6" s="14"/>
      <c r="F6" s="8" t="str">
        <f>IFERROR(INDEX(SuiviStocks[DESCRIPTION],MATCH(Journal[[#This Row],[PRODUIT]],SuiviStocks[PRODUIT],0)),"")</f>
        <v/>
      </c>
      <c r="I6" s="22" t="s">
        <v>65</v>
      </c>
      <c r="K6" s="1" t="s">
        <v>34</v>
      </c>
    </row>
    <row r="7" spans="1:11">
      <c r="A7" s="13"/>
      <c r="B7" s="55"/>
      <c r="C7" s="56"/>
      <c r="D7" s="7"/>
      <c r="E7" s="14"/>
      <c r="F7" s="8" t="str">
        <f>IFERROR(INDEX(SuiviStocks[DESCRIPTION],MATCH(Journal[[#This Row],[PRODUIT]],SuiviStocks[PRODUIT],0)),"")</f>
        <v/>
      </c>
      <c r="G7" s="1"/>
      <c r="H7" s="1"/>
      <c r="I7" s="24" t="s">
        <v>64</v>
      </c>
      <c r="K7" s="1" t="s">
        <v>46</v>
      </c>
    </row>
    <row r="8" spans="1:11">
      <c r="A8" s="13"/>
      <c r="B8" s="55"/>
      <c r="C8" s="56"/>
      <c r="D8" s="7"/>
      <c r="E8" s="14"/>
      <c r="F8" s="8" t="str">
        <f>IFERROR(INDEX(SuiviStocks[DESCRIPTION],MATCH(Journal[[#This Row],[PRODUIT]],SuiviStocks[PRODUIT],0)),"")</f>
        <v/>
      </c>
      <c r="G8" s="1"/>
      <c r="H8" s="1"/>
      <c r="I8" s="24" t="s">
        <v>61</v>
      </c>
      <c r="K8" s="1" t="s">
        <v>23</v>
      </c>
    </row>
    <row r="9" spans="1:11">
      <c r="A9" s="13"/>
      <c r="B9" s="55"/>
      <c r="C9" s="56"/>
      <c r="D9" s="7"/>
      <c r="E9" s="14"/>
      <c r="F9" s="8" t="str">
        <f>IFERROR(INDEX(SuiviStocks[DESCRIPTION],MATCH(Journal[[#This Row],[PRODUIT]],SuiviStocks[PRODUIT],0)),"")</f>
        <v/>
      </c>
      <c r="G9" s="1"/>
      <c r="H9" s="1"/>
      <c r="I9" s="24" t="s">
        <v>62</v>
      </c>
      <c r="K9" s="1" t="s">
        <v>30</v>
      </c>
    </row>
    <row r="10" spans="1:11">
      <c r="A10" s="13"/>
      <c r="B10" s="55"/>
      <c r="C10" s="56"/>
      <c r="D10" s="7"/>
      <c r="E10" s="14"/>
      <c r="F10" s="8" t="str">
        <f>IFERROR(INDEX(SuiviStocks[DESCRIPTION],MATCH(Journal[[#This Row],[PRODUIT]],SuiviStocks[PRODUIT],0)),"")</f>
        <v/>
      </c>
      <c r="G10" s="1"/>
      <c r="H10" s="1"/>
      <c r="I10" s="1"/>
    </row>
    <row r="11" spans="1:11">
      <c r="A11" s="13"/>
      <c r="B11" s="55"/>
      <c r="C11" s="56"/>
      <c r="D11" s="7"/>
      <c r="E11" s="14"/>
      <c r="F11" s="8" t="str">
        <f>IFERROR(INDEX(SuiviStocks[DESCRIPTION],MATCH(Journal[[#This Row],[PRODUIT]],SuiviStocks[PRODUIT],0)),"")</f>
        <v/>
      </c>
      <c r="G11" s="1"/>
      <c r="H11" s="1"/>
      <c r="I11" s="1"/>
    </row>
    <row r="12" spans="1:11">
      <c r="A12" s="13"/>
      <c r="B12" s="55"/>
      <c r="C12" s="56"/>
      <c r="D12" s="7"/>
      <c r="E12" s="14"/>
      <c r="F12" s="8" t="str">
        <f>IFERROR(INDEX(SuiviStocks[DESCRIPTION],MATCH(Journal[[#This Row],[PRODUIT]],SuiviStocks[PRODUIT],0)),"")</f>
        <v/>
      </c>
      <c r="G12" s="1"/>
      <c r="H12" s="1"/>
      <c r="I12" s="1"/>
    </row>
    <row r="13" spans="1:11">
      <c r="A13" s="13"/>
      <c r="B13" s="55"/>
      <c r="C13" s="56"/>
      <c r="D13" s="7"/>
      <c r="E13" s="14"/>
      <c r="F13" s="8" t="str">
        <f>IFERROR(INDEX(SuiviStocks[DESCRIPTION],MATCH(Journal[[#This Row],[PRODUIT]],SuiviStocks[PRODUIT],0)),"")</f>
        <v/>
      </c>
      <c r="G13" s="1"/>
      <c r="H13" s="1"/>
      <c r="I13" s="1"/>
    </row>
    <row r="14" spans="1:11">
      <c r="A14" s="13"/>
      <c r="B14" s="55"/>
      <c r="C14" s="56"/>
      <c r="D14" s="7"/>
      <c r="E14" s="14"/>
      <c r="F14" s="8" t="str">
        <f>IFERROR(INDEX(SuiviStocks[DESCRIPTION],MATCH(Journal[[#This Row],[PRODUIT]],SuiviStocks[PRODUIT],0)),"")</f>
        <v/>
      </c>
      <c r="G14" s="1"/>
      <c r="H14" s="1"/>
      <c r="I14" s="1"/>
    </row>
    <row r="15" spans="1:11">
      <c r="A15" s="13"/>
      <c r="B15" s="55"/>
      <c r="C15" s="56"/>
      <c r="D15" s="7"/>
      <c r="E15" s="14"/>
      <c r="F15" s="8" t="str">
        <f>IFERROR(INDEX(SuiviStocks[DESCRIPTION],MATCH(Journal[[#This Row],[PRODUIT]],SuiviStocks[PRODUIT],0)),"")</f>
        <v/>
      </c>
      <c r="G15" s="1"/>
      <c r="H15" s="1"/>
    </row>
    <row r="16" spans="1:11">
      <c r="A16" s="13"/>
      <c r="B16" s="55"/>
      <c r="C16" s="56"/>
      <c r="D16" s="7"/>
      <c r="E16" s="14"/>
      <c r="F16" s="8" t="str">
        <f>IFERROR(INDEX(SuiviStocks[DESCRIPTION],MATCH(Journal[[#This Row],[PRODUIT]],SuiviStocks[PRODUIT],0)),"")</f>
        <v/>
      </c>
      <c r="G16" s="1"/>
      <c r="H16" s="1"/>
    </row>
    <row r="17" spans="1:8">
      <c r="A17" s="13"/>
      <c r="B17" s="55"/>
      <c r="C17" s="56"/>
      <c r="D17" s="7"/>
      <c r="E17" s="14"/>
      <c r="F17" s="8" t="str">
        <f>IFERROR(INDEX(SuiviStocks[DESCRIPTION],MATCH(Journal[[#This Row],[PRODUIT]],SuiviStocks[PRODUIT],0)),"")</f>
        <v/>
      </c>
      <c r="G17" s="1"/>
      <c r="H17" s="1"/>
    </row>
    <row r="18" spans="1:8">
      <c r="A18" s="13"/>
      <c r="B18" s="55"/>
      <c r="C18" s="56"/>
      <c r="D18" s="7"/>
      <c r="E18" s="14"/>
      <c r="F18" s="8" t="str">
        <f>IFERROR(INDEX(SuiviStocks[DESCRIPTION],MATCH(Journal[[#This Row],[PRODUIT]],SuiviStocks[PRODUIT],0)),"")</f>
        <v/>
      </c>
      <c r="G18" s="1"/>
      <c r="H18" s="1"/>
    </row>
    <row r="19" spans="1:8">
      <c r="A19" s="13"/>
      <c r="B19" s="55"/>
      <c r="C19" s="56"/>
      <c r="D19" s="7"/>
      <c r="E19" s="14"/>
      <c r="F19" s="8" t="str">
        <f>IFERROR(INDEX(SuiviStocks[DESCRIPTION],MATCH(Journal[[#This Row],[PRODUIT]],SuiviStocks[PRODUIT],0)),"")</f>
        <v/>
      </c>
      <c r="G19" s="1"/>
      <c r="H19" s="1"/>
    </row>
    <row r="20" spans="1:8">
      <c r="A20" s="13"/>
      <c r="B20" s="55"/>
      <c r="C20" s="56"/>
      <c r="D20" s="7"/>
      <c r="E20" s="14"/>
      <c r="F20" s="8" t="str">
        <f>IFERROR(INDEX(SuiviStocks[DESCRIPTION],MATCH(Journal[[#This Row],[PRODUIT]],SuiviStocks[PRODUIT],0)),"")</f>
        <v/>
      </c>
      <c r="G20" s="1"/>
      <c r="H20" s="1"/>
    </row>
    <row r="21" spans="1:8">
      <c r="A21" s="13"/>
      <c r="B21" s="55"/>
      <c r="C21" s="56"/>
      <c r="D21" s="7"/>
      <c r="E21" s="14"/>
      <c r="F21" s="8" t="str">
        <f>IFERROR(INDEX(SuiviStocks[DESCRIPTION],MATCH(Journal[[#This Row],[PRODUIT]],SuiviStocks[PRODUIT],0)),"")</f>
        <v/>
      </c>
      <c r="G21" s="1"/>
      <c r="H21" s="1"/>
    </row>
    <row r="22" spans="1:8">
      <c r="A22" s="13"/>
      <c r="B22" s="55"/>
      <c r="C22" s="56"/>
      <c r="D22" s="7"/>
      <c r="E22" s="14"/>
      <c r="F22" s="8" t="str">
        <f>IFERROR(INDEX(SuiviStocks[DESCRIPTION],MATCH(Journal[[#This Row],[PRODUIT]],SuiviStocks[PRODUIT],0)),"")</f>
        <v/>
      </c>
      <c r="G22" s="1"/>
      <c r="H22" s="1"/>
    </row>
    <row r="23" spans="1:8">
      <c r="A23" s="13"/>
      <c r="B23" s="55"/>
      <c r="C23" s="56"/>
      <c r="D23" s="7"/>
      <c r="E23" s="14"/>
      <c r="F23" s="8" t="str">
        <f>IFERROR(INDEX(SuiviStocks[DESCRIPTION],MATCH(Journal[[#This Row],[PRODUIT]],SuiviStocks[PRODUIT],0)),"")</f>
        <v/>
      </c>
      <c r="G23" s="1"/>
      <c r="H23" s="1"/>
    </row>
    <row r="24" spans="1:8">
      <c r="A24" s="13"/>
      <c r="B24" s="55"/>
      <c r="C24" s="56"/>
      <c r="D24" s="7"/>
      <c r="E24" s="14"/>
      <c r="F24" s="8" t="str">
        <f>IFERROR(INDEX(SuiviStocks[DESCRIPTION],MATCH(Journal[[#This Row],[PRODUIT]],SuiviStocks[PRODUIT],0)),"")</f>
        <v/>
      </c>
      <c r="G24" s="1"/>
      <c r="H24" s="1"/>
    </row>
    <row r="25" spans="1:8">
      <c r="A25" s="13"/>
      <c r="B25" s="55"/>
      <c r="C25" s="56"/>
      <c r="D25" s="7"/>
      <c r="E25" s="14"/>
      <c r="F25" s="8" t="str">
        <f>IFERROR(INDEX(SuiviStocks[DESCRIPTION],MATCH(Journal[[#This Row],[PRODUIT]],SuiviStocks[PRODUIT],0)),"")</f>
        <v/>
      </c>
      <c r="G25" s="1"/>
      <c r="H25" s="1"/>
    </row>
    <row r="26" spans="1:8">
      <c r="A26" s="13"/>
      <c r="B26" s="55"/>
      <c r="C26" s="56"/>
      <c r="D26" s="7"/>
      <c r="E26" s="14"/>
      <c r="F26" s="8" t="str">
        <f>IFERROR(INDEX(SuiviStocks[DESCRIPTION],MATCH(Journal[[#This Row],[PRODUIT]],SuiviStocks[PRODUIT],0)),"")</f>
        <v/>
      </c>
      <c r="G26" s="1"/>
      <c r="H26" s="1"/>
    </row>
    <row r="27" spans="1:8">
      <c r="A27" s="13"/>
      <c r="B27" s="55"/>
      <c r="C27" s="56"/>
      <c r="D27" s="7"/>
      <c r="E27" s="14"/>
      <c r="F27" s="8" t="str">
        <f>IFERROR(INDEX(SuiviStocks[DESCRIPTION],MATCH(Journal[[#This Row],[PRODUIT]],SuiviStocks[PRODUIT],0)),"")</f>
        <v/>
      </c>
      <c r="G27" s="1"/>
      <c r="H27" s="1"/>
    </row>
    <row r="28" spans="1:8">
      <c r="A28" s="13"/>
      <c r="B28" s="55"/>
      <c r="C28" s="56"/>
      <c r="D28" s="7"/>
      <c r="E28" s="14"/>
      <c r="F28" s="8" t="str">
        <f>IFERROR(INDEX(SuiviStocks[DESCRIPTION],MATCH(Journal[[#This Row],[PRODUIT]],SuiviStocks[PRODUIT],0)),"")</f>
        <v/>
      </c>
      <c r="G28" s="1"/>
      <c r="H28" s="1"/>
    </row>
    <row r="29" spans="1:8">
      <c r="A29" s="13"/>
      <c r="B29" s="55"/>
      <c r="C29" s="56"/>
      <c r="D29" s="7"/>
      <c r="E29" s="14"/>
      <c r="F29" s="8" t="str">
        <f>IFERROR(INDEX(SuiviStocks[DESCRIPTION],MATCH(Journal[[#This Row],[PRODUIT]],SuiviStocks[PRODUIT],0)),"")</f>
        <v/>
      </c>
      <c r="G29" s="1"/>
      <c r="H29" s="1"/>
    </row>
    <row r="30" spans="1:8">
      <c r="A30" s="13"/>
      <c r="B30" s="55"/>
      <c r="C30" s="56"/>
      <c r="D30" s="7"/>
      <c r="E30" s="14"/>
      <c r="F30" s="8" t="str">
        <f>IFERROR(INDEX(SuiviStocks[DESCRIPTION],MATCH(Journal[[#This Row],[PRODUIT]],SuiviStocks[PRODUIT],0)),"")</f>
        <v/>
      </c>
      <c r="G30" s="1"/>
      <c r="H30" s="1"/>
    </row>
    <row r="31" spans="1:8">
      <c r="A31" s="13"/>
      <c r="B31" s="55"/>
      <c r="C31" s="56"/>
      <c r="D31" s="7"/>
      <c r="E31" s="14"/>
      <c r="F31" s="8" t="str">
        <f>IFERROR(INDEX(SuiviStocks[DESCRIPTION],MATCH(Journal[[#This Row],[PRODUIT]],SuiviStocks[PRODUIT],0)),"")</f>
        <v/>
      </c>
      <c r="G31" s="1"/>
      <c r="H31" s="1"/>
    </row>
    <row r="32" spans="1:8">
      <c r="A32" s="13"/>
      <c r="B32" s="55"/>
      <c r="C32" s="56"/>
      <c r="D32" s="7"/>
      <c r="E32" s="14"/>
      <c r="F32" s="8" t="str">
        <f>IFERROR(INDEX(SuiviStocks[DESCRIPTION],MATCH(Journal[[#This Row],[PRODUIT]],SuiviStocks[PRODUIT],0)),"")</f>
        <v/>
      </c>
      <c r="G32" s="1"/>
      <c r="H32" s="1"/>
    </row>
    <row r="33" spans="1:8">
      <c r="A33" s="13"/>
      <c r="B33" s="55"/>
      <c r="C33" s="56"/>
      <c r="D33" s="7"/>
      <c r="E33" s="14"/>
      <c r="F33" s="8" t="str">
        <f>IFERROR(INDEX(SuiviStocks[DESCRIPTION],MATCH(Journal[[#This Row],[PRODUIT]],SuiviStocks[PRODUIT],0)),"")</f>
        <v/>
      </c>
      <c r="G33" s="1"/>
      <c r="H33" s="1"/>
    </row>
    <row r="34" spans="1:8">
      <c r="A34" s="13"/>
      <c r="B34" s="55"/>
      <c r="C34" s="56"/>
      <c r="D34" s="7"/>
      <c r="E34" s="14"/>
      <c r="F34" s="8" t="str">
        <f>IFERROR(INDEX(SuiviStocks[DESCRIPTION],MATCH(Journal[[#This Row],[PRODUIT]],SuiviStocks[PRODUIT],0)),"")</f>
        <v/>
      </c>
      <c r="G34" s="1"/>
      <c r="H34" s="1"/>
    </row>
    <row r="35" spans="1:8">
      <c r="A35" s="13"/>
      <c r="B35" s="55"/>
      <c r="C35" s="56"/>
      <c r="D35" s="6"/>
      <c r="E35" s="15"/>
      <c r="F35" s="8" t="str">
        <f>IFERROR(INDEX(SuiviStocks[DESCRIPTION],MATCH(Journal[[#This Row],[PRODUIT]],SuiviStocks[PRODUIT],0)),"")</f>
        <v/>
      </c>
      <c r="G35" s="1"/>
      <c r="H35" s="1"/>
    </row>
    <row r="36" spans="1:8">
      <c r="A36" s="13"/>
      <c r="B36" s="55"/>
      <c r="C36" s="56"/>
      <c r="D36" s="6"/>
      <c r="E36" s="15"/>
      <c r="F36" s="8" t="str">
        <f>IFERROR(INDEX(SuiviStocks[DESCRIPTION],MATCH(Journal[[#This Row],[PRODUIT]],SuiviStocks[PRODUIT],0)),"")</f>
        <v/>
      </c>
      <c r="G36" s="1"/>
      <c r="H36" s="1"/>
    </row>
    <row r="37" spans="1:8">
      <c r="A37" s="13"/>
      <c r="B37" s="55"/>
      <c r="C37" s="56"/>
      <c r="D37" s="6"/>
      <c r="E37" s="15"/>
      <c r="F37" s="8" t="str">
        <f>IFERROR(INDEX(SuiviStocks[DESCRIPTION],MATCH(Journal[[#This Row],[PRODUIT]],SuiviStocks[PRODUIT],0)),"")</f>
        <v/>
      </c>
      <c r="G37" s="1"/>
      <c r="H37" s="1"/>
    </row>
    <row r="38" spans="1:8">
      <c r="A38" s="13"/>
      <c r="B38" s="55"/>
      <c r="C38" s="56"/>
      <c r="D38" s="6"/>
      <c r="E38" s="15"/>
      <c r="F38" s="8" t="str">
        <f>IFERROR(INDEX(SuiviStocks[DESCRIPTION],MATCH(Journal[[#This Row],[PRODUIT]],SuiviStocks[PRODUIT],0)),"")</f>
        <v/>
      </c>
      <c r="G38" s="1"/>
      <c r="H38" s="1"/>
    </row>
    <row r="39" spans="1:8">
      <c r="A39" s="13"/>
      <c r="B39" s="55"/>
      <c r="C39" s="56"/>
      <c r="D39" s="6"/>
      <c r="E39" s="15"/>
      <c r="F39" s="8" t="str">
        <f>IFERROR(INDEX(SuiviStocks[DESCRIPTION],MATCH(Journal[[#This Row],[PRODUIT]],SuiviStocks[PRODUIT],0)),"")</f>
        <v/>
      </c>
      <c r="G39" s="1"/>
      <c r="H39" s="1"/>
    </row>
    <row r="40" spans="1:8">
      <c r="A40" s="13"/>
      <c r="B40" s="55"/>
      <c r="C40" s="56"/>
      <c r="D40" s="6"/>
      <c r="E40" s="15"/>
      <c r="F40" s="8" t="str">
        <f>IFERROR(INDEX(SuiviStocks[DESCRIPTION],MATCH(Journal[[#This Row],[PRODUIT]],SuiviStocks[PRODUIT],0)),"")</f>
        <v/>
      </c>
      <c r="G40" s="1"/>
      <c r="H40" s="1"/>
    </row>
    <row r="41" spans="1:8">
      <c r="A41" s="13"/>
      <c r="B41" s="55"/>
      <c r="C41" s="56"/>
      <c r="D41" s="6"/>
      <c r="E41" s="15"/>
      <c r="F41" s="8" t="str">
        <f>IFERROR(INDEX(SuiviStocks[DESCRIPTION],MATCH(Journal[[#This Row],[PRODUIT]],SuiviStocks[PRODUIT],0)),"")</f>
        <v/>
      </c>
      <c r="G41" s="1"/>
      <c r="H41" s="1"/>
    </row>
    <row r="42" spans="1:8">
      <c r="A42" s="13"/>
      <c r="B42" s="55"/>
      <c r="C42" s="56"/>
      <c r="D42" s="6"/>
      <c r="E42" s="15"/>
      <c r="F42" s="8" t="str">
        <f>IFERROR(INDEX(SuiviStocks[DESCRIPTION],MATCH(Journal[[#This Row],[PRODUIT]],SuiviStocks[PRODUIT],0)),"")</f>
        <v/>
      </c>
      <c r="G42" s="1"/>
      <c r="H42" s="1"/>
    </row>
    <row r="43" spans="1:8">
      <c r="A43" s="13"/>
      <c r="B43" s="55"/>
      <c r="C43" s="56"/>
      <c r="D43" s="6"/>
      <c r="E43" s="15"/>
      <c r="F43" s="8" t="str">
        <f>IFERROR(INDEX(SuiviStocks[DESCRIPTION],MATCH(Journal[[#This Row],[PRODUIT]],SuiviStocks[PRODUIT],0)),"")</f>
        <v/>
      </c>
      <c r="G43" s="1"/>
      <c r="H43" s="1"/>
    </row>
    <row r="44" spans="1:8">
      <c r="A44" s="13"/>
      <c r="B44" s="55"/>
      <c r="C44" s="56"/>
      <c r="D44" s="6"/>
      <c r="E44" s="15"/>
      <c r="F44" s="8" t="str">
        <f>IFERROR(INDEX(SuiviStocks[DESCRIPTION],MATCH(Journal[[#This Row],[PRODUIT]],SuiviStocks[PRODUIT],0)),"")</f>
        <v/>
      </c>
      <c r="G44" s="1"/>
      <c r="H44" s="1"/>
    </row>
    <row r="45" spans="1:8">
      <c r="A45" s="13"/>
      <c r="B45" s="55"/>
      <c r="C45" s="56"/>
      <c r="D45" s="6"/>
      <c r="E45" s="15"/>
      <c r="F45" s="8" t="str">
        <f>IFERROR(INDEX(SuiviStocks[DESCRIPTION],MATCH(Journal[[#This Row],[PRODUIT]],SuiviStocks[PRODUIT],0)),"")</f>
        <v/>
      </c>
      <c r="G45" s="1"/>
      <c r="H45" s="1"/>
    </row>
    <row r="46" spans="1:8">
      <c r="A46" s="13"/>
      <c r="B46" s="55"/>
      <c r="C46" s="56"/>
      <c r="D46" s="6"/>
      <c r="E46" s="15"/>
      <c r="F46" s="8" t="str">
        <f>IFERROR(INDEX(SuiviStocks[DESCRIPTION],MATCH(Journal[[#This Row],[PRODUIT]],SuiviStocks[PRODUIT],0)),"")</f>
        <v/>
      </c>
      <c r="G46" s="1"/>
      <c r="H46" s="1"/>
    </row>
    <row r="47" spans="1:8">
      <c r="A47" s="13"/>
      <c r="B47" s="55"/>
      <c r="C47" s="56"/>
      <c r="D47" s="6"/>
      <c r="E47" s="15"/>
      <c r="F47" s="8" t="str">
        <f>IFERROR(INDEX(SuiviStocks[DESCRIPTION],MATCH(Journal[[#This Row],[PRODUIT]],SuiviStocks[PRODUIT],0)),"")</f>
        <v/>
      </c>
      <c r="G47" s="1"/>
      <c r="H47" s="1"/>
    </row>
    <row r="48" spans="1:8">
      <c r="A48" s="13"/>
      <c r="B48" s="55"/>
      <c r="C48" s="56"/>
      <c r="D48" s="6"/>
      <c r="E48" s="15"/>
      <c r="F48" s="8" t="str">
        <f>IFERROR(INDEX(SuiviStocks[DESCRIPTION],MATCH(Journal[[#This Row],[PRODUIT]],SuiviStocks[PRODUIT],0)),"")</f>
        <v/>
      </c>
      <c r="G48" s="1"/>
      <c r="H48" s="1"/>
    </row>
    <row r="49" spans="1:9">
      <c r="A49" s="13"/>
      <c r="B49" s="55"/>
      <c r="C49" s="56"/>
      <c r="D49" s="6"/>
      <c r="E49" s="15"/>
      <c r="F49" s="8" t="str">
        <f>IFERROR(INDEX(SuiviStocks[DESCRIPTION],MATCH(Journal[[#This Row],[PRODUIT]],SuiviStocks[PRODUIT],0)),"")</f>
        <v/>
      </c>
      <c r="G49" s="1"/>
      <c r="H49" s="1"/>
    </row>
    <row r="50" spans="1:9">
      <c r="A50" s="13"/>
      <c r="B50" s="55"/>
      <c r="C50" s="56"/>
      <c r="D50" s="6"/>
      <c r="E50" s="15"/>
      <c r="F50" s="8" t="str">
        <f>IFERROR(INDEX(SuiviStocks[DESCRIPTION],MATCH(Journal[[#This Row],[PRODUIT]],SuiviStocks[PRODUIT],0)),"")</f>
        <v/>
      </c>
      <c r="G50" s="1"/>
      <c r="H50" s="1"/>
    </row>
    <row r="51" spans="1:9">
      <c r="A51" s="13"/>
      <c r="B51" s="55"/>
      <c r="C51" s="56"/>
      <c r="D51" s="6"/>
      <c r="E51" s="15"/>
      <c r="F51" s="8" t="str">
        <f>IFERROR(INDEX(SuiviStocks[DESCRIPTION],MATCH(Journal[[#This Row],[PRODUIT]],SuiviStocks[PRODUIT],0)),"")</f>
        <v/>
      </c>
      <c r="G51" s="1"/>
      <c r="H51" s="1"/>
    </row>
    <row r="52" spans="1:9">
      <c r="A52" s="13"/>
      <c r="B52" s="55"/>
      <c r="C52" s="56"/>
      <c r="D52" s="6"/>
      <c r="E52" s="15"/>
      <c r="F52" s="8" t="str">
        <f>IFERROR(INDEX(SuiviStocks[DESCRIPTION],MATCH(Journal[[#This Row],[PRODUIT]],SuiviStocks[PRODUIT],0)),"")</f>
        <v/>
      </c>
      <c r="G52" s="1"/>
      <c r="H52" s="1"/>
    </row>
    <row r="53" spans="1:9">
      <c r="A53" s="13"/>
      <c r="B53" s="55"/>
      <c r="C53" s="56"/>
      <c r="D53" s="6"/>
      <c r="E53" s="15"/>
      <c r="F53" s="8" t="str">
        <f>IFERROR(INDEX(SuiviStocks[DESCRIPTION],MATCH(Journal[[#This Row],[PRODUIT]],SuiviStocks[PRODUIT],0)),"")</f>
        <v/>
      </c>
      <c r="G53" s="1"/>
      <c r="H53" s="1"/>
      <c r="I53" s="1"/>
    </row>
    <row r="54" spans="1:9">
      <c r="A54" s="13"/>
      <c r="B54" s="55"/>
      <c r="C54" s="56"/>
      <c r="D54" s="6"/>
      <c r="E54" s="15"/>
      <c r="F54" s="8" t="str">
        <f>IFERROR(INDEX(SuiviStocks[DESCRIPTION],MATCH(Journal[[#This Row],[PRODUIT]],SuiviStocks[PRODUIT],0)),"")</f>
        <v/>
      </c>
      <c r="G54" s="1"/>
      <c r="H54" s="1"/>
      <c r="I54" s="1"/>
    </row>
    <row r="55" spans="1:9">
      <c r="A55" s="13"/>
      <c r="B55" s="55"/>
      <c r="C55" s="56"/>
      <c r="D55" s="6"/>
      <c r="E55" s="15"/>
      <c r="F55" s="8" t="str">
        <f>IFERROR(INDEX(SuiviStocks[DESCRIPTION],MATCH(Journal[[#This Row],[PRODUIT]],SuiviStocks[PRODUIT],0)),"")</f>
        <v/>
      </c>
      <c r="G55" s="1"/>
      <c r="H55" s="1"/>
      <c r="I55" s="1"/>
    </row>
    <row r="56" spans="1:9">
      <c r="A56" s="13"/>
      <c r="B56" s="55"/>
      <c r="C56" s="56"/>
      <c r="D56" s="6"/>
      <c r="E56" s="15"/>
      <c r="F56" s="8" t="str">
        <f>IFERROR(INDEX(SuiviStocks[DESCRIPTION],MATCH(Journal[[#This Row],[PRODUIT]],SuiviStocks[PRODUIT],0)),"")</f>
        <v/>
      </c>
      <c r="G56" s="1"/>
      <c r="H56" s="1"/>
      <c r="I56" s="1"/>
    </row>
    <row r="57" spans="1:9">
      <c r="A57" s="13"/>
      <c r="B57" s="55"/>
      <c r="C57" s="56"/>
      <c r="D57" s="6"/>
      <c r="E57" s="15"/>
      <c r="F57" s="8" t="str">
        <f>IFERROR(INDEX(SuiviStocks[DESCRIPTION],MATCH(Journal[[#This Row],[PRODUIT]],SuiviStocks[PRODUIT],0)),"")</f>
        <v/>
      </c>
      <c r="G57" s="1"/>
      <c r="H57" s="1"/>
      <c r="I57" s="1"/>
    </row>
    <row r="58" spans="1:9">
      <c r="A58" s="13"/>
      <c r="B58" s="55"/>
      <c r="C58" s="56"/>
      <c r="D58" s="6"/>
      <c r="E58" s="15"/>
      <c r="F58" s="8" t="str">
        <f>IFERROR(INDEX(SuiviStocks[DESCRIPTION],MATCH(Journal[[#This Row],[PRODUIT]],SuiviStocks[PRODUIT],0)),"")</f>
        <v/>
      </c>
      <c r="G58" s="1"/>
      <c r="H58" s="1"/>
      <c r="I58" s="1"/>
    </row>
    <row r="59" spans="1:9">
      <c r="A59" s="13"/>
      <c r="B59" s="55"/>
      <c r="C59" s="56"/>
      <c r="D59" s="6"/>
      <c r="E59" s="15"/>
      <c r="F59" s="8" t="str">
        <f>IFERROR(INDEX(SuiviStocks[DESCRIPTION],MATCH(Journal[[#This Row],[PRODUIT]],SuiviStocks[PRODUIT],0)),"")</f>
        <v/>
      </c>
      <c r="G59" s="1"/>
      <c r="H59" s="1"/>
      <c r="I59" s="1"/>
    </row>
    <row r="60" spans="1:9">
      <c r="A60" s="13"/>
      <c r="B60" s="55"/>
      <c r="C60" s="56"/>
      <c r="D60" s="6"/>
      <c r="E60" s="15"/>
      <c r="F60" s="8" t="str">
        <f>IFERROR(INDEX(SuiviStocks[DESCRIPTION],MATCH(Journal[[#This Row],[PRODUIT]],SuiviStocks[PRODUIT],0)),"")</f>
        <v/>
      </c>
      <c r="G60" s="1"/>
      <c r="H60" s="1"/>
      <c r="I60" s="1"/>
    </row>
    <row r="61" spans="1:9">
      <c r="A61" s="13"/>
      <c r="B61" s="55"/>
      <c r="C61" s="56"/>
      <c r="D61" s="6"/>
      <c r="E61" s="15"/>
      <c r="F61" s="8" t="str">
        <f>IFERROR(INDEX(SuiviStocks[DESCRIPTION],MATCH(Journal[[#This Row],[PRODUIT]],SuiviStocks[PRODUIT],0)),"")</f>
        <v/>
      </c>
      <c r="G61" s="1"/>
      <c r="H61" s="1"/>
      <c r="I61" s="1"/>
    </row>
    <row r="62" spans="1:9">
      <c r="A62" s="13"/>
      <c r="B62" s="55"/>
      <c r="C62" s="56"/>
      <c r="D62" s="6"/>
      <c r="E62" s="15"/>
      <c r="F62" s="8" t="str">
        <f>IFERROR(INDEX(SuiviStocks[DESCRIPTION],MATCH(Journal[[#This Row],[PRODUIT]],SuiviStocks[PRODUIT],0)),"")</f>
        <v/>
      </c>
      <c r="G62" s="1"/>
      <c r="H62" s="1"/>
      <c r="I62" s="1"/>
    </row>
    <row r="63" spans="1:9">
      <c r="A63" s="13"/>
      <c r="B63" s="55"/>
      <c r="C63" s="56"/>
      <c r="D63" s="6"/>
      <c r="E63" s="15"/>
      <c r="F63" s="8" t="str">
        <f>IFERROR(INDEX(SuiviStocks[DESCRIPTION],MATCH(Journal[[#This Row],[PRODUIT]],SuiviStocks[PRODUIT],0)),"")</f>
        <v/>
      </c>
      <c r="G63" s="1"/>
      <c r="H63" s="1"/>
      <c r="I63" s="1"/>
    </row>
    <row r="64" spans="1:9">
      <c r="A64" s="13"/>
      <c r="B64" s="55"/>
      <c r="C64" s="56"/>
      <c r="D64" s="6"/>
      <c r="E64" s="15"/>
      <c r="F64" s="8" t="str">
        <f>IFERROR(INDEX(SuiviStocks[DESCRIPTION],MATCH(Journal[[#This Row],[PRODUIT]],SuiviStocks[PRODUIT],0)),"")</f>
        <v/>
      </c>
      <c r="G64" s="1"/>
      <c r="H64" s="1"/>
      <c r="I64" s="1"/>
    </row>
    <row r="65" spans="1:9">
      <c r="A65" s="13"/>
      <c r="B65" s="55"/>
      <c r="C65" s="56"/>
      <c r="D65" s="6"/>
      <c r="E65" s="15"/>
      <c r="F65" s="8" t="str">
        <f>IFERROR(INDEX(SuiviStocks[DESCRIPTION],MATCH(Journal[[#This Row],[PRODUIT]],SuiviStocks[PRODUIT],0)),"")</f>
        <v/>
      </c>
      <c r="G65" s="1"/>
      <c r="H65" s="1"/>
      <c r="I65" s="1"/>
    </row>
    <row r="66" spans="1:9">
      <c r="A66" s="13"/>
      <c r="B66" s="55"/>
      <c r="C66" s="56"/>
      <c r="D66" s="6"/>
      <c r="E66" s="15"/>
      <c r="F66" s="8" t="str">
        <f>IFERROR(INDEX(SuiviStocks[DESCRIPTION],MATCH(Journal[[#This Row],[PRODUIT]],SuiviStocks[PRODUIT],0)),"")</f>
        <v/>
      </c>
      <c r="G66" s="1"/>
      <c r="H66" s="1"/>
      <c r="I66" s="1"/>
    </row>
    <row r="67" spans="1:9">
      <c r="A67" s="13"/>
      <c r="B67" s="55"/>
      <c r="C67" s="56"/>
      <c r="D67" s="6"/>
      <c r="E67" s="15"/>
      <c r="F67" s="8" t="str">
        <f>IFERROR(INDEX(SuiviStocks[DESCRIPTION],MATCH(Journal[[#This Row],[PRODUIT]],SuiviStocks[PRODUIT],0)),"")</f>
        <v/>
      </c>
      <c r="G67" s="1"/>
      <c r="H67" s="1"/>
      <c r="I67" s="1"/>
    </row>
    <row r="68" spans="1:9">
      <c r="A68" s="13"/>
      <c r="B68" s="55"/>
      <c r="C68" s="56"/>
      <c r="D68" s="6"/>
      <c r="E68" s="15"/>
      <c r="F68" s="8" t="str">
        <f>IFERROR(INDEX(SuiviStocks[DESCRIPTION],MATCH(Journal[[#This Row],[PRODUIT]],SuiviStocks[PRODUIT],0)),"")</f>
        <v/>
      </c>
      <c r="G68" s="1"/>
      <c r="H68" s="1"/>
      <c r="I68" s="1"/>
    </row>
    <row r="69" spans="1:9">
      <c r="A69" s="13"/>
      <c r="B69" s="55"/>
      <c r="C69" s="56"/>
      <c r="D69" s="6"/>
      <c r="E69" s="15"/>
      <c r="F69" s="8" t="str">
        <f>IFERROR(INDEX(SuiviStocks[DESCRIPTION],MATCH(Journal[[#This Row],[PRODUIT]],SuiviStocks[PRODUIT],0)),"")</f>
        <v/>
      </c>
      <c r="G69" s="1"/>
      <c r="H69" s="1"/>
      <c r="I69" s="1"/>
    </row>
    <row r="70" spans="1:9">
      <c r="A70" s="13"/>
      <c r="B70" s="55"/>
      <c r="C70" s="56"/>
      <c r="D70" s="6"/>
      <c r="E70" s="15"/>
      <c r="F70" s="8" t="str">
        <f>IFERROR(INDEX(SuiviStocks[DESCRIPTION],MATCH(Journal[[#This Row],[PRODUIT]],SuiviStocks[PRODUIT],0)),"")</f>
        <v/>
      </c>
      <c r="G70" s="1"/>
      <c r="H70" s="1"/>
      <c r="I70" s="1"/>
    </row>
    <row r="71" spans="1:9">
      <c r="A71" s="13"/>
      <c r="B71" s="55"/>
      <c r="C71" s="56"/>
      <c r="D71" s="6"/>
      <c r="E71" s="15"/>
      <c r="F71" s="8" t="str">
        <f>IFERROR(INDEX(SuiviStocks[DESCRIPTION],MATCH(Journal[[#This Row],[PRODUIT]],SuiviStocks[PRODUIT],0)),"")</f>
        <v/>
      </c>
      <c r="G71" s="1"/>
      <c r="H71" s="1"/>
      <c r="I71" s="1"/>
    </row>
    <row r="72" spans="1:9">
      <c r="A72" s="13"/>
      <c r="B72" s="55"/>
      <c r="C72" s="56"/>
      <c r="D72" s="6"/>
      <c r="E72" s="15"/>
      <c r="F72" s="8" t="str">
        <f>IFERROR(INDEX(SuiviStocks[DESCRIPTION],MATCH(Journal[[#This Row],[PRODUIT]],SuiviStocks[PRODUIT],0)),"")</f>
        <v/>
      </c>
      <c r="G72" s="1"/>
      <c r="H72" s="1"/>
      <c r="I72" s="1"/>
    </row>
    <row r="73" spans="1:9">
      <c r="A73" s="13"/>
      <c r="B73" s="55"/>
      <c r="C73" s="56"/>
      <c r="D73" s="6"/>
      <c r="E73" s="15"/>
      <c r="F73" s="8" t="str">
        <f>IFERROR(INDEX(SuiviStocks[DESCRIPTION],MATCH(Journal[[#This Row],[PRODUIT]],SuiviStocks[PRODUIT],0)),"")</f>
        <v/>
      </c>
      <c r="G73" s="1"/>
      <c r="H73" s="1"/>
      <c r="I73" s="1"/>
    </row>
    <row r="74" spans="1:9">
      <c r="A74" s="13"/>
      <c r="B74" s="55"/>
      <c r="C74" s="56"/>
      <c r="D74" s="6"/>
      <c r="E74" s="15"/>
      <c r="F74" s="8" t="str">
        <f>IFERROR(INDEX(SuiviStocks[DESCRIPTION],MATCH(Journal[[#This Row],[PRODUIT]],SuiviStocks[PRODUIT],0)),"")</f>
        <v/>
      </c>
      <c r="G74" s="1"/>
      <c r="H74" s="1"/>
      <c r="I74" s="1"/>
    </row>
    <row r="75" spans="1:9">
      <c r="A75" s="13"/>
      <c r="B75" s="55"/>
      <c r="C75" s="56"/>
      <c r="D75" s="6"/>
      <c r="E75" s="15"/>
      <c r="F75" s="8" t="str">
        <f>IFERROR(INDEX(SuiviStocks[DESCRIPTION],MATCH(Journal[[#This Row],[PRODUIT]],SuiviStocks[PRODUIT],0)),"")</f>
        <v/>
      </c>
      <c r="G75" s="1"/>
      <c r="H75" s="1"/>
      <c r="I75" s="1"/>
    </row>
    <row r="76" spans="1:9">
      <c r="A76" s="13"/>
      <c r="B76" s="55"/>
      <c r="C76" s="56"/>
      <c r="D76" s="6"/>
      <c r="E76" s="15"/>
      <c r="F76" s="8" t="str">
        <f>IFERROR(INDEX(SuiviStocks[DESCRIPTION],MATCH(Journal[[#This Row],[PRODUIT]],SuiviStocks[PRODUIT],0)),"")</f>
        <v/>
      </c>
      <c r="G76" s="1"/>
      <c r="H76" s="1"/>
      <c r="I76" s="1"/>
    </row>
    <row r="77" spans="1:9">
      <c r="A77" s="13"/>
      <c r="B77" s="55"/>
      <c r="C77" s="56"/>
      <c r="D77" s="6"/>
      <c r="E77" s="15"/>
      <c r="F77" s="8" t="str">
        <f>IFERROR(INDEX(SuiviStocks[DESCRIPTION],MATCH(Journal[[#This Row],[PRODUIT]],SuiviStocks[PRODUIT],0)),"")</f>
        <v/>
      </c>
      <c r="G77" s="1"/>
      <c r="H77" s="1"/>
      <c r="I77" s="1"/>
    </row>
    <row r="78" spans="1:9">
      <c r="A78" s="13"/>
      <c r="B78" s="55"/>
      <c r="C78" s="56"/>
      <c r="D78" s="6"/>
      <c r="E78" s="15"/>
      <c r="F78" s="8" t="str">
        <f>IFERROR(INDEX(SuiviStocks[DESCRIPTION],MATCH(Journal[[#This Row],[PRODUIT]],SuiviStocks[PRODUIT],0)),"")</f>
        <v/>
      </c>
      <c r="G78" s="1"/>
      <c r="H78" s="1"/>
      <c r="I78" s="1"/>
    </row>
    <row r="79" spans="1:9">
      <c r="A79" s="13"/>
      <c r="B79" s="55"/>
      <c r="C79" s="56"/>
      <c r="D79" s="6"/>
      <c r="E79" s="15"/>
      <c r="F79" s="8" t="str">
        <f>IFERROR(INDEX(SuiviStocks[DESCRIPTION],MATCH(Journal[[#This Row],[PRODUIT]],SuiviStocks[PRODUIT],0)),"")</f>
        <v/>
      </c>
      <c r="G79" s="1"/>
      <c r="H79" s="1"/>
      <c r="I79" s="1"/>
    </row>
    <row r="80" spans="1:9">
      <c r="A80" s="13"/>
      <c r="B80" s="55"/>
      <c r="C80" s="56"/>
      <c r="D80" s="6"/>
      <c r="E80" s="15"/>
      <c r="F80" s="8" t="str">
        <f>IFERROR(INDEX(SuiviStocks[DESCRIPTION],MATCH(Journal[[#This Row],[PRODUIT]],SuiviStocks[PRODUIT],0)),"")</f>
        <v/>
      </c>
      <c r="G80" s="1"/>
      <c r="H80" s="1"/>
      <c r="I80" s="1"/>
    </row>
    <row r="81" spans="1:9">
      <c r="A81" s="13"/>
      <c r="B81" s="55"/>
      <c r="C81" s="56"/>
      <c r="D81" s="6"/>
      <c r="E81" s="15"/>
      <c r="F81" s="8" t="str">
        <f>IFERROR(INDEX(SuiviStocks[DESCRIPTION],MATCH(Journal[[#This Row],[PRODUIT]],SuiviStocks[PRODUIT],0)),"")</f>
        <v/>
      </c>
      <c r="G81" s="1"/>
      <c r="H81" s="1"/>
      <c r="I81" s="1"/>
    </row>
    <row r="82" spans="1:9">
      <c r="A82" s="13"/>
      <c r="B82" s="55"/>
      <c r="C82" s="56"/>
      <c r="D82" s="6"/>
      <c r="E82" s="15"/>
      <c r="F82" s="8" t="str">
        <f>IFERROR(INDEX(SuiviStocks[DESCRIPTION],MATCH(Journal[[#This Row],[PRODUIT]],SuiviStocks[PRODUIT],0)),"")</f>
        <v/>
      </c>
      <c r="G82" s="1"/>
      <c r="H82" s="1"/>
      <c r="I82" s="1"/>
    </row>
    <row r="83" spans="1:9">
      <c r="A83" s="13"/>
      <c r="B83" s="55"/>
      <c r="C83" s="56"/>
      <c r="D83" s="6"/>
      <c r="E83" s="15"/>
      <c r="F83" s="8" t="str">
        <f>IFERROR(INDEX(SuiviStocks[DESCRIPTION],MATCH(Journal[[#This Row],[PRODUIT]],SuiviStocks[PRODUIT],0)),"")</f>
        <v/>
      </c>
      <c r="G83" s="1"/>
      <c r="H83" s="1"/>
      <c r="I83" s="1"/>
    </row>
    <row r="84" spans="1:9">
      <c r="A84" s="13"/>
      <c r="B84" s="55"/>
      <c r="C84" s="56"/>
      <c r="D84" s="6"/>
      <c r="E84" s="15"/>
      <c r="F84" s="8" t="str">
        <f>IFERROR(INDEX(SuiviStocks[DESCRIPTION],MATCH(Journal[[#This Row],[PRODUIT]],SuiviStocks[PRODUIT],0)),"")</f>
        <v/>
      </c>
      <c r="G84" s="1"/>
      <c r="H84" s="1"/>
      <c r="I84" s="1"/>
    </row>
    <row r="85" spans="1:9">
      <c r="A85" s="13"/>
      <c r="B85" s="55"/>
      <c r="C85" s="56"/>
      <c r="D85" s="6"/>
      <c r="E85" s="15"/>
      <c r="F85" s="8" t="str">
        <f>IFERROR(INDEX(SuiviStocks[DESCRIPTION],MATCH(Journal[[#This Row],[PRODUIT]],SuiviStocks[PRODUIT],0)),"")</f>
        <v/>
      </c>
      <c r="G85" s="1"/>
      <c r="H85" s="1"/>
      <c r="I85" s="1"/>
    </row>
    <row r="86" spans="1:9">
      <c r="A86" s="13"/>
      <c r="B86" s="55"/>
      <c r="C86" s="56"/>
      <c r="D86" s="6"/>
      <c r="E86" s="15"/>
      <c r="F86" s="8" t="str">
        <f>IFERROR(INDEX(SuiviStocks[DESCRIPTION],MATCH(Journal[[#This Row],[PRODUIT]],SuiviStocks[PRODUIT],0)),"")</f>
        <v/>
      </c>
      <c r="G86" s="1"/>
      <c r="H86" s="1"/>
      <c r="I86" s="1"/>
    </row>
    <row r="87" spans="1:9">
      <c r="A87" s="13"/>
      <c r="B87" s="55"/>
      <c r="C87" s="56"/>
      <c r="D87" s="6"/>
      <c r="E87" s="15"/>
      <c r="F87" s="8" t="str">
        <f>IFERROR(INDEX(SuiviStocks[DESCRIPTION],MATCH(Journal[[#This Row],[PRODUIT]],SuiviStocks[PRODUIT],0)),"")</f>
        <v/>
      </c>
      <c r="G87" s="1"/>
      <c r="H87" s="1"/>
      <c r="I87" s="1"/>
    </row>
    <row r="88" spans="1:9">
      <c r="A88" s="13"/>
      <c r="B88" s="55"/>
      <c r="C88" s="56"/>
      <c r="D88" s="6"/>
      <c r="E88" s="15"/>
      <c r="F88" s="8" t="str">
        <f>IFERROR(INDEX(SuiviStocks[DESCRIPTION],MATCH(Journal[[#This Row],[PRODUIT]],SuiviStocks[PRODUIT],0)),"")</f>
        <v/>
      </c>
      <c r="G88" s="1"/>
      <c r="H88" s="1"/>
      <c r="I88" s="1"/>
    </row>
    <row r="89" spans="1:9">
      <c r="A89" s="13"/>
      <c r="B89" s="55"/>
      <c r="C89" s="56"/>
      <c r="D89" s="6"/>
      <c r="E89" s="15"/>
      <c r="F89" s="8" t="str">
        <f>IFERROR(INDEX(SuiviStocks[DESCRIPTION],MATCH(Journal[[#This Row],[PRODUIT]],SuiviStocks[PRODUIT],0)),"")</f>
        <v/>
      </c>
      <c r="G89" s="1"/>
      <c r="H89" s="1"/>
      <c r="I89" s="1"/>
    </row>
    <row r="90" spans="1:9">
      <c r="A90" s="13"/>
      <c r="B90" s="55"/>
      <c r="C90" s="56"/>
      <c r="D90" s="6"/>
      <c r="E90" s="15"/>
      <c r="F90" s="8" t="str">
        <f>IFERROR(INDEX(SuiviStocks[DESCRIPTION],MATCH(Journal[[#This Row],[PRODUIT]],SuiviStocks[PRODUIT],0)),"")</f>
        <v/>
      </c>
      <c r="G90" s="1"/>
      <c r="H90" s="1"/>
      <c r="I90" s="1"/>
    </row>
    <row r="91" spans="1:9">
      <c r="A91" s="13"/>
      <c r="B91" s="55"/>
      <c r="C91" s="56"/>
      <c r="D91" s="6"/>
      <c r="E91" s="15"/>
      <c r="F91" s="8" t="str">
        <f>IFERROR(INDEX(SuiviStocks[DESCRIPTION],MATCH(Journal[[#This Row],[PRODUIT]],SuiviStocks[PRODUIT],0)),"")</f>
        <v/>
      </c>
      <c r="G91" s="1"/>
      <c r="H91" s="1"/>
      <c r="I91" s="1"/>
    </row>
    <row r="92" spans="1:9">
      <c r="A92" s="13"/>
      <c r="B92" s="55"/>
      <c r="C92" s="56"/>
      <c r="D92" s="6"/>
      <c r="E92" s="15"/>
      <c r="F92" s="8" t="str">
        <f>IFERROR(INDEX(SuiviStocks[DESCRIPTION],MATCH(Journal[[#This Row],[PRODUIT]],SuiviStocks[PRODUIT],0)),"")</f>
        <v/>
      </c>
      <c r="G92" s="1"/>
      <c r="H92" s="1"/>
      <c r="I92" s="1"/>
    </row>
    <row r="93" spans="1:9">
      <c r="A93" s="13"/>
      <c r="B93" s="55"/>
      <c r="C93" s="56"/>
      <c r="D93" s="6"/>
      <c r="E93" s="15"/>
      <c r="F93" s="8" t="str">
        <f>IFERROR(INDEX(SuiviStocks[DESCRIPTION],MATCH(Journal[[#This Row],[PRODUIT]],SuiviStocks[PRODUIT],0)),"")</f>
        <v/>
      </c>
      <c r="G93" s="1"/>
      <c r="H93" s="1"/>
      <c r="I93" s="1"/>
    </row>
    <row r="94" spans="1:9">
      <c r="A94" s="13"/>
      <c r="B94" s="55"/>
      <c r="C94" s="56"/>
      <c r="D94" s="6"/>
      <c r="E94" s="15"/>
      <c r="F94" s="8" t="str">
        <f>IFERROR(INDEX(SuiviStocks[DESCRIPTION],MATCH(Journal[[#This Row],[PRODUIT]],SuiviStocks[PRODUIT],0)),"")</f>
        <v/>
      </c>
      <c r="G94" s="1"/>
      <c r="H94" s="1"/>
      <c r="I94" s="1"/>
    </row>
    <row r="95" spans="1:9">
      <c r="A95" s="13"/>
      <c r="B95" s="55"/>
      <c r="C95" s="56"/>
      <c r="D95" s="6"/>
      <c r="E95" s="15"/>
      <c r="F95" s="8" t="str">
        <f>IFERROR(INDEX(SuiviStocks[DESCRIPTION],MATCH(Journal[[#This Row],[PRODUIT]],SuiviStocks[PRODUIT],0)),"")</f>
        <v/>
      </c>
      <c r="G95" s="1"/>
      <c r="H95" s="1"/>
      <c r="I95" s="1"/>
    </row>
    <row r="96" spans="1:9">
      <c r="A96" s="13"/>
      <c r="B96" s="55"/>
      <c r="C96" s="56"/>
      <c r="D96" s="6"/>
      <c r="E96" s="15"/>
      <c r="F96" s="8" t="str">
        <f>IFERROR(INDEX(SuiviStocks[DESCRIPTION],MATCH(Journal[[#This Row],[PRODUIT]],SuiviStocks[PRODUIT],0)),"")</f>
        <v/>
      </c>
      <c r="G96" s="1"/>
      <c r="H96" s="1"/>
      <c r="I96" s="1"/>
    </row>
    <row r="97" spans="1:9">
      <c r="A97" s="13"/>
      <c r="B97" s="55"/>
      <c r="C97" s="56"/>
      <c r="D97" s="6"/>
      <c r="E97" s="15"/>
      <c r="F97" s="8" t="str">
        <f>IFERROR(INDEX(SuiviStocks[DESCRIPTION],MATCH(Journal[[#This Row],[PRODUIT]],SuiviStocks[PRODUIT],0)),"")</f>
        <v/>
      </c>
      <c r="G97" s="1"/>
      <c r="H97" s="1"/>
      <c r="I97" s="1"/>
    </row>
    <row r="98" spans="1:9">
      <c r="A98" s="13"/>
      <c r="B98" s="55"/>
      <c r="C98" s="56"/>
      <c r="D98" s="6"/>
      <c r="E98" s="15"/>
      <c r="F98" s="8" t="str">
        <f>IFERROR(INDEX(SuiviStocks[DESCRIPTION],MATCH(Journal[[#This Row],[PRODUIT]],SuiviStocks[PRODUIT],0)),"")</f>
        <v/>
      </c>
      <c r="G98" s="1"/>
      <c r="H98" s="1"/>
      <c r="I98" s="1"/>
    </row>
    <row r="99" spans="1:9">
      <c r="A99" s="13"/>
      <c r="B99" s="55"/>
      <c r="C99" s="56"/>
      <c r="D99" s="6"/>
      <c r="E99" s="15"/>
      <c r="F99" s="8" t="str">
        <f>IFERROR(INDEX(SuiviStocks[DESCRIPTION],MATCH(Journal[[#This Row],[PRODUIT]],SuiviStocks[PRODUIT],0)),"")</f>
        <v/>
      </c>
      <c r="G99" s="1"/>
      <c r="H99" s="1"/>
      <c r="I99" s="1"/>
    </row>
    <row r="100" spans="1:9">
      <c r="A100" s="13"/>
      <c r="B100" s="55"/>
      <c r="C100" s="56"/>
      <c r="D100" s="6"/>
      <c r="E100" s="15"/>
      <c r="F100" s="8" t="str">
        <f>IFERROR(INDEX(SuiviStocks[DESCRIPTION],MATCH(Journal[[#This Row],[PRODUIT]],SuiviStocks[PRODUIT],0)),"")</f>
        <v/>
      </c>
      <c r="G100" s="1"/>
      <c r="H100" s="1"/>
      <c r="I100" s="1"/>
    </row>
    <row r="101" spans="1:9">
      <c r="A101" s="13"/>
      <c r="B101" s="55"/>
      <c r="C101" s="56"/>
      <c r="D101" s="6"/>
      <c r="E101" s="15"/>
      <c r="F101" s="8" t="str">
        <f>IFERROR(INDEX(SuiviStocks[DESCRIPTION],MATCH(Journal[[#This Row],[PRODUIT]],SuiviStocks[PRODUIT],0)),"")</f>
        <v/>
      </c>
      <c r="G101" s="1"/>
      <c r="H101" s="1"/>
      <c r="I101" s="1"/>
    </row>
    <row r="102" spans="1:9">
      <c r="A102" s="13"/>
      <c r="B102" s="55"/>
      <c r="C102" s="56"/>
      <c r="D102" s="6"/>
      <c r="E102" s="15"/>
      <c r="F102" s="8" t="str">
        <f>IFERROR(INDEX(SuiviStocks[DESCRIPTION],MATCH(Journal[[#This Row],[PRODUIT]],SuiviStocks[PRODUIT],0)),"")</f>
        <v/>
      </c>
      <c r="G102" s="1"/>
      <c r="H102" s="1"/>
      <c r="I102" s="1"/>
    </row>
    <row r="103" spans="1:9">
      <c r="A103" s="13"/>
      <c r="B103" s="55"/>
      <c r="C103" s="56"/>
      <c r="D103" s="6"/>
      <c r="E103" s="15"/>
      <c r="F103" s="8" t="str">
        <f>IFERROR(INDEX(SuiviStocks[DESCRIPTION],MATCH(Journal[[#This Row],[PRODUIT]],SuiviStocks[PRODUIT],0)),"")</f>
        <v/>
      </c>
      <c r="G103" s="1"/>
      <c r="H103" s="1"/>
      <c r="I103" s="1"/>
    </row>
    <row r="104" spans="1:9">
      <c r="A104" s="13"/>
      <c r="B104" s="55"/>
      <c r="C104" s="56"/>
      <c r="D104" s="6"/>
      <c r="E104" s="15"/>
      <c r="F104" s="8" t="str">
        <f>IFERROR(INDEX(SuiviStocks[DESCRIPTION],MATCH(Journal[[#This Row],[PRODUIT]],SuiviStocks[PRODUIT],0)),"")</f>
        <v/>
      </c>
      <c r="G104" s="1"/>
      <c r="H104" s="1"/>
      <c r="I104" s="1"/>
    </row>
    <row r="105" spans="1:9">
      <c r="A105" s="13"/>
      <c r="B105" s="55"/>
      <c r="C105" s="56"/>
      <c r="D105" s="6"/>
      <c r="E105" s="15"/>
      <c r="F105" s="8" t="str">
        <f>IFERROR(INDEX(SuiviStocks[DESCRIPTION],MATCH(Journal[[#This Row],[PRODUIT]],SuiviStocks[PRODUIT],0)),"")</f>
        <v/>
      </c>
      <c r="G105" s="1"/>
      <c r="H105" s="1"/>
      <c r="I105" s="1"/>
    </row>
    <row r="106" spans="1:9">
      <c r="A106" s="13"/>
      <c r="B106" s="55"/>
      <c r="C106" s="56"/>
      <c r="D106" s="6"/>
      <c r="E106" s="15"/>
      <c r="F106" s="8" t="str">
        <f>IFERROR(INDEX(SuiviStocks[DESCRIPTION],MATCH(Journal[[#This Row],[PRODUIT]],SuiviStocks[PRODUIT],0)),"")</f>
        <v/>
      </c>
      <c r="G106" s="1"/>
      <c r="H106" s="1"/>
      <c r="I106" s="1"/>
    </row>
    <row r="107" spans="1:9">
      <c r="A107" s="13"/>
      <c r="B107" s="55"/>
      <c r="C107" s="56"/>
      <c r="D107" s="6"/>
      <c r="E107" s="15"/>
      <c r="F107" s="8" t="str">
        <f>IFERROR(INDEX(SuiviStocks[DESCRIPTION],MATCH(Journal[[#This Row],[PRODUIT]],SuiviStocks[PRODUIT],0)),"")</f>
        <v/>
      </c>
      <c r="G107" s="1"/>
      <c r="H107" s="1"/>
      <c r="I107" s="1"/>
    </row>
    <row r="108" spans="1:9">
      <c r="A108" s="13"/>
      <c r="B108" s="55"/>
      <c r="C108" s="56"/>
      <c r="D108" s="6"/>
      <c r="E108" s="15"/>
      <c r="F108" s="8" t="str">
        <f>IFERROR(INDEX(SuiviStocks[DESCRIPTION],MATCH(Journal[[#This Row],[PRODUIT]],SuiviStocks[PRODUIT],0)),"")</f>
        <v/>
      </c>
      <c r="G108" s="1"/>
      <c r="H108" s="1"/>
      <c r="I108" s="1"/>
    </row>
    <row r="109" spans="1:9">
      <c r="A109" s="13"/>
      <c r="B109" s="55"/>
      <c r="C109" s="56"/>
      <c r="D109" s="6"/>
      <c r="E109" s="15"/>
      <c r="F109" s="8" t="str">
        <f>IFERROR(INDEX(SuiviStocks[DESCRIPTION],MATCH(Journal[[#This Row],[PRODUIT]],SuiviStocks[PRODUIT],0)),"")</f>
        <v/>
      </c>
      <c r="G109" s="1"/>
      <c r="H109" s="1"/>
      <c r="I109" s="1"/>
    </row>
    <row r="110" spans="1:9">
      <c r="A110" s="13"/>
      <c r="B110" s="55"/>
      <c r="C110" s="56"/>
      <c r="D110" s="6"/>
      <c r="E110" s="15"/>
      <c r="F110" s="8" t="str">
        <f>IFERROR(INDEX(SuiviStocks[DESCRIPTION],MATCH(Journal[[#This Row],[PRODUIT]],SuiviStocks[PRODUIT],0)),"")</f>
        <v/>
      </c>
      <c r="G110" s="1"/>
      <c r="H110" s="1"/>
      <c r="I110" s="1"/>
    </row>
    <row r="111" spans="1:9">
      <c r="A111" s="13"/>
      <c r="B111" s="55"/>
      <c r="C111" s="56"/>
      <c r="D111" s="6"/>
      <c r="E111" s="15"/>
      <c r="F111" s="8" t="str">
        <f>IFERROR(INDEX(SuiviStocks[DESCRIPTION],MATCH(Journal[[#This Row],[PRODUIT]],SuiviStocks[PRODUIT],0)),"")</f>
        <v/>
      </c>
      <c r="G111" s="1"/>
      <c r="H111" s="1"/>
      <c r="I111" s="1"/>
    </row>
    <row r="112" spans="1:9">
      <c r="A112" s="13"/>
      <c r="B112" s="55"/>
      <c r="C112" s="56"/>
      <c r="D112" s="6"/>
      <c r="E112" s="15"/>
      <c r="F112" s="8" t="str">
        <f>IFERROR(INDEX(SuiviStocks[DESCRIPTION],MATCH(Journal[[#This Row],[PRODUIT]],SuiviStocks[PRODUIT],0)),"")</f>
        <v/>
      </c>
      <c r="G112" s="1"/>
      <c r="H112" s="1"/>
      <c r="I112" s="1"/>
    </row>
    <row r="113" spans="1:9">
      <c r="A113" s="13"/>
      <c r="B113" s="55"/>
      <c r="C113" s="56"/>
      <c r="D113" s="6"/>
      <c r="E113" s="15"/>
      <c r="F113" s="8" t="str">
        <f>IFERROR(INDEX(SuiviStocks[DESCRIPTION],MATCH(Journal[[#This Row],[PRODUIT]],SuiviStocks[PRODUIT],0)),"")</f>
        <v/>
      </c>
      <c r="G113" s="1"/>
      <c r="H113" s="1"/>
      <c r="I113" s="1"/>
    </row>
    <row r="114" spans="1:9">
      <c r="A114" s="13"/>
      <c r="B114" s="55"/>
      <c r="C114" s="56"/>
      <c r="D114" s="6"/>
      <c r="E114" s="15"/>
      <c r="F114" s="8" t="str">
        <f>IFERROR(INDEX(SuiviStocks[DESCRIPTION],MATCH(Journal[[#This Row],[PRODUIT]],SuiviStocks[PRODUIT],0)),"")</f>
        <v/>
      </c>
      <c r="G114" s="1"/>
      <c r="H114" s="1"/>
      <c r="I114" s="1"/>
    </row>
    <row r="115" spans="1:9">
      <c r="A115" s="13"/>
      <c r="B115" s="55"/>
      <c r="C115" s="56"/>
      <c r="D115" s="6"/>
      <c r="E115" s="15"/>
      <c r="F115" s="8" t="str">
        <f>IFERROR(INDEX(SuiviStocks[DESCRIPTION],MATCH(Journal[[#This Row],[PRODUIT]],SuiviStocks[PRODUIT],0)),"")</f>
        <v/>
      </c>
      <c r="G115" s="1"/>
      <c r="H115" s="1"/>
      <c r="I115" s="1"/>
    </row>
    <row r="116" spans="1:9">
      <c r="A116" s="13"/>
      <c r="B116" s="55"/>
      <c r="C116" s="56"/>
      <c r="D116" s="6"/>
      <c r="E116" s="15"/>
      <c r="F116" s="8" t="str">
        <f>IFERROR(INDEX(SuiviStocks[DESCRIPTION],MATCH(Journal[[#This Row],[PRODUIT]],SuiviStocks[PRODUIT],0)),"")</f>
        <v/>
      </c>
      <c r="G116" s="1"/>
      <c r="H116" s="1"/>
      <c r="I116" s="1"/>
    </row>
    <row r="117" spans="1:9">
      <c r="A117" s="13"/>
      <c r="B117" s="55"/>
      <c r="C117" s="56"/>
      <c r="D117" s="6"/>
      <c r="E117" s="15"/>
      <c r="F117" s="8" t="str">
        <f>IFERROR(INDEX(SuiviStocks[DESCRIPTION],MATCH(Journal[[#This Row],[PRODUIT]],SuiviStocks[PRODUIT],0)),"")</f>
        <v/>
      </c>
      <c r="G117" s="1"/>
      <c r="H117" s="1"/>
      <c r="I117" s="1"/>
    </row>
    <row r="118" spans="1:9">
      <c r="A118" s="13"/>
      <c r="B118" s="55"/>
      <c r="C118" s="56"/>
      <c r="D118" s="6"/>
      <c r="E118" s="15"/>
      <c r="F118" s="8" t="str">
        <f>IFERROR(INDEX(SuiviStocks[DESCRIPTION],MATCH(Journal[[#This Row],[PRODUIT]],SuiviStocks[PRODUIT],0)),"")</f>
        <v/>
      </c>
      <c r="G118" s="1"/>
      <c r="H118" s="1"/>
      <c r="I118" s="1"/>
    </row>
    <row r="119" spans="1:9">
      <c r="A119" s="13"/>
      <c r="B119" s="55"/>
      <c r="C119" s="56"/>
      <c r="D119" s="6"/>
      <c r="E119" s="15"/>
      <c r="F119" s="8" t="str">
        <f>IFERROR(INDEX(SuiviStocks[DESCRIPTION],MATCH(Journal[[#This Row],[PRODUIT]],SuiviStocks[PRODUIT],0)),"")</f>
        <v/>
      </c>
      <c r="G119" s="1"/>
      <c r="H119" s="1"/>
      <c r="I119" s="1"/>
    </row>
    <row r="120" spans="1:9">
      <c r="A120" s="13"/>
      <c r="B120" s="55"/>
      <c r="C120" s="56"/>
      <c r="D120" s="6"/>
      <c r="E120" s="15"/>
      <c r="F120" s="8" t="str">
        <f>IFERROR(INDEX(SuiviStocks[DESCRIPTION],MATCH(Journal[[#This Row],[PRODUIT]],SuiviStocks[PRODUIT],0)),"")</f>
        <v/>
      </c>
      <c r="G120" s="1"/>
      <c r="H120" s="1"/>
      <c r="I120" s="1"/>
    </row>
    <row r="121" spans="1:9">
      <c r="A121" s="13"/>
      <c r="B121" s="55"/>
      <c r="C121" s="56"/>
      <c r="D121" s="6"/>
      <c r="E121" s="15"/>
      <c r="F121" s="8" t="str">
        <f>IFERROR(INDEX(SuiviStocks[DESCRIPTION],MATCH(Journal[[#This Row],[PRODUIT]],SuiviStocks[PRODUIT],0)),"")</f>
        <v/>
      </c>
      <c r="G121" s="1"/>
      <c r="H121" s="1"/>
      <c r="I121" s="1"/>
    </row>
    <row r="122" spans="1:9">
      <c r="A122" s="13"/>
      <c r="B122" s="55"/>
      <c r="C122" s="56"/>
      <c r="D122" s="6"/>
      <c r="E122" s="15"/>
      <c r="F122" s="8" t="str">
        <f>IFERROR(INDEX(SuiviStocks[DESCRIPTION],MATCH(Journal[[#This Row],[PRODUIT]],SuiviStocks[PRODUIT],0)),"")</f>
        <v/>
      </c>
      <c r="G122" s="1"/>
      <c r="H122" s="1"/>
      <c r="I122" s="1"/>
    </row>
    <row r="123" spans="1:9">
      <c r="A123" s="13"/>
      <c r="B123" s="55"/>
      <c r="C123" s="56"/>
      <c r="D123" s="6"/>
      <c r="E123" s="15"/>
      <c r="F123" s="8" t="str">
        <f>IFERROR(INDEX(SuiviStocks[DESCRIPTION],MATCH(Journal[[#This Row],[PRODUIT]],SuiviStocks[PRODUIT],0)),"")</f>
        <v/>
      </c>
      <c r="G123" s="1"/>
      <c r="H123" s="1"/>
      <c r="I123" s="1"/>
    </row>
    <row r="124" spans="1:9">
      <c r="A124" s="13"/>
      <c r="B124" s="55"/>
      <c r="C124" s="56"/>
      <c r="D124" s="6"/>
      <c r="E124" s="15"/>
      <c r="F124" s="8" t="str">
        <f>IFERROR(INDEX(SuiviStocks[DESCRIPTION],MATCH(Journal[[#This Row],[PRODUIT]],SuiviStocks[PRODUIT],0)),"")</f>
        <v/>
      </c>
      <c r="G124" s="1"/>
      <c r="H124" s="1"/>
      <c r="I124" s="1"/>
    </row>
    <row r="125" spans="1:9">
      <c r="A125" s="13"/>
      <c r="B125" s="55"/>
      <c r="C125" s="56"/>
      <c r="D125" s="6"/>
      <c r="E125" s="15"/>
      <c r="F125" s="8" t="str">
        <f>IFERROR(INDEX(SuiviStocks[DESCRIPTION],MATCH(Journal[[#This Row],[PRODUIT]],SuiviStocks[PRODUIT],0)),"")</f>
        <v/>
      </c>
      <c r="G125" s="1"/>
      <c r="H125" s="1"/>
      <c r="I125" s="1"/>
    </row>
    <row r="126" spans="1:9">
      <c r="A126" s="13"/>
      <c r="B126" s="55"/>
      <c r="C126" s="56"/>
      <c r="D126" s="6"/>
      <c r="E126" s="15"/>
      <c r="F126" s="8" t="str">
        <f>IFERROR(INDEX(SuiviStocks[DESCRIPTION],MATCH(Journal[[#This Row],[PRODUIT]],SuiviStocks[PRODUIT],0)),"")</f>
        <v/>
      </c>
      <c r="G126" s="1"/>
      <c r="H126" s="1"/>
      <c r="I126" s="1"/>
    </row>
    <row r="127" spans="1:9">
      <c r="A127" s="13"/>
      <c r="B127" s="55"/>
      <c r="C127" s="56"/>
      <c r="D127" s="6"/>
      <c r="E127" s="15"/>
      <c r="F127" s="8" t="str">
        <f>IFERROR(INDEX(SuiviStocks[DESCRIPTION],MATCH(Journal[[#This Row],[PRODUIT]],SuiviStocks[PRODUIT],0)),"")</f>
        <v/>
      </c>
      <c r="G127" s="1"/>
      <c r="H127" s="1"/>
      <c r="I127" s="1"/>
    </row>
    <row r="128" spans="1:9">
      <c r="A128" s="13"/>
      <c r="B128" s="55"/>
      <c r="C128" s="56"/>
      <c r="D128" s="6"/>
      <c r="E128" s="15"/>
      <c r="F128" s="8" t="str">
        <f>IFERROR(INDEX(SuiviStocks[DESCRIPTION],MATCH(Journal[[#This Row],[PRODUIT]],SuiviStocks[PRODUIT],0)),"")</f>
        <v/>
      </c>
      <c r="G128" s="1"/>
      <c r="H128" s="1"/>
      <c r="I128" s="1"/>
    </row>
    <row r="129" spans="1:9">
      <c r="A129" s="13"/>
      <c r="B129" s="55"/>
      <c r="C129" s="56"/>
      <c r="D129" s="6"/>
      <c r="E129" s="15"/>
      <c r="F129" s="8" t="str">
        <f>IFERROR(INDEX(SuiviStocks[DESCRIPTION],MATCH(Journal[[#This Row],[PRODUIT]],SuiviStocks[PRODUIT],0)),"")</f>
        <v/>
      </c>
      <c r="G129" s="1"/>
      <c r="H129" s="1"/>
      <c r="I129" s="1"/>
    </row>
    <row r="130" spans="1:9">
      <c r="A130" s="13"/>
      <c r="B130" s="55"/>
      <c r="C130" s="56"/>
      <c r="D130" s="6"/>
      <c r="E130" s="15"/>
      <c r="F130" s="8" t="str">
        <f>IFERROR(INDEX(SuiviStocks[DESCRIPTION],MATCH(Journal[[#This Row],[PRODUIT]],SuiviStocks[PRODUIT],0)),"")</f>
        <v/>
      </c>
      <c r="G130" s="1"/>
      <c r="H130" s="1"/>
      <c r="I130" s="1"/>
    </row>
    <row r="131" spans="1:9">
      <c r="A131" s="13"/>
      <c r="B131" s="55"/>
      <c r="C131" s="56"/>
      <c r="D131" s="6"/>
      <c r="E131" s="15"/>
      <c r="F131" s="8" t="str">
        <f>IFERROR(INDEX(SuiviStocks[DESCRIPTION],MATCH(Journal[[#This Row],[PRODUIT]],SuiviStocks[PRODUIT],0)),"")</f>
        <v/>
      </c>
      <c r="G131" s="1"/>
      <c r="H131" s="1"/>
      <c r="I131" s="1"/>
    </row>
    <row r="132" spans="1:9">
      <c r="A132" s="13"/>
      <c r="B132" s="55"/>
      <c r="C132" s="56"/>
      <c r="D132" s="6"/>
      <c r="E132" s="15"/>
      <c r="F132" s="8" t="str">
        <f>IFERROR(INDEX(SuiviStocks[DESCRIPTION],MATCH(Journal[[#This Row],[PRODUIT]],SuiviStocks[PRODUIT],0)),"")</f>
        <v/>
      </c>
      <c r="G132" s="1"/>
      <c r="H132" s="1"/>
      <c r="I132" s="1"/>
    </row>
    <row r="133" spans="1:9">
      <c r="A133" s="13"/>
      <c r="B133" s="55"/>
      <c r="C133" s="56"/>
      <c r="D133" s="6"/>
      <c r="E133" s="15"/>
      <c r="F133" s="8" t="str">
        <f>IFERROR(INDEX(SuiviStocks[DESCRIPTION],MATCH(Journal[[#This Row],[PRODUIT]],SuiviStocks[PRODUIT],0)),"")</f>
        <v/>
      </c>
      <c r="G133" s="1"/>
      <c r="H133" s="1"/>
      <c r="I133" s="1"/>
    </row>
    <row r="134" spans="1:9">
      <c r="A134" s="13"/>
      <c r="B134" s="55"/>
      <c r="C134" s="56"/>
      <c r="D134" s="6"/>
      <c r="E134" s="15"/>
      <c r="F134" s="8" t="str">
        <f>IFERROR(INDEX(SuiviStocks[DESCRIPTION],MATCH(Journal[[#This Row],[PRODUIT]],SuiviStocks[PRODUIT],0)),"")</f>
        <v/>
      </c>
      <c r="G134" s="1"/>
      <c r="H134" s="1"/>
      <c r="I134" s="1"/>
    </row>
    <row r="135" spans="1:9">
      <c r="A135" s="13"/>
      <c r="B135" s="55"/>
      <c r="C135" s="56"/>
      <c r="D135" s="6"/>
      <c r="E135" s="15"/>
      <c r="F135" s="8" t="str">
        <f>IFERROR(INDEX(SuiviStocks[DESCRIPTION],MATCH(Journal[[#This Row],[PRODUIT]],SuiviStocks[PRODUIT],0)),"")</f>
        <v/>
      </c>
      <c r="G135" s="1"/>
      <c r="H135" s="1"/>
      <c r="I135" s="1"/>
    </row>
    <row r="136" spans="1:9">
      <c r="A136" s="13"/>
      <c r="B136" s="55"/>
      <c r="C136" s="56"/>
      <c r="D136" s="6"/>
      <c r="E136" s="15"/>
      <c r="F136" s="8" t="str">
        <f>IFERROR(INDEX(SuiviStocks[DESCRIPTION],MATCH(Journal[[#This Row],[PRODUIT]],SuiviStocks[PRODUIT],0)),"")</f>
        <v/>
      </c>
      <c r="G136" s="1"/>
      <c r="H136" s="1"/>
      <c r="I136" s="1"/>
    </row>
    <row r="137" spans="1:9">
      <c r="A137" s="13"/>
      <c r="B137" s="55"/>
      <c r="C137" s="56"/>
      <c r="D137" s="6"/>
      <c r="E137" s="15"/>
      <c r="F137" s="8" t="str">
        <f>IFERROR(INDEX(SuiviStocks[DESCRIPTION],MATCH(Journal[[#This Row],[PRODUIT]],SuiviStocks[PRODUIT],0)),"")</f>
        <v/>
      </c>
      <c r="G137" s="1"/>
      <c r="H137" s="1"/>
      <c r="I137" s="1"/>
    </row>
    <row r="138" spans="1:9">
      <c r="A138" s="13"/>
      <c r="B138" s="55"/>
      <c r="C138" s="56"/>
      <c r="D138" s="6"/>
      <c r="E138" s="15"/>
      <c r="F138" s="8" t="str">
        <f>IFERROR(INDEX(SuiviStocks[DESCRIPTION],MATCH(Journal[[#This Row],[PRODUIT]],SuiviStocks[PRODUIT],0)),"")</f>
        <v/>
      </c>
      <c r="G138" s="1"/>
      <c r="H138" s="1"/>
      <c r="I138" s="1"/>
    </row>
    <row r="139" spans="1:9">
      <c r="A139" s="13"/>
      <c r="B139" s="55"/>
      <c r="C139" s="56"/>
      <c r="D139" s="6"/>
      <c r="E139" s="15"/>
      <c r="F139" s="8" t="str">
        <f>IFERROR(INDEX(SuiviStocks[DESCRIPTION],MATCH(Journal[[#This Row],[PRODUIT]],SuiviStocks[PRODUIT],0)),"")</f>
        <v/>
      </c>
      <c r="G139" s="1"/>
      <c r="H139" s="1"/>
      <c r="I139" s="1"/>
    </row>
    <row r="140" spans="1:9">
      <c r="A140" s="13"/>
      <c r="B140" s="55"/>
      <c r="C140" s="56"/>
      <c r="D140" s="6"/>
      <c r="E140" s="15"/>
      <c r="F140" s="8" t="str">
        <f>IFERROR(INDEX(SuiviStocks[DESCRIPTION],MATCH(Journal[[#This Row],[PRODUIT]],SuiviStocks[PRODUIT],0)),"")</f>
        <v/>
      </c>
      <c r="G140" s="1"/>
      <c r="H140" s="1"/>
      <c r="I140" s="1"/>
    </row>
    <row r="141" spans="1:9">
      <c r="A141" s="13"/>
      <c r="B141" s="55"/>
      <c r="C141" s="56"/>
      <c r="D141" s="6"/>
      <c r="E141" s="15"/>
      <c r="F141" s="8" t="str">
        <f>IFERROR(INDEX(SuiviStocks[DESCRIPTION],MATCH(Journal[[#This Row],[PRODUIT]],SuiviStocks[PRODUIT],0)),"")</f>
        <v/>
      </c>
      <c r="G141" s="1"/>
      <c r="H141" s="1"/>
      <c r="I141" s="1"/>
    </row>
    <row r="142" spans="1:9">
      <c r="A142" s="13"/>
      <c r="B142" s="55"/>
      <c r="C142" s="56"/>
      <c r="D142" s="6"/>
      <c r="E142" s="15"/>
      <c r="F142" s="8" t="str">
        <f>IFERROR(INDEX(SuiviStocks[DESCRIPTION],MATCH(Journal[[#This Row],[PRODUIT]],SuiviStocks[PRODUIT],0)),"")</f>
        <v/>
      </c>
      <c r="G142" s="1"/>
      <c r="H142" s="1"/>
      <c r="I142" s="1"/>
    </row>
    <row r="143" spans="1:9">
      <c r="A143" s="13"/>
      <c r="B143" s="55"/>
      <c r="C143" s="56"/>
      <c r="D143" s="6"/>
      <c r="E143" s="15"/>
      <c r="F143" s="8" t="str">
        <f>IFERROR(INDEX(SuiviStocks[DESCRIPTION],MATCH(Journal[[#This Row],[PRODUIT]],SuiviStocks[PRODUIT],0)),"")</f>
        <v/>
      </c>
      <c r="G143" s="1"/>
      <c r="H143" s="1"/>
      <c r="I143" s="1"/>
    </row>
    <row r="144" spans="1:9">
      <c r="A144" s="13"/>
      <c r="B144" s="55"/>
      <c r="C144" s="56"/>
      <c r="D144" s="6"/>
      <c r="E144" s="15"/>
      <c r="F144" s="8" t="str">
        <f>IFERROR(INDEX(SuiviStocks[DESCRIPTION],MATCH(Journal[[#This Row],[PRODUIT]],SuiviStocks[PRODUIT],0)),"")</f>
        <v/>
      </c>
      <c r="G144" s="1"/>
      <c r="H144" s="1"/>
      <c r="I144" s="1"/>
    </row>
    <row r="145" spans="1:9">
      <c r="A145" s="13"/>
      <c r="B145" s="55"/>
      <c r="C145" s="56"/>
      <c r="D145" s="6"/>
      <c r="E145" s="15"/>
      <c r="F145" s="8" t="str">
        <f>IFERROR(INDEX(SuiviStocks[DESCRIPTION],MATCH(Journal[[#This Row],[PRODUIT]],SuiviStocks[PRODUIT],0)),"")</f>
        <v/>
      </c>
      <c r="G145" s="1"/>
      <c r="H145" s="1"/>
      <c r="I145" s="1"/>
    </row>
    <row r="146" spans="1:9">
      <c r="A146" s="13"/>
      <c r="B146" s="55"/>
      <c r="C146" s="56"/>
      <c r="D146" s="6"/>
      <c r="E146" s="15"/>
      <c r="F146" s="8" t="str">
        <f>IFERROR(INDEX(SuiviStocks[DESCRIPTION],MATCH(Journal[[#This Row],[PRODUIT]],SuiviStocks[PRODUIT],0)),"")</f>
        <v/>
      </c>
      <c r="G146" s="1"/>
      <c r="H146" s="1"/>
      <c r="I146" s="1"/>
    </row>
    <row r="147" spans="1:9">
      <c r="A147" s="13"/>
      <c r="B147" s="55"/>
      <c r="C147" s="56"/>
      <c r="D147" s="6"/>
      <c r="E147" s="15"/>
      <c r="F147" s="8" t="str">
        <f>IFERROR(INDEX(SuiviStocks[DESCRIPTION],MATCH(Journal[[#This Row],[PRODUIT]],SuiviStocks[PRODUIT],0)),"")</f>
        <v/>
      </c>
      <c r="G147" s="1"/>
      <c r="H147" s="1"/>
      <c r="I147" s="1"/>
    </row>
    <row r="148" spans="1:9">
      <c r="A148" s="13"/>
      <c r="B148" s="55"/>
      <c r="C148" s="56"/>
      <c r="D148" s="6"/>
      <c r="E148" s="15"/>
      <c r="F148" s="8" t="str">
        <f>IFERROR(INDEX(SuiviStocks[DESCRIPTION],MATCH(Journal[[#This Row],[PRODUIT]],SuiviStocks[PRODUIT],0)),"")</f>
        <v/>
      </c>
      <c r="G148" s="1"/>
      <c r="H148" s="1"/>
      <c r="I148" s="1"/>
    </row>
    <row r="149" spans="1:9">
      <c r="A149" s="13"/>
      <c r="B149" s="55"/>
      <c r="C149" s="56"/>
      <c r="D149" s="6"/>
      <c r="E149" s="15"/>
      <c r="F149" s="8" t="str">
        <f>IFERROR(INDEX(SuiviStocks[DESCRIPTION],MATCH(Journal[[#This Row],[PRODUIT]],SuiviStocks[PRODUIT],0)),"")</f>
        <v/>
      </c>
      <c r="G149" s="1"/>
      <c r="H149" s="1"/>
      <c r="I149" s="1"/>
    </row>
    <row r="150" spans="1:9">
      <c r="A150" s="13"/>
      <c r="B150" s="55"/>
      <c r="C150" s="56"/>
      <c r="D150" s="6"/>
      <c r="E150" s="15"/>
      <c r="F150" s="8" t="str">
        <f>IFERROR(INDEX(SuiviStocks[DESCRIPTION],MATCH(Journal[[#This Row],[PRODUIT]],SuiviStocks[PRODUIT],0)),"")</f>
        <v/>
      </c>
      <c r="G150" s="1"/>
      <c r="H150" s="1"/>
      <c r="I150" s="1"/>
    </row>
    <row r="151" spans="1:9">
      <c r="A151" s="13"/>
      <c r="B151" s="55"/>
      <c r="C151" s="56"/>
      <c r="D151" s="6"/>
      <c r="E151" s="15"/>
      <c r="F151" s="8" t="str">
        <f>IFERROR(INDEX(SuiviStocks[DESCRIPTION],MATCH(Journal[[#This Row],[PRODUIT]],SuiviStocks[PRODUIT],0)),"")</f>
        <v/>
      </c>
      <c r="G151" s="1"/>
      <c r="H151" s="1"/>
      <c r="I151" s="1"/>
    </row>
    <row r="152" spans="1:9">
      <c r="A152" s="13"/>
      <c r="B152" s="55"/>
      <c r="C152" s="56"/>
      <c r="D152" s="6"/>
      <c r="E152" s="15"/>
      <c r="F152" s="8" t="str">
        <f>IFERROR(INDEX(SuiviStocks[DESCRIPTION],MATCH(Journal[[#This Row],[PRODUIT]],SuiviStocks[PRODUIT],0)),"")</f>
        <v/>
      </c>
      <c r="G152" s="1"/>
      <c r="H152" s="1"/>
      <c r="I152" s="1"/>
    </row>
    <row r="153" spans="1:9">
      <c r="A153" s="13"/>
      <c r="B153" s="55"/>
      <c r="C153" s="56"/>
      <c r="D153" s="6"/>
      <c r="E153" s="15"/>
      <c r="F153" s="8" t="str">
        <f>IFERROR(INDEX(SuiviStocks[DESCRIPTION],MATCH(Journal[[#This Row],[PRODUIT]],SuiviStocks[PRODUIT],0)),"")</f>
        <v/>
      </c>
      <c r="G153" s="1"/>
      <c r="H153" s="1"/>
      <c r="I153" s="1"/>
    </row>
    <row r="154" spans="1:9">
      <c r="A154" s="13"/>
      <c r="B154" s="55"/>
      <c r="C154" s="56"/>
      <c r="D154" s="6"/>
      <c r="E154" s="15"/>
      <c r="F154" s="8" t="str">
        <f>IFERROR(INDEX(SuiviStocks[DESCRIPTION],MATCH(Journal[[#This Row],[PRODUIT]],SuiviStocks[PRODUIT],0)),"")</f>
        <v/>
      </c>
      <c r="G154" s="1"/>
      <c r="H154" s="1"/>
      <c r="I154" s="1"/>
    </row>
    <row r="155" spans="1:9">
      <c r="A155" s="13"/>
      <c r="B155" s="55"/>
      <c r="C155" s="56"/>
      <c r="D155" s="6"/>
      <c r="E155" s="15"/>
      <c r="F155" s="8" t="str">
        <f>IFERROR(INDEX(SuiviStocks[DESCRIPTION],MATCH(Journal[[#This Row],[PRODUIT]],SuiviStocks[PRODUIT],0)),"")</f>
        <v/>
      </c>
      <c r="G155" s="1"/>
      <c r="H155" s="1"/>
      <c r="I155" s="1"/>
    </row>
    <row r="156" spans="1:9">
      <c r="A156" s="13"/>
      <c r="B156" s="55"/>
      <c r="C156" s="56"/>
      <c r="D156" s="6"/>
      <c r="E156" s="15"/>
      <c r="F156" s="8" t="str">
        <f>IFERROR(INDEX(SuiviStocks[DESCRIPTION],MATCH(Journal[[#This Row],[PRODUIT]],SuiviStocks[PRODUIT],0)),"")</f>
        <v/>
      </c>
      <c r="G156" s="1"/>
      <c r="H156" s="1"/>
      <c r="I156" s="1"/>
    </row>
    <row r="157" spans="1:9">
      <c r="A157" s="13"/>
      <c r="B157" s="55"/>
      <c r="C157" s="56"/>
      <c r="D157" s="6"/>
      <c r="E157" s="15"/>
      <c r="F157" s="8" t="str">
        <f>IFERROR(INDEX(SuiviStocks[DESCRIPTION],MATCH(Journal[[#This Row],[PRODUIT]],SuiviStocks[PRODUIT],0)),"")</f>
        <v/>
      </c>
      <c r="G157" s="1"/>
      <c r="H157" s="1"/>
      <c r="I157" s="1"/>
    </row>
    <row r="158" spans="1:9">
      <c r="A158" s="13"/>
      <c r="B158" s="55"/>
      <c r="C158" s="56"/>
      <c r="D158" s="6"/>
      <c r="E158" s="15"/>
      <c r="F158" s="8" t="str">
        <f>IFERROR(INDEX(SuiviStocks[DESCRIPTION],MATCH(Journal[[#This Row],[PRODUIT]],SuiviStocks[PRODUIT],0)),"")</f>
        <v/>
      </c>
      <c r="G158" s="1"/>
      <c r="H158" s="1"/>
      <c r="I158" s="1"/>
    </row>
    <row r="159" spans="1:9">
      <c r="A159" s="13"/>
      <c r="B159" s="55"/>
      <c r="C159" s="56"/>
      <c r="D159" s="6"/>
      <c r="E159" s="15"/>
      <c r="F159" s="8" t="str">
        <f>IFERROR(INDEX(SuiviStocks[DESCRIPTION],MATCH(Journal[[#This Row],[PRODUIT]],SuiviStocks[PRODUIT],0)),"")</f>
        <v/>
      </c>
      <c r="G159" s="1"/>
      <c r="H159" s="1"/>
      <c r="I159" s="1"/>
    </row>
    <row r="160" spans="1:9">
      <c r="A160" s="13"/>
      <c r="B160" s="55"/>
      <c r="C160" s="56"/>
      <c r="D160" s="6"/>
      <c r="E160" s="15"/>
      <c r="F160" s="8" t="str">
        <f>IFERROR(INDEX(SuiviStocks[DESCRIPTION],MATCH(Journal[[#This Row],[PRODUIT]],SuiviStocks[PRODUIT],0)),"")</f>
        <v/>
      </c>
      <c r="G160" s="1"/>
      <c r="H160" s="1"/>
      <c r="I160" s="1"/>
    </row>
    <row r="161" spans="1:9">
      <c r="A161" s="13"/>
      <c r="B161" s="55"/>
      <c r="C161" s="56"/>
      <c r="D161" s="6"/>
      <c r="E161" s="15"/>
      <c r="F161" s="8" t="str">
        <f>IFERROR(INDEX(SuiviStocks[DESCRIPTION],MATCH(Journal[[#This Row],[PRODUIT]],SuiviStocks[PRODUIT],0)),"")</f>
        <v/>
      </c>
      <c r="G161" s="1"/>
      <c r="H161" s="1"/>
      <c r="I161" s="1"/>
    </row>
    <row r="162" spans="1:9">
      <c r="A162" s="13"/>
      <c r="B162" s="55"/>
      <c r="C162" s="56"/>
      <c r="D162" s="6"/>
      <c r="E162" s="15"/>
      <c r="F162" s="8" t="str">
        <f>IFERROR(INDEX(SuiviStocks[DESCRIPTION],MATCH(Journal[[#This Row],[PRODUIT]],SuiviStocks[PRODUIT],0)),"")</f>
        <v/>
      </c>
      <c r="G162" s="1"/>
      <c r="H162" s="1"/>
      <c r="I162" s="1"/>
    </row>
    <row r="163" spans="1:9">
      <c r="A163" s="13"/>
      <c r="B163" s="55"/>
      <c r="C163" s="56"/>
      <c r="D163" s="6"/>
      <c r="E163" s="15"/>
      <c r="F163" s="8" t="str">
        <f>IFERROR(INDEX(SuiviStocks[DESCRIPTION],MATCH(Journal[[#This Row],[PRODUIT]],SuiviStocks[PRODUIT],0)),"")</f>
        <v/>
      </c>
      <c r="G163" s="1"/>
      <c r="H163" s="1"/>
      <c r="I163" s="1"/>
    </row>
    <row r="164" spans="1:9">
      <c r="A164" s="13"/>
      <c r="B164" s="55"/>
      <c r="C164" s="56"/>
      <c r="D164" s="6"/>
      <c r="E164" s="15"/>
      <c r="F164" s="8" t="str">
        <f>IFERROR(INDEX(SuiviStocks[DESCRIPTION],MATCH(Journal[[#This Row],[PRODUIT]],SuiviStocks[PRODUIT],0)),"")</f>
        <v/>
      </c>
      <c r="G164" s="1"/>
      <c r="H164" s="1"/>
      <c r="I164" s="1"/>
    </row>
    <row r="165" spans="1:9">
      <c r="A165" s="13"/>
      <c r="B165" s="55"/>
      <c r="C165" s="56"/>
      <c r="D165" s="6"/>
      <c r="E165" s="15"/>
      <c r="F165" s="8" t="str">
        <f>IFERROR(INDEX(SuiviStocks[DESCRIPTION],MATCH(Journal[[#This Row],[PRODUIT]],SuiviStocks[PRODUIT],0)),"")</f>
        <v/>
      </c>
      <c r="G165" s="1"/>
      <c r="H165" s="1"/>
      <c r="I165" s="1"/>
    </row>
    <row r="166" spans="1:9">
      <c r="A166" s="13"/>
      <c r="B166" s="55"/>
      <c r="C166" s="56"/>
      <c r="D166" s="6"/>
      <c r="E166" s="15"/>
      <c r="F166" s="8" t="str">
        <f>IFERROR(INDEX(SuiviStocks[DESCRIPTION],MATCH(Journal[[#This Row],[PRODUIT]],SuiviStocks[PRODUIT],0)),"")</f>
        <v/>
      </c>
      <c r="G166" s="1"/>
      <c r="H166" s="1"/>
      <c r="I166" s="1"/>
    </row>
    <row r="167" spans="1:9">
      <c r="A167" s="13"/>
      <c r="B167" s="55"/>
      <c r="C167" s="56"/>
      <c r="D167" s="6"/>
      <c r="E167" s="15"/>
      <c r="F167" s="8" t="str">
        <f>IFERROR(INDEX(SuiviStocks[DESCRIPTION],MATCH(Journal[[#This Row],[PRODUIT]],SuiviStocks[PRODUIT],0)),"")</f>
        <v/>
      </c>
      <c r="G167" s="1"/>
      <c r="H167" s="1"/>
      <c r="I167" s="1"/>
    </row>
    <row r="168" spans="1:9">
      <c r="A168" s="13"/>
      <c r="B168" s="55"/>
      <c r="C168" s="56"/>
      <c r="D168" s="6"/>
      <c r="E168" s="15"/>
      <c r="F168" s="8" t="str">
        <f>IFERROR(INDEX(SuiviStocks[DESCRIPTION],MATCH(Journal[[#This Row],[PRODUIT]],SuiviStocks[PRODUIT],0)),"")</f>
        <v/>
      </c>
      <c r="G168" s="1"/>
      <c r="H168" s="1"/>
      <c r="I168" s="1"/>
    </row>
    <row r="169" spans="1:9">
      <c r="A169" s="13"/>
      <c r="B169" s="55"/>
      <c r="C169" s="56"/>
      <c r="D169" s="6"/>
      <c r="E169" s="15"/>
      <c r="F169" s="8" t="str">
        <f>IFERROR(INDEX(SuiviStocks[DESCRIPTION],MATCH(Journal[[#This Row],[PRODUIT]],SuiviStocks[PRODUIT],0)),"")</f>
        <v/>
      </c>
      <c r="G169" s="1"/>
      <c r="H169" s="1"/>
      <c r="I169" s="1"/>
    </row>
    <row r="170" spans="1:9">
      <c r="A170" s="13"/>
      <c r="B170" s="55"/>
      <c r="C170" s="56"/>
      <c r="D170" s="6"/>
      <c r="E170" s="15"/>
      <c r="F170" s="8" t="str">
        <f>IFERROR(INDEX(SuiviStocks[DESCRIPTION],MATCH(Journal[[#This Row],[PRODUIT]],SuiviStocks[PRODUIT],0)),"")</f>
        <v/>
      </c>
      <c r="G170" s="1"/>
      <c r="H170" s="1"/>
      <c r="I170" s="1"/>
    </row>
    <row r="171" spans="1:9">
      <c r="A171" s="13"/>
      <c r="B171" s="55"/>
      <c r="C171" s="56"/>
      <c r="D171" s="6"/>
      <c r="E171" s="15"/>
      <c r="F171" s="8" t="str">
        <f>IFERROR(INDEX(SuiviStocks[DESCRIPTION],MATCH(Journal[[#This Row],[PRODUIT]],SuiviStocks[PRODUIT],0)),"")</f>
        <v/>
      </c>
      <c r="G171" s="1"/>
      <c r="H171" s="1"/>
      <c r="I171" s="1"/>
    </row>
    <row r="172" spans="1:9">
      <c r="A172" s="13"/>
      <c r="B172" s="55"/>
      <c r="C172" s="56"/>
      <c r="D172" s="6"/>
      <c r="E172" s="15"/>
      <c r="F172" s="8" t="str">
        <f>IFERROR(INDEX(SuiviStocks[DESCRIPTION],MATCH(Journal[[#This Row],[PRODUIT]],SuiviStocks[PRODUIT],0)),"")</f>
        <v/>
      </c>
      <c r="G172" s="1"/>
      <c r="H172" s="1"/>
      <c r="I172" s="1"/>
    </row>
    <row r="173" spans="1:9">
      <c r="A173" s="13"/>
      <c r="B173" s="55"/>
      <c r="C173" s="56"/>
      <c r="D173" s="6"/>
      <c r="E173" s="15"/>
      <c r="F173" s="8" t="str">
        <f>IFERROR(INDEX(SuiviStocks[DESCRIPTION],MATCH(Journal[[#This Row],[PRODUIT]],SuiviStocks[PRODUIT],0)),"")</f>
        <v/>
      </c>
      <c r="G173" s="1"/>
      <c r="H173" s="1"/>
      <c r="I173" s="1"/>
    </row>
    <row r="174" spans="1:9">
      <c r="A174" s="13"/>
      <c r="B174" s="55"/>
      <c r="C174" s="56"/>
      <c r="D174" s="6"/>
      <c r="E174" s="15"/>
      <c r="F174" s="8" t="str">
        <f>IFERROR(INDEX(SuiviStocks[DESCRIPTION],MATCH(Journal[[#This Row],[PRODUIT]],SuiviStocks[PRODUIT],0)),"")</f>
        <v/>
      </c>
      <c r="G174" s="1"/>
      <c r="H174" s="1"/>
      <c r="I174" s="1"/>
    </row>
    <row r="175" spans="1:9">
      <c r="A175" s="13"/>
      <c r="B175" s="55"/>
      <c r="C175" s="56"/>
      <c r="D175" s="6"/>
      <c r="E175" s="15"/>
      <c r="F175" s="8" t="str">
        <f>IFERROR(INDEX(SuiviStocks[DESCRIPTION],MATCH(Journal[[#This Row],[PRODUIT]],SuiviStocks[PRODUIT],0)),"")</f>
        <v/>
      </c>
      <c r="G175" s="1"/>
      <c r="H175" s="1"/>
      <c r="I175" s="1"/>
    </row>
    <row r="176" spans="1:9">
      <c r="A176" s="13"/>
      <c r="B176" s="55"/>
      <c r="C176" s="56"/>
      <c r="D176" s="6"/>
      <c r="E176" s="15"/>
      <c r="F176" s="8" t="str">
        <f>IFERROR(INDEX(SuiviStocks[DESCRIPTION],MATCH(Journal[[#This Row],[PRODUIT]],SuiviStocks[PRODUIT],0)),"")</f>
        <v/>
      </c>
      <c r="G176" s="1"/>
      <c r="H176" s="1"/>
      <c r="I176" s="1"/>
    </row>
    <row r="177" spans="1:9">
      <c r="A177" s="13"/>
      <c r="B177" s="55"/>
      <c r="C177" s="56"/>
      <c r="D177" s="6"/>
      <c r="E177" s="15"/>
      <c r="F177" s="8" t="str">
        <f>IFERROR(INDEX(SuiviStocks[DESCRIPTION],MATCH(Journal[[#This Row],[PRODUIT]],SuiviStocks[PRODUIT],0)),"")</f>
        <v/>
      </c>
      <c r="G177" s="1"/>
      <c r="H177" s="1"/>
      <c r="I177" s="1"/>
    </row>
    <row r="178" spans="1:9">
      <c r="A178" s="13"/>
      <c r="B178" s="55"/>
      <c r="C178" s="56"/>
      <c r="D178" s="6"/>
      <c r="E178" s="15"/>
      <c r="F178" s="8" t="str">
        <f>IFERROR(INDEX(SuiviStocks[DESCRIPTION],MATCH(Journal[[#This Row],[PRODUIT]],SuiviStocks[PRODUIT],0)),"")</f>
        <v/>
      </c>
      <c r="G178" s="1"/>
      <c r="H178" s="1"/>
      <c r="I178" s="1"/>
    </row>
    <row r="179" spans="1:9">
      <c r="A179" s="13"/>
      <c r="B179" s="55"/>
      <c r="C179" s="56"/>
      <c r="D179" s="6"/>
      <c r="E179" s="15"/>
      <c r="F179" s="8" t="str">
        <f>IFERROR(INDEX(SuiviStocks[DESCRIPTION],MATCH(Journal[[#This Row],[PRODUIT]],SuiviStocks[PRODUIT],0)),"")</f>
        <v/>
      </c>
      <c r="G179" s="1"/>
      <c r="H179" s="1"/>
      <c r="I179" s="1"/>
    </row>
    <row r="180" spans="1:9">
      <c r="A180" s="13"/>
      <c r="B180" s="55"/>
      <c r="C180" s="56"/>
      <c r="D180" s="6"/>
      <c r="E180" s="15"/>
      <c r="F180" s="8" t="str">
        <f>IFERROR(INDEX(SuiviStocks[DESCRIPTION],MATCH(Journal[[#This Row],[PRODUIT]],SuiviStocks[PRODUIT],0)),"")</f>
        <v/>
      </c>
      <c r="G180" s="1"/>
      <c r="H180" s="1"/>
      <c r="I180" s="1"/>
    </row>
    <row r="181" spans="1:9">
      <c r="A181" s="13"/>
      <c r="B181" s="55"/>
      <c r="C181" s="56"/>
      <c r="D181" s="6"/>
      <c r="E181" s="15"/>
      <c r="F181" s="8" t="str">
        <f>IFERROR(INDEX(SuiviStocks[DESCRIPTION],MATCH(Journal[[#This Row],[PRODUIT]],SuiviStocks[PRODUIT],0)),"")</f>
        <v/>
      </c>
      <c r="G181" s="1"/>
      <c r="H181" s="1"/>
      <c r="I181" s="1"/>
    </row>
    <row r="182" spans="1:9">
      <c r="A182" s="13"/>
      <c r="B182" s="55"/>
      <c r="C182" s="56"/>
      <c r="D182" s="6"/>
      <c r="E182" s="15"/>
      <c r="F182" s="8" t="str">
        <f>IFERROR(INDEX(SuiviStocks[DESCRIPTION],MATCH(Journal[[#This Row],[PRODUIT]],SuiviStocks[PRODUIT],0)),"")</f>
        <v/>
      </c>
      <c r="G182" s="1"/>
      <c r="H182" s="1"/>
      <c r="I182" s="1"/>
    </row>
    <row r="183" spans="1:9">
      <c r="A183" s="13"/>
      <c r="B183" s="55"/>
      <c r="C183" s="56"/>
      <c r="D183" s="6"/>
      <c r="E183" s="15"/>
      <c r="F183" s="8" t="str">
        <f>IFERROR(INDEX(SuiviStocks[DESCRIPTION],MATCH(Journal[[#This Row],[PRODUIT]],SuiviStocks[PRODUIT],0)),"")</f>
        <v/>
      </c>
      <c r="G183" s="1"/>
      <c r="H183" s="1"/>
      <c r="I183" s="1"/>
    </row>
    <row r="184" spans="1:9">
      <c r="A184" s="13"/>
      <c r="B184" s="55"/>
      <c r="C184" s="56"/>
      <c r="D184" s="6"/>
      <c r="E184" s="15"/>
      <c r="F184" s="8" t="str">
        <f>IFERROR(INDEX(SuiviStocks[DESCRIPTION],MATCH(Journal[[#This Row],[PRODUIT]],SuiviStocks[PRODUIT],0)),"")</f>
        <v/>
      </c>
      <c r="G184" s="1"/>
      <c r="H184" s="1"/>
      <c r="I184" s="1"/>
    </row>
    <row r="185" spans="1:9">
      <c r="A185" s="13"/>
      <c r="B185" s="55"/>
      <c r="C185" s="56"/>
      <c r="D185" s="6"/>
      <c r="E185" s="15"/>
      <c r="F185" s="8" t="str">
        <f>IFERROR(INDEX(SuiviStocks[DESCRIPTION],MATCH(Journal[[#This Row],[PRODUIT]],SuiviStocks[PRODUIT],0)),"")</f>
        <v/>
      </c>
      <c r="G185" s="1"/>
      <c r="H185" s="1"/>
      <c r="I185" s="1"/>
    </row>
    <row r="186" spans="1:9">
      <c r="A186" s="13"/>
      <c r="B186" s="55"/>
      <c r="C186" s="56"/>
      <c r="D186" s="6"/>
      <c r="E186" s="15"/>
      <c r="F186" s="8" t="str">
        <f>IFERROR(INDEX(SuiviStocks[DESCRIPTION],MATCH(Journal[[#This Row],[PRODUIT]],SuiviStocks[PRODUIT],0)),"")</f>
        <v/>
      </c>
      <c r="G186" s="1"/>
      <c r="H186" s="1"/>
      <c r="I186" s="1"/>
    </row>
    <row r="187" spans="1:9">
      <c r="A187" s="13"/>
      <c r="B187" s="55"/>
      <c r="C187" s="56"/>
      <c r="D187" s="6"/>
      <c r="E187" s="15"/>
      <c r="F187" s="8" t="str">
        <f>IFERROR(INDEX(SuiviStocks[DESCRIPTION],MATCH(Journal[[#This Row],[PRODUIT]],SuiviStocks[PRODUIT],0)),"")</f>
        <v/>
      </c>
      <c r="G187" s="1"/>
      <c r="H187" s="1"/>
      <c r="I187" s="1"/>
    </row>
    <row r="188" spans="1:9">
      <c r="A188" s="13"/>
      <c r="B188" s="55"/>
      <c r="C188" s="56"/>
      <c r="D188" s="6"/>
      <c r="E188" s="15"/>
      <c r="F188" s="8" t="str">
        <f>IFERROR(INDEX(SuiviStocks[DESCRIPTION],MATCH(Journal[[#This Row],[PRODUIT]],SuiviStocks[PRODUIT],0)),"")</f>
        <v/>
      </c>
      <c r="G188" s="1"/>
      <c r="H188" s="1"/>
      <c r="I188" s="1"/>
    </row>
    <row r="189" spans="1:9">
      <c r="A189" s="13"/>
      <c r="B189" s="55"/>
      <c r="C189" s="56"/>
      <c r="D189" s="6"/>
      <c r="E189" s="15"/>
      <c r="F189" s="8" t="str">
        <f>IFERROR(INDEX(SuiviStocks[DESCRIPTION],MATCH(Journal[[#This Row],[PRODUIT]],SuiviStocks[PRODUIT],0)),"")</f>
        <v/>
      </c>
      <c r="G189" s="1"/>
      <c r="H189" s="1"/>
      <c r="I189" s="1"/>
    </row>
    <row r="190" spans="1:9">
      <c r="A190" s="13"/>
      <c r="B190" s="55"/>
      <c r="C190" s="56"/>
      <c r="D190" s="6"/>
      <c r="E190" s="15"/>
      <c r="F190" s="8" t="str">
        <f>IFERROR(INDEX(SuiviStocks[DESCRIPTION],MATCH(Journal[[#This Row],[PRODUIT]],SuiviStocks[PRODUIT],0)),"")</f>
        <v/>
      </c>
      <c r="G190" s="1"/>
      <c r="H190" s="1"/>
      <c r="I190" s="1"/>
    </row>
    <row r="191" spans="1:9">
      <c r="A191" s="13"/>
      <c r="B191" s="55"/>
      <c r="C191" s="56"/>
      <c r="D191" s="6"/>
      <c r="E191" s="15"/>
      <c r="F191" s="8" t="str">
        <f>IFERROR(INDEX(SuiviStocks[DESCRIPTION],MATCH(Journal[[#This Row],[PRODUIT]],SuiviStocks[PRODUIT],0)),"")</f>
        <v/>
      </c>
      <c r="G191" s="1"/>
      <c r="H191" s="1"/>
      <c r="I191" s="1"/>
    </row>
    <row r="192" spans="1:9">
      <c r="A192" s="13"/>
      <c r="B192" s="55"/>
      <c r="C192" s="56"/>
      <c r="D192" s="6"/>
      <c r="E192" s="15"/>
      <c r="F192" s="8" t="str">
        <f>IFERROR(INDEX(SuiviStocks[DESCRIPTION],MATCH(Journal[[#This Row],[PRODUIT]],SuiviStocks[PRODUIT],0)),"")</f>
        <v/>
      </c>
      <c r="G192" s="1"/>
      <c r="H192" s="1"/>
      <c r="I192" s="1"/>
    </row>
    <row r="193" spans="1:9">
      <c r="A193" s="13"/>
      <c r="B193" s="55"/>
      <c r="C193" s="56"/>
      <c r="D193" s="6"/>
      <c r="E193" s="15"/>
      <c r="F193" s="8" t="str">
        <f>IFERROR(INDEX(SuiviStocks[DESCRIPTION],MATCH(Journal[[#This Row],[PRODUIT]],SuiviStocks[PRODUIT],0)),"")</f>
        <v/>
      </c>
      <c r="G193" s="1"/>
      <c r="H193" s="1"/>
      <c r="I193" s="1"/>
    </row>
    <row r="194" spans="1:9">
      <c r="A194" s="13"/>
      <c r="B194" s="55"/>
      <c r="C194" s="56"/>
      <c r="D194" s="6"/>
      <c r="E194" s="15"/>
      <c r="F194" s="8" t="str">
        <f>IFERROR(INDEX(SuiviStocks[DESCRIPTION],MATCH(Journal[[#This Row],[PRODUIT]],SuiviStocks[PRODUIT],0)),"")</f>
        <v/>
      </c>
      <c r="G194" s="1"/>
      <c r="H194" s="1"/>
      <c r="I194" s="1"/>
    </row>
    <row r="195" spans="1:9">
      <c r="G195" s="1"/>
      <c r="H195" s="1"/>
      <c r="I195" s="1"/>
    </row>
    <row r="196" spans="1:9">
      <c r="G196" s="1"/>
      <c r="H196" s="1"/>
      <c r="I196" s="1"/>
    </row>
    <row r="197" spans="1:9">
      <c r="G197" s="1"/>
      <c r="H197" s="1"/>
      <c r="I197" s="1"/>
    </row>
    <row r="198" spans="1:9">
      <c r="G198" s="1"/>
      <c r="H198" s="1"/>
      <c r="I198" s="1"/>
    </row>
  </sheetData>
  <sheetProtection sheet="1" objects="1" scenarios="1"/>
  <sortState ref="I2:I7">
    <sortCondition ref="I2:I7"/>
  </sortState>
  <phoneticPr fontId="26" type="noConversion"/>
  <dataValidations count="3">
    <dataValidation type="list" allowBlank="1" showInputMessage="1" showErrorMessage="1" sqref="C3:C194">
      <formula1>ListeLibelles</formula1>
    </dataValidation>
    <dataValidation type="decimal" operator="greaterThanOrEqual" allowBlank="1" showInputMessage="1" showErrorMessage="1" errorTitle="Erreur" error="La saisie nécessite un nombre positif !" sqref="D3:E194">
      <formula1>0</formula1>
    </dataValidation>
    <dataValidation type="list" allowBlank="1" showInputMessage="1" showErrorMessage="1" errorTitle="Saisie incorrecte" error="Dans cette colonne, il faut impérativement saisir un produit déjà renseigné dans l'onglet &quot;ETAT DES STOCKS&quot;._x000d_Si besoin, il faut se rendre à cet onglet afin de créer un nouveau produit." sqref="B3:B194">
      <formula1>INDIRECT("SuiviStocks[PRODUIT]")</formula1>
    </dataValidation>
  </dataValidations>
  <pageMargins left="0.70866141732283472" right="0.70866141732283472" top="0.74803149606299213" bottom="0.74803149606299213" header="0.31496062992125984" footer="0.31496062992125984"/>
  <pageSetup paperSize="9" scale="66" fitToHeight="4" orientation="portrait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B13"/>
  <sheetViews>
    <sheetView tabSelected="1" workbookViewId="0">
      <selection activeCell="B4" sqref="B4"/>
    </sheetView>
  </sheetViews>
  <sheetFormatPr baseColWidth="10" defaultRowHeight="14" x14ac:dyDescent="0"/>
  <cols>
    <col min="1" max="1" width="18.5" customWidth="1"/>
    <col min="2" max="2" width="14.83203125" customWidth="1"/>
  </cols>
  <sheetData>
    <row r="1" spans="1:2" ht="37" customHeight="1">
      <c r="A1" s="58" t="s">
        <v>77</v>
      </c>
      <c r="B1" s="57"/>
    </row>
    <row r="5" spans="1:2">
      <c r="A5" t="s">
        <v>78</v>
      </c>
    </row>
    <row r="7" spans="1:2">
      <c r="A7" t="s">
        <v>79</v>
      </c>
    </row>
    <row r="9" spans="1:2">
      <c r="A9" t="s">
        <v>80</v>
      </c>
    </row>
    <row r="11" spans="1:2">
      <c r="A11" t="s">
        <v>81</v>
      </c>
    </row>
    <row r="12" spans="1:2">
      <c r="A12" t="s">
        <v>82</v>
      </c>
    </row>
    <row r="13" spans="1:2">
      <c r="A13" t="s">
        <v>83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ETAT DES STOCKS</vt:lpstr>
      <vt:lpstr>JOURNAL STOCKS</vt:lpstr>
      <vt:lpstr>PASSWORD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MAUCONDUIT LAURENT</dc:creator>
  <cp:lastModifiedBy>Guillaume Beth</cp:lastModifiedBy>
  <cp:lastPrinted>2020-08-03T13:07:07Z</cp:lastPrinted>
  <dcterms:created xsi:type="dcterms:W3CDTF">2017-03-13T12:30:15Z</dcterms:created>
  <dcterms:modified xsi:type="dcterms:W3CDTF">2020-08-03T13:16:34Z</dcterms:modified>
</cp:coreProperties>
</file>