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13_ncr:1_{4B8378FC-6631-4EBB-A493-2C43791FD1A4}" xr6:coauthVersionLast="45" xr6:coauthVersionMax="45" xr10:uidLastSave="{00000000-0000-0000-0000-000000000000}"/>
  <bookViews>
    <workbookView xWindow="-120" yWindow="-120" windowWidth="29040" windowHeight="15840" tabRatio="483" xr2:uid="{00000000-000D-0000-FFFF-FFFF00000000}"/>
  </bookViews>
  <sheets>
    <sheet name="Education_Nationale" sheetId="1" r:id="rId1"/>
  </sheets>
  <definedNames>
    <definedName name="_xlnm._FilterDatabase" localSheetId="0" hidden="1">Education_Nationale!$A$5:$AE$77</definedName>
    <definedName name="Maître_Auxiliaire_1">Education_Nationale!$AR$14:$AR$21</definedName>
    <definedName name="Maître_Auxiliaire_2">Education_Nationale!$AR$6:$AR$13</definedName>
    <definedName name="Prof_Agrégé_classe_exceptionnelle">Education_Nationale!$AR$64:$AR$67</definedName>
    <definedName name="Prof_Certifié_classe_exceptionnelle">Education_Nationale!$AR$40:$AR$46</definedName>
    <definedName name="Professeur_Agrégé">Education_Nationale!$AR$47:$AR$57</definedName>
    <definedName name="Professeur_Agrégé_hors_classe">Education_Nationale!$AR$58:$AR$63</definedName>
    <definedName name="Professeur_Certifié">Education_Nationale!$AR$22:$AR$32</definedName>
    <definedName name="Professeur_Certifié_hors_classe">Education_Nationale!$AR$33:$AR$39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O1" i="1" l="1"/>
  <c r="X7" i="1"/>
  <c r="X8" i="1"/>
  <c r="AE520" i="1" l="1"/>
  <c r="AE10" i="1"/>
  <c r="AE13" i="1"/>
  <c r="AE16" i="1"/>
  <c r="AE19" i="1"/>
  <c r="AE22" i="1"/>
  <c r="AE25" i="1"/>
  <c r="AE28" i="1"/>
  <c r="AE31" i="1"/>
  <c r="AE34" i="1"/>
  <c r="AE37" i="1"/>
  <c r="AE40" i="1"/>
  <c r="AE43" i="1"/>
  <c r="AE46" i="1"/>
  <c r="AE49" i="1"/>
  <c r="AE52" i="1"/>
  <c r="AE55" i="1"/>
  <c r="AE58" i="1"/>
  <c r="AE61" i="1"/>
  <c r="AE64" i="1"/>
  <c r="AE67" i="1"/>
  <c r="AE70" i="1"/>
  <c r="AE73" i="1"/>
  <c r="AE76" i="1"/>
  <c r="AE79" i="1"/>
  <c r="AE82" i="1"/>
  <c r="AE85" i="1"/>
  <c r="AE88" i="1"/>
  <c r="AE91" i="1"/>
  <c r="AE94" i="1"/>
  <c r="AE97" i="1"/>
  <c r="AE100" i="1"/>
  <c r="AE103" i="1"/>
  <c r="AE106" i="1"/>
  <c r="AE109" i="1"/>
  <c r="AE112" i="1"/>
  <c r="AE115" i="1"/>
  <c r="AE118" i="1"/>
  <c r="AE121" i="1"/>
  <c r="AE124" i="1"/>
  <c r="AE127" i="1"/>
  <c r="AE130" i="1"/>
  <c r="AE133" i="1"/>
  <c r="AE136" i="1"/>
  <c r="AE139" i="1"/>
  <c r="AE142" i="1"/>
  <c r="AE145" i="1"/>
  <c r="AE148" i="1"/>
  <c r="AE151" i="1"/>
  <c r="AE154" i="1"/>
  <c r="AE157" i="1"/>
  <c r="AE160" i="1"/>
  <c r="AE163" i="1"/>
  <c r="AE166" i="1"/>
  <c r="AE169" i="1"/>
  <c r="AE172" i="1"/>
  <c r="AE175" i="1"/>
  <c r="AE178" i="1"/>
  <c r="AE181" i="1"/>
  <c r="AE184" i="1"/>
  <c r="AE187" i="1"/>
  <c r="AE190" i="1"/>
  <c r="AE193" i="1"/>
  <c r="AE196" i="1"/>
  <c r="AE199" i="1"/>
  <c r="AE202" i="1"/>
  <c r="AE205" i="1"/>
  <c r="AE208" i="1"/>
  <c r="AE211" i="1"/>
  <c r="AE214" i="1"/>
  <c r="AE217" i="1"/>
  <c r="AE220" i="1"/>
  <c r="AE223" i="1"/>
  <c r="AE226" i="1"/>
  <c r="AE229" i="1"/>
  <c r="AE232" i="1"/>
  <c r="AE235" i="1"/>
  <c r="AE238" i="1"/>
  <c r="AE241" i="1"/>
  <c r="AE244" i="1"/>
  <c r="AE247" i="1"/>
  <c r="AE250" i="1"/>
  <c r="AE253" i="1"/>
  <c r="AE256" i="1"/>
  <c r="AE259" i="1"/>
  <c r="AE262" i="1"/>
  <c r="AE265" i="1"/>
  <c r="AE268" i="1"/>
  <c r="AE271" i="1"/>
  <c r="AE274" i="1"/>
  <c r="AE277" i="1"/>
  <c r="AE280" i="1"/>
  <c r="AE283" i="1"/>
  <c r="AE286" i="1"/>
  <c r="AE289" i="1"/>
  <c r="AE292" i="1"/>
  <c r="AE295" i="1"/>
  <c r="AE298" i="1"/>
  <c r="AE301" i="1"/>
  <c r="AE304" i="1"/>
  <c r="AE307" i="1"/>
  <c r="AE310" i="1"/>
  <c r="AE313" i="1"/>
  <c r="AE316" i="1"/>
  <c r="AE319" i="1"/>
  <c r="AE322" i="1"/>
  <c r="AE325" i="1"/>
  <c r="AE328" i="1"/>
  <c r="AE331" i="1"/>
  <c r="AE334" i="1"/>
  <c r="AE337" i="1"/>
  <c r="AE340" i="1"/>
  <c r="AE343" i="1"/>
  <c r="AE346" i="1"/>
  <c r="AE349" i="1"/>
  <c r="AE352" i="1"/>
  <c r="AE355" i="1"/>
  <c r="AE358" i="1"/>
  <c r="AE361" i="1"/>
  <c r="AE364" i="1"/>
  <c r="AE367" i="1"/>
  <c r="AE370" i="1"/>
  <c r="AE373" i="1"/>
  <c r="AE376" i="1"/>
  <c r="AE379" i="1"/>
  <c r="AE382" i="1"/>
  <c r="AE385" i="1"/>
  <c r="AE388" i="1"/>
  <c r="AE391" i="1"/>
  <c r="AE394" i="1"/>
  <c r="AE397" i="1"/>
  <c r="AE400" i="1"/>
  <c r="AE403" i="1"/>
  <c r="AE406" i="1"/>
  <c r="AE409" i="1"/>
  <c r="AE412" i="1"/>
  <c r="AE415" i="1"/>
  <c r="AE418" i="1"/>
  <c r="AE421" i="1"/>
  <c r="AE424" i="1"/>
  <c r="AE427" i="1"/>
  <c r="AE430" i="1"/>
  <c r="AE433" i="1"/>
  <c r="AE436" i="1"/>
  <c r="AE439" i="1"/>
  <c r="AE442" i="1"/>
  <c r="AE445" i="1"/>
  <c r="AE448" i="1"/>
  <c r="AE451" i="1"/>
  <c r="AE454" i="1"/>
  <c r="AE457" i="1"/>
  <c r="AE460" i="1"/>
  <c r="AE463" i="1"/>
  <c r="AE466" i="1"/>
  <c r="AE469" i="1"/>
  <c r="AE472" i="1"/>
  <c r="AE475" i="1"/>
  <c r="AE478" i="1"/>
  <c r="AE481" i="1"/>
  <c r="AE484" i="1"/>
  <c r="AE487" i="1"/>
  <c r="AE490" i="1"/>
  <c r="AE493" i="1"/>
  <c r="AE496" i="1"/>
  <c r="AE499" i="1"/>
  <c r="AE502" i="1"/>
  <c r="AE505" i="1"/>
  <c r="AE508" i="1"/>
  <c r="AE511" i="1"/>
  <c r="AE514" i="1"/>
  <c r="AE517" i="1"/>
  <c r="O6" i="1" l="1"/>
  <c r="X11" i="1" l="1"/>
  <c r="X9" i="1"/>
  <c r="X6" i="1"/>
  <c r="AB7" i="1" l="1"/>
  <c r="X10" i="1" l="1"/>
  <c r="Q1" i="1"/>
  <c r="AE7" i="1"/>
  <c r="AF7" i="1" s="1"/>
  <c r="K6" i="1"/>
  <c r="J7" i="1"/>
  <c r="K7" i="1" s="1"/>
  <c r="J8" i="1" l="1"/>
  <c r="M3" i="1"/>
  <c r="L3" i="1" l="1"/>
  <c r="L2" i="1"/>
  <c r="K8" i="1"/>
  <c r="J9" i="1"/>
  <c r="C6" i="1"/>
  <c r="D6" i="1"/>
  <c r="K9" i="1" l="1"/>
  <c r="J10" i="1"/>
  <c r="L1" i="1"/>
  <c r="O11" i="1"/>
  <c r="K10" i="1" l="1"/>
  <c r="J11" i="1"/>
  <c r="H6" i="1"/>
  <c r="E6" i="1"/>
  <c r="I6" i="1"/>
  <c r="C7" i="1"/>
  <c r="D7" i="1"/>
  <c r="J12" i="1" l="1"/>
  <c r="K11" i="1"/>
  <c r="E7" i="1"/>
  <c r="H7" i="1"/>
  <c r="J13" i="1" l="1"/>
  <c r="K12" i="1"/>
  <c r="O7" i="1"/>
  <c r="O8" i="1"/>
  <c r="O9" i="1"/>
  <c r="O10" i="1"/>
  <c r="P6" i="1" l="1"/>
  <c r="J14" i="1"/>
  <c r="K13" i="1"/>
  <c r="M6" i="1"/>
  <c r="J15" i="1" l="1"/>
  <c r="K14" i="1"/>
  <c r="AX7" i="1"/>
  <c r="AX8" i="1" s="1"/>
  <c r="AX9" i="1" s="1"/>
  <c r="AX10" i="1" s="1"/>
  <c r="AX11" i="1" s="1"/>
  <c r="AX12" i="1" s="1"/>
  <c r="AX13" i="1" s="1"/>
  <c r="J16" i="1" l="1"/>
  <c r="K15" i="1"/>
  <c r="U1" i="1"/>
  <c r="J17" i="1" l="1"/>
  <c r="K16" i="1"/>
  <c r="J18" i="1" l="1"/>
  <c r="K17" i="1"/>
  <c r="M71" i="1"/>
  <c r="M70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7" i="1"/>
  <c r="M68" i="1"/>
  <c r="M69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J19" i="1" l="1"/>
  <c r="K18" i="1"/>
  <c r="AS13" i="1"/>
  <c r="AS12" i="1"/>
  <c r="AT12" i="1" s="1"/>
  <c r="AS11" i="1"/>
  <c r="AS10" i="1"/>
  <c r="AS9" i="1"/>
  <c r="AS8" i="1"/>
  <c r="AT8" i="1" s="1"/>
  <c r="AS7" i="1"/>
  <c r="AS6" i="1"/>
  <c r="AS65" i="1"/>
  <c r="AS66" i="1"/>
  <c r="AT66" i="1" s="1"/>
  <c r="AS67" i="1"/>
  <c r="AS64" i="1"/>
  <c r="AS59" i="1"/>
  <c r="AS60" i="1"/>
  <c r="AT60" i="1" s="1"/>
  <c r="AS61" i="1"/>
  <c r="AS62" i="1"/>
  <c r="AT62" i="1" s="1"/>
  <c r="AS63" i="1"/>
  <c r="AS58" i="1"/>
  <c r="AS48" i="1"/>
  <c r="AS49" i="1"/>
  <c r="AT49" i="1" s="1"/>
  <c r="AS50" i="1"/>
  <c r="AS51" i="1"/>
  <c r="AT51" i="1" s="1"/>
  <c r="AS52" i="1"/>
  <c r="AS53" i="1"/>
  <c r="AT53" i="1" s="1"/>
  <c r="AS54" i="1"/>
  <c r="AS55" i="1"/>
  <c r="AT55" i="1" s="1"/>
  <c r="AS56" i="1"/>
  <c r="AS57" i="1"/>
  <c r="AT57" i="1" s="1"/>
  <c r="AS47" i="1"/>
  <c r="AS41" i="1"/>
  <c r="AT41" i="1" s="1"/>
  <c r="AS42" i="1"/>
  <c r="AS43" i="1"/>
  <c r="AT43" i="1" s="1"/>
  <c r="AS44" i="1"/>
  <c r="AS45" i="1"/>
  <c r="AT45" i="1" s="1"/>
  <c r="AS46" i="1"/>
  <c r="AS40" i="1"/>
  <c r="AS34" i="1"/>
  <c r="AS35" i="1"/>
  <c r="AT35" i="1" s="1"/>
  <c r="AS36" i="1"/>
  <c r="AS37" i="1"/>
  <c r="AT37" i="1" s="1"/>
  <c r="AS38" i="1"/>
  <c r="AS39" i="1"/>
  <c r="AT39" i="1" s="1"/>
  <c r="AS33" i="1"/>
  <c r="AS23" i="1"/>
  <c r="AS24" i="1"/>
  <c r="AS25" i="1"/>
  <c r="AT25" i="1" s="1"/>
  <c r="AS26" i="1"/>
  <c r="AS27" i="1"/>
  <c r="AT27" i="1" s="1"/>
  <c r="AS28" i="1"/>
  <c r="AS29" i="1"/>
  <c r="AT29" i="1" s="1"/>
  <c r="AS30" i="1"/>
  <c r="AS31" i="1"/>
  <c r="AT31" i="1" s="1"/>
  <c r="AS32" i="1"/>
  <c r="AS22" i="1"/>
  <c r="AS15" i="1"/>
  <c r="AS16" i="1"/>
  <c r="AT16" i="1" s="1"/>
  <c r="AS17" i="1"/>
  <c r="AS18" i="1"/>
  <c r="AT18" i="1" s="1"/>
  <c r="AS19" i="1"/>
  <c r="AS20" i="1"/>
  <c r="AT20" i="1" s="1"/>
  <c r="AS21" i="1"/>
  <c r="AS14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AT10" i="1" l="1"/>
  <c r="AU22" i="1"/>
  <c r="AU23" i="1"/>
  <c r="AT44" i="1"/>
  <c r="AT54" i="1"/>
  <c r="AT50" i="1"/>
  <c r="AT63" i="1"/>
  <c r="AT59" i="1"/>
  <c r="AT65" i="1"/>
  <c r="AT46" i="1"/>
  <c r="AT42" i="1"/>
  <c r="AT56" i="1"/>
  <c r="AT52" i="1"/>
  <c r="AT48" i="1"/>
  <c r="AT61" i="1"/>
  <c r="AT67" i="1"/>
  <c r="AT21" i="1"/>
  <c r="AT17" i="1"/>
  <c r="AT32" i="1"/>
  <c r="AT28" i="1"/>
  <c r="AT24" i="1"/>
  <c r="AT38" i="1"/>
  <c r="AT34" i="1"/>
  <c r="AT9" i="1"/>
  <c r="AT13" i="1"/>
  <c r="AT23" i="1"/>
  <c r="AT19" i="1"/>
  <c r="AT15" i="1"/>
  <c r="AW24" i="1" s="1"/>
  <c r="AT30" i="1"/>
  <c r="AT26" i="1"/>
  <c r="AT36" i="1"/>
  <c r="AT7" i="1"/>
  <c r="AW23" i="1" s="1"/>
  <c r="AT11" i="1"/>
  <c r="J20" i="1"/>
  <c r="K19" i="1"/>
  <c r="Z1" i="1"/>
  <c r="AW29" i="1" l="1"/>
  <c r="AW27" i="1"/>
  <c r="AW26" i="1"/>
  <c r="AW28" i="1"/>
  <c r="AW25" i="1"/>
  <c r="AW30" i="1"/>
  <c r="J21" i="1"/>
  <c r="K20" i="1"/>
  <c r="W1" i="1"/>
  <c r="V1" i="1"/>
  <c r="X50" i="1"/>
  <c r="X49" i="1"/>
  <c r="AA49" i="1" s="1"/>
  <c r="X46" i="1"/>
  <c r="AA7" i="1"/>
  <c r="X43" i="1"/>
  <c r="P46" i="1"/>
  <c r="P45" i="1"/>
  <c r="P44" i="1"/>
  <c r="P43" i="1"/>
  <c r="P42" i="1"/>
  <c r="P41" i="1"/>
  <c r="X42" i="1"/>
  <c r="AA42" i="1" s="1"/>
  <c r="X18" i="1"/>
  <c r="AA18" i="1" s="1"/>
  <c r="P12" i="1"/>
  <c r="AA6" i="1"/>
  <c r="X22" i="1"/>
  <c r="P11" i="1"/>
  <c r="P10" i="1"/>
  <c r="S1" i="1"/>
  <c r="X25" i="1"/>
  <c r="P36" i="1"/>
  <c r="P37" i="1"/>
  <c r="P38" i="1"/>
  <c r="P39" i="1"/>
  <c r="P40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13" i="1"/>
  <c r="P15" i="1"/>
  <c r="P17" i="1"/>
  <c r="P18" i="1"/>
  <c r="P19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7" i="1"/>
  <c r="P8" i="1"/>
  <c r="P9" i="1"/>
  <c r="J22" i="1" l="1"/>
  <c r="K21" i="1"/>
  <c r="T1" i="1"/>
  <c r="AA46" i="1"/>
  <c r="AA43" i="1"/>
  <c r="R1" i="1"/>
  <c r="AA50" i="1"/>
  <c r="AA22" i="1"/>
  <c r="AA25" i="1"/>
  <c r="X28" i="1"/>
  <c r="AA28" i="1" s="1"/>
  <c r="P16" i="1"/>
  <c r="X20" i="1"/>
  <c r="AA20" i="1" s="1"/>
  <c r="P20" i="1"/>
  <c r="P14" i="1"/>
  <c r="X14" i="1"/>
  <c r="AA14" i="1" s="1"/>
  <c r="X12" i="1"/>
  <c r="AB10" i="1" s="1"/>
  <c r="AF10" i="1" s="1"/>
  <c r="X13" i="1"/>
  <c r="X17" i="1"/>
  <c r="X19" i="1"/>
  <c r="X21" i="1"/>
  <c r="AA21" i="1" s="1"/>
  <c r="X23" i="1"/>
  <c r="AA23" i="1" s="1"/>
  <c r="X24" i="1"/>
  <c r="AA24" i="1" s="1"/>
  <c r="X26" i="1"/>
  <c r="AA26" i="1" s="1"/>
  <c r="X27" i="1"/>
  <c r="AA27" i="1" s="1"/>
  <c r="X29" i="1"/>
  <c r="AA29" i="1" s="1"/>
  <c r="X30" i="1"/>
  <c r="AA30" i="1" s="1"/>
  <c r="X31" i="1"/>
  <c r="AA31" i="1" s="1"/>
  <c r="X32" i="1"/>
  <c r="AA32" i="1" s="1"/>
  <c r="X33" i="1"/>
  <c r="AA33" i="1" s="1"/>
  <c r="X34" i="1"/>
  <c r="AA34" i="1" s="1"/>
  <c r="X35" i="1"/>
  <c r="AA35" i="1" s="1"/>
  <c r="X36" i="1"/>
  <c r="AA36" i="1" s="1"/>
  <c r="X37" i="1"/>
  <c r="AA37" i="1" s="1"/>
  <c r="X38" i="1"/>
  <c r="AA38" i="1" s="1"/>
  <c r="X39" i="1"/>
  <c r="AA39" i="1" s="1"/>
  <c r="X40" i="1"/>
  <c r="AA40" i="1" s="1"/>
  <c r="X41" i="1"/>
  <c r="AA41" i="1" s="1"/>
  <c r="X44" i="1"/>
  <c r="AA44" i="1" s="1"/>
  <c r="X45" i="1"/>
  <c r="AA45" i="1" s="1"/>
  <c r="X47" i="1"/>
  <c r="AA47" i="1" s="1"/>
  <c r="X48" i="1"/>
  <c r="AA48" i="1" s="1"/>
  <c r="X51" i="1"/>
  <c r="AA51" i="1" s="1"/>
  <c r="X52" i="1"/>
  <c r="AA52" i="1" s="1"/>
  <c r="X53" i="1"/>
  <c r="AA53" i="1" s="1"/>
  <c r="X54" i="1"/>
  <c r="AA54" i="1" s="1"/>
  <c r="X55" i="1"/>
  <c r="AA55" i="1" s="1"/>
  <c r="X56" i="1"/>
  <c r="AA56" i="1" s="1"/>
  <c r="X57" i="1"/>
  <c r="AA57" i="1" s="1"/>
  <c r="X58" i="1"/>
  <c r="AA58" i="1" s="1"/>
  <c r="X59" i="1"/>
  <c r="AA59" i="1" s="1"/>
  <c r="X60" i="1"/>
  <c r="AA60" i="1" s="1"/>
  <c r="X61" i="1"/>
  <c r="AA61" i="1" s="1"/>
  <c r="X62" i="1"/>
  <c r="AA62" i="1" s="1"/>
  <c r="X63" i="1"/>
  <c r="AA63" i="1" s="1"/>
  <c r="X64" i="1"/>
  <c r="AA64" i="1" s="1"/>
  <c r="X65" i="1"/>
  <c r="AA65" i="1" s="1"/>
  <c r="X66" i="1"/>
  <c r="X67" i="1"/>
  <c r="AA67" i="1" s="1"/>
  <c r="X68" i="1"/>
  <c r="AA68" i="1" s="1"/>
  <c r="X69" i="1"/>
  <c r="AA69" i="1" s="1"/>
  <c r="X70" i="1"/>
  <c r="AA70" i="1" s="1"/>
  <c r="X71" i="1"/>
  <c r="AA71" i="1" s="1"/>
  <c r="X72" i="1"/>
  <c r="AA72" i="1" s="1"/>
  <c r="X73" i="1"/>
  <c r="AA73" i="1" s="1"/>
  <c r="X74" i="1"/>
  <c r="AA74" i="1" s="1"/>
  <c r="X75" i="1"/>
  <c r="AA75" i="1" s="1"/>
  <c r="X76" i="1"/>
  <c r="AA76" i="1" s="1"/>
  <c r="X77" i="1"/>
  <c r="AA77" i="1" s="1"/>
  <c r="X78" i="1"/>
  <c r="AA78" i="1" s="1"/>
  <c r="X79" i="1"/>
  <c r="AA79" i="1" s="1"/>
  <c r="X80" i="1"/>
  <c r="AA80" i="1" s="1"/>
  <c r="X81" i="1"/>
  <c r="AA81" i="1" s="1"/>
  <c r="X82" i="1"/>
  <c r="AA82" i="1" s="1"/>
  <c r="X83" i="1"/>
  <c r="AA83" i="1" s="1"/>
  <c r="X84" i="1"/>
  <c r="AA84" i="1" s="1"/>
  <c r="X85" i="1"/>
  <c r="AA85" i="1" s="1"/>
  <c r="X86" i="1"/>
  <c r="AA86" i="1" s="1"/>
  <c r="X87" i="1"/>
  <c r="AA87" i="1" s="1"/>
  <c r="X88" i="1"/>
  <c r="AA88" i="1" s="1"/>
  <c r="X89" i="1"/>
  <c r="AA89" i="1" s="1"/>
  <c r="X91" i="1"/>
  <c r="AA91" i="1" s="1"/>
  <c r="X92" i="1"/>
  <c r="AA92" i="1" s="1"/>
  <c r="X93" i="1"/>
  <c r="AA93" i="1" s="1"/>
  <c r="X94" i="1"/>
  <c r="AA94" i="1" s="1"/>
  <c r="X95" i="1"/>
  <c r="AA95" i="1" s="1"/>
  <c r="X96" i="1"/>
  <c r="AA96" i="1" s="1"/>
  <c r="X97" i="1"/>
  <c r="AA97" i="1" s="1"/>
  <c r="X98" i="1"/>
  <c r="AA98" i="1" s="1"/>
  <c r="X100" i="1"/>
  <c r="AA100" i="1" s="1"/>
  <c r="X101" i="1"/>
  <c r="AA101" i="1" s="1"/>
  <c r="X103" i="1"/>
  <c r="AA103" i="1" s="1"/>
  <c r="X104" i="1"/>
  <c r="AA104" i="1" s="1"/>
  <c r="X105" i="1"/>
  <c r="AA105" i="1" s="1"/>
  <c r="X106" i="1"/>
  <c r="AA106" i="1" s="1"/>
  <c r="X107" i="1"/>
  <c r="AA107" i="1" s="1"/>
  <c r="X108" i="1"/>
  <c r="AA108" i="1" s="1"/>
  <c r="X109" i="1"/>
  <c r="AA109" i="1" s="1"/>
  <c r="X110" i="1"/>
  <c r="AA110" i="1" s="1"/>
  <c r="X111" i="1"/>
  <c r="AA111" i="1" s="1"/>
  <c r="X112" i="1"/>
  <c r="AA112" i="1" s="1"/>
  <c r="X113" i="1"/>
  <c r="AA113" i="1" s="1"/>
  <c r="X114" i="1"/>
  <c r="AA114" i="1" s="1"/>
  <c r="X115" i="1"/>
  <c r="AA115" i="1" s="1"/>
  <c r="X116" i="1"/>
  <c r="AA116" i="1" s="1"/>
  <c r="X117" i="1"/>
  <c r="AA117" i="1" s="1"/>
  <c r="X118" i="1"/>
  <c r="AA118" i="1" s="1"/>
  <c r="X119" i="1"/>
  <c r="AA119" i="1" s="1"/>
  <c r="X120" i="1"/>
  <c r="AA120" i="1" s="1"/>
  <c r="X121" i="1"/>
  <c r="AA121" i="1" s="1"/>
  <c r="X122" i="1"/>
  <c r="AA122" i="1" s="1"/>
  <c r="X123" i="1"/>
  <c r="AA123" i="1" s="1"/>
  <c r="X124" i="1"/>
  <c r="AA124" i="1" s="1"/>
  <c r="X125" i="1"/>
  <c r="AA125" i="1" s="1"/>
  <c r="X126" i="1"/>
  <c r="AA126" i="1" s="1"/>
  <c r="X127" i="1"/>
  <c r="AA127" i="1" s="1"/>
  <c r="X128" i="1"/>
  <c r="AA128" i="1" s="1"/>
  <c r="X129" i="1"/>
  <c r="AA129" i="1" s="1"/>
  <c r="X130" i="1"/>
  <c r="AA130" i="1" s="1"/>
  <c r="X131" i="1"/>
  <c r="AA131" i="1" s="1"/>
  <c r="X132" i="1"/>
  <c r="AA132" i="1" s="1"/>
  <c r="X133" i="1"/>
  <c r="AA133" i="1" s="1"/>
  <c r="X134" i="1"/>
  <c r="AA134" i="1" s="1"/>
  <c r="X135" i="1"/>
  <c r="AA135" i="1" s="1"/>
  <c r="X136" i="1"/>
  <c r="AA136" i="1" s="1"/>
  <c r="X137" i="1"/>
  <c r="AA137" i="1" s="1"/>
  <c r="X138" i="1"/>
  <c r="AA138" i="1" s="1"/>
  <c r="X139" i="1"/>
  <c r="AA139" i="1" s="1"/>
  <c r="X140" i="1"/>
  <c r="AA140" i="1" s="1"/>
  <c r="X141" i="1"/>
  <c r="AA141" i="1" s="1"/>
  <c r="X142" i="1"/>
  <c r="AA142" i="1" s="1"/>
  <c r="X143" i="1"/>
  <c r="AA143" i="1" s="1"/>
  <c r="X144" i="1"/>
  <c r="AA144" i="1" s="1"/>
  <c r="X145" i="1"/>
  <c r="AA145" i="1" s="1"/>
  <c r="X146" i="1"/>
  <c r="AA146" i="1" s="1"/>
  <c r="X148" i="1"/>
  <c r="AA148" i="1" s="1"/>
  <c r="X149" i="1"/>
  <c r="AA149" i="1" s="1"/>
  <c r="X150" i="1"/>
  <c r="AA150" i="1" s="1"/>
  <c r="X151" i="1"/>
  <c r="AA151" i="1" s="1"/>
  <c r="X152" i="1"/>
  <c r="AA152" i="1" s="1"/>
  <c r="X153" i="1"/>
  <c r="AA153" i="1" s="1"/>
  <c r="X154" i="1"/>
  <c r="AA154" i="1" s="1"/>
  <c r="X155" i="1"/>
  <c r="AA155" i="1" s="1"/>
  <c r="X156" i="1"/>
  <c r="AA156" i="1" s="1"/>
  <c r="X157" i="1"/>
  <c r="AA157" i="1" s="1"/>
  <c r="X158" i="1"/>
  <c r="AA158" i="1" s="1"/>
  <c r="X159" i="1"/>
  <c r="AA159" i="1" s="1"/>
  <c r="X160" i="1"/>
  <c r="AA160" i="1" s="1"/>
  <c r="X161" i="1"/>
  <c r="AA161" i="1" s="1"/>
  <c r="X162" i="1"/>
  <c r="AA162" i="1" s="1"/>
  <c r="X163" i="1"/>
  <c r="AA163" i="1" s="1"/>
  <c r="X164" i="1"/>
  <c r="AA164" i="1" s="1"/>
  <c r="X165" i="1"/>
  <c r="AA165" i="1" s="1"/>
  <c r="X167" i="1"/>
  <c r="AA167" i="1" s="1"/>
  <c r="X168" i="1"/>
  <c r="AA168" i="1" s="1"/>
  <c r="X169" i="1"/>
  <c r="AA169" i="1" s="1"/>
  <c r="X170" i="1"/>
  <c r="AA170" i="1" s="1"/>
  <c r="X171" i="1"/>
  <c r="AA171" i="1" s="1"/>
  <c r="X172" i="1"/>
  <c r="AA172" i="1" s="1"/>
  <c r="X173" i="1"/>
  <c r="AA173" i="1" s="1"/>
  <c r="X174" i="1"/>
  <c r="AA174" i="1" s="1"/>
  <c r="X175" i="1"/>
  <c r="AA175" i="1" s="1"/>
  <c r="X176" i="1"/>
  <c r="AA176" i="1" s="1"/>
  <c r="X177" i="1"/>
  <c r="AA177" i="1" s="1"/>
  <c r="X178" i="1"/>
  <c r="AA178" i="1" s="1"/>
  <c r="X179" i="1"/>
  <c r="AA179" i="1" s="1"/>
  <c r="X180" i="1"/>
  <c r="AA180" i="1" s="1"/>
  <c r="X181" i="1"/>
  <c r="AA181" i="1" s="1"/>
  <c r="X182" i="1"/>
  <c r="AA182" i="1" s="1"/>
  <c r="X183" i="1"/>
  <c r="AA183" i="1" s="1"/>
  <c r="X184" i="1"/>
  <c r="AA184" i="1" s="1"/>
  <c r="X185" i="1"/>
  <c r="AA185" i="1" s="1"/>
  <c r="X186" i="1"/>
  <c r="AA186" i="1" s="1"/>
  <c r="X187" i="1"/>
  <c r="AA187" i="1" s="1"/>
  <c r="X188" i="1"/>
  <c r="AA188" i="1" s="1"/>
  <c r="X189" i="1"/>
  <c r="AA189" i="1" s="1"/>
  <c r="X190" i="1"/>
  <c r="AA190" i="1" s="1"/>
  <c r="X191" i="1"/>
  <c r="AA191" i="1" s="1"/>
  <c r="X192" i="1"/>
  <c r="AA192" i="1" s="1"/>
  <c r="X193" i="1"/>
  <c r="AA193" i="1" s="1"/>
  <c r="X194" i="1"/>
  <c r="AA194" i="1" s="1"/>
  <c r="X196" i="1"/>
  <c r="AA196" i="1" s="1"/>
  <c r="X197" i="1"/>
  <c r="AA197" i="1" s="1"/>
  <c r="X198" i="1"/>
  <c r="AA198" i="1" s="1"/>
  <c r="X199" i="1"/>
  <c r="AA199" i="1" s="1"/>
  <c r="X200" i="1"/>
  <c r="AA200" i="1" s="1"/>
  <c r="X201" i="1"/>
  <c r="AA201" i="1" s="1"/>
  <c r="X202" i="1"/>
  <c r="AA202" i="1" s="1"/>
  <c r="X203" i="1"/>
  <c r="AA203" i="1" s="1"/>
  <c r="X204" i="1"/>
  <c r="AA204" i="1" s="1"/>
  <c r="X205" i="1"/>
  <c r="AA205" i="1" s="1"/>
  <c r="X206" i="1"/>
  <c r="AA206" i="1" s="1"/>
  <c r="X207" i="1"/>
  <c r="AA207" i="1" s="1"/>
  <c r="X208" i="1"/>
  <c r="AA208" i="1" s="1"/>
  <c r="X209" i="1"/>
  <c r="AA209" i="1" s="1"/>
  <c r="X210" i="1"/>
  <c r="AA210" i="1" s="1"/>
  <c r="X211" i="1"/>
  <c r="AA211" i="1" s="1"/>
  <c r="X212" i="1"/>
  <c r="AA212" i="1" s="1"/>
  <c r="X213" i="1"/>
  <c r="AA213" i="1" s="1"/>
  <c r="X214" i="1"/>
  <c r="AA214" i="1" s="1"/>
  <c r="X215" i="1"/>
  <c r="AA215" i="1" s="1"/>
  <c r="X216" i="1"/>
  <c r="AA216" i="1" s="1"/>
  <c r="X217" i="1"/>
  <c r="AA217" i="1" s="1"/>
  <c r="X218" i="1"/>
  <c r="AA218" i="1" s="1"/>
  <c r="X219" i="1"/>
  <c r="AA219" i="1" s="1"/>
  <c r="X220" i="1"/>
  <c r="AA220" i="1" s="1"/>
  <c r="X221" i="1"/>
  <c r="AA221" i="1" s="1"/>
  <c r="X222" i="1"/>
  <c r="AA222" i="1" s="1"/>
  <c r="X223" i="1"/>
  <c r="AA223" i="1" s="1"/>
  <c r="X224" i="1"/>
  <c r="AA224" i="1" s="1"/>
  <c r="X225" i="1"/>
  <c r="AA225" i="1" s="1"/>
  <c r="X226" i="1"/>
  <c r="AA226" i="1" s="1"/>
  <c r="X227" i="1"/>
  <c r="AA227" i="1" s="1"/>
  <c r="X228" i="1"/>
  <c r="AA228" i="1" s="1"/>
  <c r="X229" i="1"/>
  <c r="AA229" i="1" s="1"/>
  <c r="X230" i="1"/>
  <c r="AA230" i="1" s="1"/>
  <c r="X231" i="1"/>
  <c r="AA231" i="1" s="1"/>
  <c r="X232" i="1"/>
  <c r="AA232" i="1" s="1"/>
  <c r="X233" i="1"/>
  <c r="AA233" i="1" s="1"/>
  <c r="X234" i="1"/>
  <c r="AA234" i="1" s="1"/>
  <c r="X235" i="1"/>
  <c r="AA235" i="1" s="1"/>
  <c r="X236" i="1"/>
  <c r="AA236" i="1" s="1"/>
  <c r="X237" i="1"/>
  <c r="AA237" i="1" s="1"/>
  <c r="X238" i="1"/>
  <c r="AA238" i="1" s="1"/>
  <c r="X239" i="1"/>
  <c r="AA239" i="1" s="1"/>
  <c r="X240" i="1"/>
  <c r="AA240" i="1" s="1"/>
  <c r="X241" i="1"/>
  <c r="AA241" i="1" s="1"/>
  <c r="X242" i="1"/>
  <c r="AA242" i="1" s="1"/>
  <c r="X243" i="1"/>
  <c r="AA243" i="1" s="1"/>
  <c r="X244" i="1"/>
  <c r="AA244" i="1" s="1"/>
  <c r="X245" i="1"/>
  <c r="AA245" i="1" s="1"/>
  <c r="X246" i="1"/>
  <c r="AA246" i="1" s="1"/>
  <c r="X247" i="1"/>
  <c r="AA247" i="1" s="1"/>
  <c r="X248" i="1"/>
  <c r="AA248" i="1" s="1"/>
  <c r="X249" i="1"/>
  <c r="AA249" i="1" s="1"/>
  <c r="X250" i="1"/>
  <c r="AA250" i="1" s="1"/>
  <c r="X251" i="1"/>
  <c r="AA251" i="1" s="1"/>
  <c r="X252" i="1"/>
  <c r="AA252" i="1" s="1"/>
  <c r="X253" i="1"/>
  <c r="AA253" i="1" s="1"/>
  <c r="X254" i="1"/>
  <c r="AA254" i="1" s="1"/>
  <c r="X255" i="1"/>
  <c r="AA255" i="1" s="1"/>
  <c r="X256" i="1"/>
  <c r="AA256" i="1" s="1"/>
  <c r="X257" i="1"/>
  <c r="AA257" i="1" s="1"/>
  <c r="X258" i="1"/>
  <c r="AA258" i="1" s="1"/>
  <c r="X260" i="1"/>
  <c r="AA260" i="1" s="1"/>
  <c r="X261" i="1"/>
  <c r="AA261" i="1" s="1"/>
  <c r="X262" i="1"/>
  <c r="AA262" i="1" s="1"/>
  <c r="X263" i="1"/>
  <c r="AA263" i="1" s="1"/>
  <c r="X264" i="1"/>
  <c r="AA264" i="1" s="1"/>
  <c r="X265" i="1"/>
  <c r="AA265" i="1" s="1"/>
  <c r="X266" i="1"/>
  <c r="AA266" i="1" s="1"/>
  <c r="X267" i="1"/>
  <c r="AA267" i="1" s="1"/>
  <c r="X268" i="1"/>
  <c r="AA268" i="1" s="1"/>
  <c r="X269" i="1"/>
  <c r="AA269" i="1" s="1"/>
  <c r="X270" i="1"/>
  <c r="AA270" i="1" s="1"/>
  <c r="X271" i="1"/>
  <c r="AA271" i="1" s="1"/>
  <c r="X272" i="1"/>
  <c r="AA272" i="1" s="1"/>
  <c r="X273" i="1"/>
  <c r="AA273" i="1" s="1"/>
  <c r="X274" i="1"/>
  <c r="AA274" i="1" s="1"/>
  <c r="X275" i="1"/>
  <c r="AA275" i="1" s="1"/>
  <c r="X276" i="1"/>
  <c r="AA276" i="1" s="1"/>
  <c r="X277" i="1"/>
  <c r="AA277" i="1" s="1"/>
  <c r="X278" i="1"/>
  <c r="AA278" i="1" s="1"/>
  <c r="X279" i="1"/>
  <c r="AA279" i="1" s="1"/>
  <c r="X280" i="1"/>
  <c r="AA280" i="1" s="1"/>
  <c r="X281" i="1"/>
  <c r="AA281" i="1" s="1"/>
  <c r="X282" i="1"/>
  <c r="AA282" i="1" s="1"/>
  <c r="X283" i="1"/>
  <c r="AA283" i="1" s="1"/>
  <c r="X284" i="1"/>
  <c r="AA284" i="1" s="1"/>
  <c r="X285" i="1"/>
  <c r="AA285" i="1" s="1"/>
  <c r="X286" i="1"/>
  <c r="AA286" i="1" s="1"/>
  <c r="X287" i="1"/>
  <c r="AA287" i="1" s="1"/>
  <c r="X288" i="1"/>
  <c r="AA288" i="1" s="1"/>
  <c r="X289" i="1"/>
  <c r="AA289" i="1" s="1"/>
  <c r="X290" i="1"/>
  <c r="AA290" i="1" s="1"/>
  <c r="X291" i="1"/>
  <c r="AA291" i="1" s="1"/>
  <c r="X292" i="1"/>
  <c r="AA292" i="1" s="1"/>
  <c r="X293" i="1"/>
  <c r="AA293" i="1" s="1"/>
  <c r="X294" i="1"/>
  <c r="AA294" i="1" s="1"/>
  <c r="X295" i="1"/>
  <c r="AA295" i="1" s="1"/>
  <c r="X296" i="1"/>
  <c r="AA296" i="1" s="1"/>
  <c r="X297" i="1"/>
  <c r="AA297" i="1" s="1"/>
  <c r="X298" i="1"/>
  <c r="AA298" i="1" s="1"/>
  <c r="X299" i="1"/>
  <c r="AA299" i="1" s="1"/>
  <c r="X300" i="1"/>
  <c r="AA300" i="1" s="1"/>
  <c r="X301" i="1"/>
  <c r="AA301" i="1" s="1"/>
  <c r="X302" i="1"/>
  <c r="AA302" i="1" s="1"/>
  <c r="X303" i="1"/>
  <c r="AA303" i="1" s="1"/>
  <c r="X304" i="1"/>
  <c r="AA304" i="1" s="1"/>
  <c r="X305" i="1"/>
  <c r="AA305" i="1" s="1"/>
  <c r="X306" i="1"/>
  <c r="AA306" i="1" s="1"/>
  <c r="X307" i="1"/>
  <c r="AA307" i="1" s="1"/>
  <c r="X308" i="1"/>
  <c r="AA308" i="1" s="1"/>
  <c r="X309" i="1"/>
  <c r="AA309" i="1" s="1"/>
  <c r="X310" i="1"/>
  <c r="AA310" i="1" s="1"/>
  <c r="X311" i="1"/>
  <c r="AA311" i="1" s="1"/>
  <c r="X312" i="1"/>
  <c r="AA312" i="1" s="1"/>
  <c r="X313" i="1"/>
  <c r="AA313" i="1" s="1"/>
  <c r="X314" i="1"/>
  <c r="AA314" i="1" s="1"/>
  <c r="X315" i="1"/>
  <c r="AA315" i="1" s="1"/>
  <c r="X316" i="1"/>
  <c r="AA316" i="1" s="1"/>
  <c r="X317" i="1"/>
  <c r="AA317" i="1" s="1"/>
  <c r="X318" i="1"/>
  <c r="AA318" i="1" s="1"/>
  <c r="X319" i="1"/>
  <c r="AA319" i="1" s="1"/>
  <c r="X320" i="1"/>
  <c r="AA320" i="1" s="1"/>
  <c r="X321" i="1"/>
  <c r="AA321" i="1" s="1"/>
  <c r="X322" i="1"/>
  <c r="AA322" i="1" s="1"/>
  <c r="X324" i="1"/>
  <c r="AA324" i="1" s="1"/>
  <c r="X325" i="1"/>
  <c r="AA325" i="1" s="1"/>
  <c r="X326" i="1"/>
  <c r="AA326" i="1" s="1"/>
  <c r="X327" i="1"/>
  <c r="AA327" i="1" s="1"/>
  <c r="X328" i="1"/>
  <c r="AA328" i="1" s="1"/>
  <c r="X329" i="1"/>
  <c r="AA329" i="1" s="1"/>
  <c r="X330" i="1"/>
  <c r="AA330" i="1" s="1"/>
  <c r="X331" i="1"/>
  <c r="AA331" i="1" s="1"/>
  <c r="X332" i="1"/>
  <c r="AA332" i="1" s="1"/>
  <c r="X333" i="1"/>
  <c r="AA333" i="1" s="1"/>
  <c r="X334" i="1"/>
  <c r="AA334" i="1" s="1"/>
  <c r="X335" i="1"/>
  <c r="AA335" i="1" s="1"/>
  <c r="X336" i="1"/>
  <c r="AA336" i="1" s="1"/>
  <c r="X337" i="1"/>
  <c r="AA337" i="1" s="1"/>
  <c r="X338" i="1"/>
  <c r="AA338" i="1" s="1"/>
  <c r="X339" i="1"/>
  <c r="AA339" i="1" s="1"/>
  <c r="X340" i="1"/>
  <c r="AA340" i="1" s="1"/>
  <c r="X341" i="1"/>
  <c r="AA341" i="1" s="1"/>
  <c r="X342" i="1"/>
  <c r="AA342" i="1" s="1"/>
  <c r="X343" i="1"/>
  <c r="AA343" i="1" s="1"/>
  <c r="X344" i="1"/>
  <c r="AA344" i="1" s="1"/>
  <c r="X345" i="1"/>
  <c r="AA345" i="1" s="1"/>
  <c r="X346" i="1"/>
  <c r="AA346" i="1" s="1"/>
  <c r="X347" i="1"/>
  <c r="AA347" i="1" s="1"/>
  <c r="X348" i="1"/>
  <c r="AA348" i="1" s="1"/>
  <c r="X349" i="1"/>
  <c r="AA349" i="1" s="1"/>
  <c r="X350" i="1"/>
  <c r="AA350" i="1" s="1"/>
  <c r="X351" i="1"/>
  <c r="AA351" i="1" s="1"/>
  <c r="X352" i="1"/>
  <c r="AA352" i="1" s="1"/>
  <c r="X353" i="1"/>
  <c r="AA353" i="1" s="1"/>
  <c r="X354" i="1"/>
  <c r="AA354" i="1" s="1"/>
  <c r="X355" i="1"/>
  <c r="AA355" i="1" s="1"/>
  <c r="X356" i="1"/>
  <c r="AA356" i="1" s="1"/>
  <c r="X357" i="1"/>
  <c r="AA357" i="1" s="1"/>
  <c r="X358" i="1"/>
  <c r="AA358" i="1" s="1"/>
  <c r="X359" i="1"/>
  <c r="AA359" i="1" s="1"/>
  <c r="X360" i="1"/>
  <c r="AA360" i="1" s="1"/>
  <c r="X361" i="1"/>
  <c r="AA361" i="1" s="1"/>
  <c r="X362" i="1"/>
  <c r="AA362" i="1" s="1"/>
  <c r="X363" i="1"/>
  <c r="AA363" i="1" s="1"/>
  <c r="X364" i="1"/>
  <c r="AA364" i="1" s="1"/>
  <c r="X365" i="1"/>
  <c r="AA365" i="1" s="1"/>
  <c r="X366" i="1"/>
  <c r="AA366" i="1" s="1"/>
  <c r="X367" i="1"/>
  <c r="AA367" i="1" s="1"/>
  <c r="X368" i="1"/>
  <c r="AA368" i="1" s="1"/>
  <c r="X369" i="1"/>
  <c r="AA369" i="1" s="1"/>
  <c r="X370" i="1"/>
  <c r="AA370" i="1" s="1"/>
  <c r="X371" i="1"/>
  <c r="AA371" i="1" s="1"/>
  <c r="X372" i="1"/>
  <c r="AA372" i="1" s="1"/>
  <c r="X373" i="1"/>
  <c r="AA373" i="1" s="1"/>
  <c r="X374" i="1"/>
  <c r="AA374" i="1" s="1"/>
  <c r="X375" i="1"/>
  <c r="AA375" i="1" s="1"/>
  <c r="X376" i="1"/>
  <c r="AA376" i="1" s="1"/>
  <c r="X377" i="1"/>
  <c r="AA377" i="1" s="1"/>
  <c r="X378" i="1"/>
  <c r="AA378" i="1" s="1"/>
  <c r="X379" i="1"/>
  <c r="AA379" i="1" s="1"/>
  <c r="X380" i="1"/>
  <c r="AA380" i="1" s="1"/>
  <c r="X381" i="1"/>
  <c r="AA381" i="1" s="1"/>
  <c r="X382" i="1"/>
  <c r="AA382" i="1" s="1"/>
  <c r="X383" i="1"/>
  <c r="AA383" i="1" s="1"/>
  <c r="X384" i="1"/>
  <c r="AA384" i="1" s="1"/>
  <c r="X385" i="1"/>
  <c r="AA385" i="1" s="1"/>
  <c r="X386" i="1"/>
  <c r="AA386" i="1" s="1"/>
  <c r="X388" i="1"/>
  <c r="AA388" i="1" s="1"/>
  <c r="X389" i="1"/>
  <c r="AA389" i="1" s="1"/>
  <c r="X390" i="1"/>
  <c r="AA390" i="1" s="1"/>
  <c r="X391" i="1"/>
  <c r="AA391" i="1" s="1"/>
  <c r="X392" i="1"/>
  <c r="AA392" i="1" s="1"/>
  <c r="X393" i="1"/>
  <c r="AA393" i="1" s="1"/>
  <c r="X394" i="1"/>
  <c r="AA394" i="1" s="1"/>
  <c r="X395" i="1"/>
  <c r="AA395" i="1" s="1"/>
  <c r="X396" i="1"/>
  <c r="AA396" i="1" s="1"/>
  <c r="X397" i="1"/>
  <c r="AA397" i="1" s="1"/>
  <c r="X398" i="1"/>
  <c r="AA398" i="1" s="1"/>
  <c r="X399" i="1"/>
  <c r="AA399" i="1" s="1"/>
  <c r="X400" i="1"/>
  <c r="AA400" i="1" s="1"/>
  <c r="X401" i="1"/>
  <c r="AA401" i="1" s="1"/>
  <c r="X402" i="1"/>
  <c r="AA402" i="1" s="1"/>
  <c r="X403" i="1"/>
  <c r="AA403" i="1" s="1"/>
  <c r="X404" i="1"/>
  <c r="AA404" i="1" s="1"/>
  <c r="X405" i="1"/>
  <c r="AA405" i="1" s="1"/>
  <c r="X406" i="1"/>
  <c r="AA406" i="1" s="1"/>
  <c r="X407" i="1"/>
  <c r="AA407" i="1" s="1"/>
  <c r="X408" i="1"/>
  <c r="AA408" i="1" s="1"/>
  <c r="X409" i="1"/>
  <c r="AA409" i="1" s="1"/>
  <c r="X410" i="1"/>
  <c r="AA410" i="1" s="1"/>
  <c r="X411" i="1"/>
  <c r="AA411" i="1" s="1"/>
  <c r="X412" i="1"/>
  <c r="AA412" i="1" s="1"/>
  <c r="X413" i="1"/>
  <c r="AA413" i="1" s="1"/>
  <c r="X414" i="1"/>
  <c r="AA414" i="1" s="1"/>
  <c r="X415" i="1"/>
  <c r="AA415" i="1" s="1"/>
  <c r="X416" i="1"/>
  <c r="AA416" i="1" s="1"/>
  <c r="X417" i="1"/>
  <c r="AA417" i="1" s="1"/>
  <c r="X418" i="1"/>
  <c r="AA418" i="1" s="1"/>
  <c r="X419" i="1"/>
  <c r="AA419" i="1" s="1"/>
  <c r="X420" i="1"/>
  <c r="AA420" i="1" s="1"/>
  <c r="X421" i="1"/>
  <c r="AA421" i="1" s="1"/>
  <c r="X422" i="1"/>
  <c r="AA422" i="1" s="1"/>
  <c r="X423" i="1"/>
  <c r="AA423" i="1" s="1"/>
  <c r="X424" i="1"/>
  <c r="AA424" i="1" s="1"/>
  <c r="X425" i="1"/>
  <c r="AA425" i="1" s="1"/>
  <c r="X426" i="1"/>
  <c r="AA426" i="1" s="1"/>
  <c r="X427" i="1"/>
  <c r="AA427" i="1" s="1"/>
  <c r="X428" i="1"/>
  <c r="AA428" i="1" s="1"/>
  <c r="X429" i="1"/>
  <c r="AA429" i="1" s="1"/>
  <c r="X430" i="1"/>
  <c r="AA430" i="1" s="1"/>
  <c r="X431" i="1"/>
  <c r="AA431" i="1" s="1"/>
  <c r="X432" i="1"/>
  <c r="AA432" i="1" s="1"/>
  <c r="X433" i="1"/>
  <c r="AA433" i="1" s="1"/>
  <c r="X434" i="1"/>
  <c r="AA434" i="1" s="1"/>
  <c r="X435" i="1"/>
  <c r="AA435" i="1" s="1"/>
  <c r="X436" i="1"/>
  <c r="AA436" i="1" s="1"/>
  <c r="X437" i="1"/>
  <c r="AA437" i="1" s="1"/>
  <c r="X438" i="1"/>
  <c r="AA438" i="1" s="1"/>
  <c r="X439" i="1"/>
  <c r="AA439" i="1" s="1"/>
  <c r="X440" i="1"/>
  <c r="AA440" i="1" s="1"/>
  <c r="X441" i="1"/>
  <c r="AA441" i="1" s="1"/>
  <c r="X442" i="1"/>
  <c r="AA442" i="1" s="1"/>
  <c r="X443" i="1"/>
  <c r="AA443" i="1" s="1"/>
  <c r="X444" i="1"/>
  <c r="AA444" i="1" s="1"/>
  <c r="X445" i="1"/>
  <c r="AA445" i="1" s="1"/>
  <c r="X446" i="1"/>
  <c r="AA446" i="1" s="1"/>
  <c r="X447" i="1"/>
  <c r="AA447" i="1" s="1"/>
  <c r="X448" i="1"/>
  <c r="AA448" i="1" s="1"/>
  <c r="X449" i="1"/>
  <c r="AA449" i="1" s="1"/>
  <c r="X450" i="1"/>
  <c r="AA450" i="1" s="1"/>
  <c r="X452" i="1"/>
  <c r="AA452" i="1" s="1"/>
  <c r="X453" i="1"/>
  <c r="AA453" i="1" s="1"/>
  <c r="X454" i="1"/>
  <c r="AA454" i="1" s="1"/>
  <c r="X455" i="1"/>
  <c r="AA455" i="1" s="1"/>
  <c r="X456" i="1"/>
  <c r="AA456" i="1" s="1"/>
  <c r="X457" i="1"/>
  <c r="AA457" i="1" s="1"/>
  <c r="X458" i="1"/>
  <c r="AA458" i="1" s="1"/>
  <c r="X459" i="1"/>
  <c r="AA459" i="1" s="1"/>
  <c r="X460" i="1"/>
  <c r="AA460" i="1" s="1"/>
  <c r="X461" i="1"/>
  <c r="AA461" i="1" s="1"/>
  <c r="X462" i="1"/>
  <c r="AA462" i="1" s="1"/>
  <c r="X463" i="1"/>
  <c r="AA463" i="1" s="1"/>
  <c r="X464" i="1"/>
  <c r="AA464" i="1" s="1"/>
  <c r="X465" i="1"/>
  <c r="AA465" i="1" s="1"/>
  <c r="X466" i="1"/>
  <c r="AA466" i="1" s="1"/>
  <c r="X467" i="1"/>
  <c r="AA467" i="1" s="1"/>
  <c r="X468" i="1"/>
  <c r="AA468" i="1" s="1"/>
  <c r="X469" i="1"/>
  <c r="AA469" i="1" s="1"/>
  <c r="X470" i="1"/>
  <c r="AA470" i="1" s="1"/>
  <c r="X471" i="1"/>
  <c r="AA471" i="1" s="1"/>
  <c r="X472" i="1"/>
  <c r="AA472" i="1" s="1"/>
  <c r="X473" i="1"/>
  <c r="AA473" i="1" s="1"/>
  <c r="X474" i="1"/>
  <c r="AA474" i="1" s="1"/>
  <c r="X475" i="1"/>
  <c r="AA475" i="1" s="1"/>
  <c r="X476" i="1"/>
  <c r="AA476" i="1" s="1"/>
  <c r="X477" i="1"/>
  <c r="AA477" i="1" s="1"/>
  <c r="X478" i="1"/>
  <c r="AA478" i="1" s="1"/>
  <c r="X479" i="1"/>
  <c r="AA479" i="1" s="1"/>
  <c r="X480" i="1"/>
  <c r="AA480" i="1" s="1"/>
  <c r="X481" i="1"/>
  <c r="AA481" i="1" s="1"/>
  <c r="X482" i="1"/>
  <c r="AA482" i="1" s="1"/>
  <c r="X483" i="1"/>
  <c r="AA483" i="1" s="1"/>
  <c r="X484" i="1"/>
  <c r="AA484" i="1" s="1"/>
  <c r="X485" i="1"/>
  <c r="AA485" i="1" s="1"/>
  <c r="X486" i="1"/>
  <c r="AA486" i="1" s="1"/>
  <c r="X487" i="1"/>
  <c r="AA487" i="1" s="1"/>
  <c r="X488" i="1"/>
  <c r="AA488" i="1" s="1"/>
  <c r="X489" i="1"/>
  <c r="AA489" i="1" s="1"/>
  <c r="X490" i="1"/>
  <c r="AA490" i="1" s="1"/>
  <c r="X491" i="1"/>
  <c r="AA491" i="1" s="1"/>
  <c r="X492" i="1"/>
  <c r="AA492" i="1" s="1"/>
  <c r="X493" i="1"/>
  <c r="AA493" i="1" s="1"/>
  <c r="X494" i="1"/>
  <c r="AA494" i="1" s="1"/>
  <c r="X495" i="1"/>
  <c r="AA495" i="1" s="1"/>
  <c r="X496" i="1"/>
  <c r="AA496" i="1" s="1"/>
  <c r="X497" i="1"/>
  <c r="AA497" i="1" s="1"/>
  <c r="X500" i="1"/>
  <c r="AA500" i="1" s="1"/>
  <c r="X501" i="1"/>
  <c r="AA501" i="1" s="1"/>
  <c r="X502" i="1"/>
  <c r="AA502" i="1" s="1"/>
  <c r="X503" i="1"/>
  <c r="AA503" i="1" s="1"/>
  <c r="X504" i="1"/>
  <c r="AA504" i="1" s="1"/>
  <c r="X505" i="1"/>
  <c r="AA505" i="1" s="1"/>
  <c r="X506" i="1"/>
  <c r="AA506" i="1" s="1"/>
  <c r="X507" i="1"/>
  <c r="AA507" i="1" s="1"/>
  <c r="X508" i="1"/>
  <c r="AA508" i="1" s="1"/>
  <c r="X509" i="1"/>
  <c r="AA509" i="1" s="1"/>
  <c r="X510" i="1"/>
  <c r="AA510" i="1" s="1"/>
  <c r="X511" i="1"/>
  <c r="AA511" i="1" s="1"/>
  <c r="X512" i="1"/>
  <c r="AA512" i="1" s="1"/>
  <c r="X513" i="1"/>
  <c r="AA513" i="1" s="1"/>
  <c r="X515" i="1"/>
  <c r="AA515" i="1" s="1"/>
  <c r="X516" i="1"/>
  <c r="AA516" i="1" s="1"/>
  <c r="X517" i="1"/>
  <c r="AA517" i="1" s="1"/>
  <c r="X518" i="1"/>
  <c r="AA518" i="1" s="1"/>
  <c r="X519" i="1"/>
  <c r="AA519" i="1" s="1"/>
  <c r="X520" i="1"/>
  <c r="AA520" i="1" s="1"/>
  <c r="X521" i="1"/>
  <c r="AA521" i="1" s="1"/>
  <c r="X16" i="1"/>
  <c r="X90" i="1"/>
  <c r="AA90" i="1" s="1"/>
  <c r="X99" i="1"/>
  <c r="AA99" i="1" s="1"/>
  <c r="X102" i="1"/>
  <c r="AA102" i="1" s="1"/>
  <c r="X147" i="1"/>
  <c r="AA147" i="1" s="1"/>
  <c r="X166" i="1"/>
  <c r="AA166" i="1" s="1"/>
  <c r="X195" i="1"/>
  <c r="AA195" i="1" s="1"/>
  <c r="X259" i="1"/>
  <c r="AA259" i="1" s="1"/>
  <c r="X323" i="1"/>
  <c r="AA323" i="1" s="1"/>
  <c r="X387" i="1"/>
  <c r="AA387" i="1" s="1"/>
  <c r="X451" i="1"/>
  <c r="AA451" i="1" s="1"/>
  <c r="X498" i="1"/>
  <c r="AA498" i="1" s="1"/>
  <c r="X499" i="1"/>
  <c r="AA499" i="1" s="1"/>
  <c r="X514" i="1"/>
  <c r="AA514" i="1" s="1"/>
  <c r="J23" i="1" l="1"/>
  <c r="K22" i="1"/>
  <c r="AA66" i="1"/>
  <c r="AB16" i="1"/>
  <c r="AF16" i="1" s="1"/>
  <c r="AB19" i="1"/>
  <c r="AF19" i="1" s="1"/>
  <c r="AA19" i="1"/>
  <c r="AB517" i="1"/>
  <c r="AF517" i="1" s="1"/>
  <c r="AB508" i="1"/>
  <c r="AF508" i="1" s="1"/>
  <c r="AB490" i="1"/>
  <c r="AF490" i="1" s="1"/>
  <c r="AB478" i="1"/>
  <c r="AF478" i="1" s="1"/>
  <c r="AB466" i="1"/>
  <c r="AF466" i="1" s="1"/>
  <c r="AB454" i="1"/>
  <c r="AF454" i="1" s="1"/>
  <c r="AB445" i="1"/>
  <c r="AF445" i="1" s="1"/>
  <c r="AB433" i="1"/>
  <c r="AF433" i="1" s="1"/>
  <c r="AB421" i="1"/>
  <c r="AF421" i="1" s="1"/>
  <c r="AB409" i="1"/>
  <c r="AF409" i="1" s="1"/>
  <c r="AB397" i="1"/>
  <c r="AF397" i="1" s="1"/>
  <c r="AB376" i="1"/>
  <c r="AF376" i="1" s="1"/>
  <c r="AB364" i="1"/>
  <c r="AF364" i="1" s="1"/>
  <c r="AB352" i="1"/>
  <c r="AF352" i="1" s="1"/>
  <c r="AB340" i="1"/>
  <c r="AF340" i="1" s="1"/>
  <c r="AB328" i="1"/>
  <c r="AF328" i="1" s="1"/>
  <c r="AB319" i="1"/>
  <c r="AF319" i="1" s="1"/>
  <c r="AB307" i="1"/>
  <c r="AF307" i="1" s="1"/>
  <c r="AB295" i="1"/>
  <c r="AF295" i="1" s="1"/>
  <c r="AB283" i="1"/>
  <c r="AF283" i="1" s="1"/>
  <c r="AB271" i="1"/>
  <c r="AF271" i="1" s="1"/>
  <c r="AB250" i="1"/>
  <c r="AF250" i="1" s="1"/>
  <c r="AB238" i="1"/>
  <c r="AF238" i="1" s="1"/>
  <c r="AB226" i="1"/>
  <c r="AF226" i="1" s="1"/>
  <c r="AB214" i="1"/>
  <c r="AF214" i="1" s="1"/>
  <c r="AB202" i="1"/>
  <c r="AF202" i="1" s="1"/>
  <c r="AB181" i="1"/>
  <c r="AF181" i="1" s="1"/>
  <c r="AB169" i="1"/>
  <c r="AF169" i="1" s="1"/>
  <c r="AB160" i="1"/>
  <c r="AF160" i="1" s="1"/>
  <c r="AB148" i="1"/>
  <c r="AF148" i="1" s="1"/>
  <c r="AB139" i="1"/>
  <c r="AF139" i="1" s="1"/>
  <c r="AB127" i="1"/>
  <c r="AF127" i="1" s="1"/>
  <c r="AB115" i="1"/>
  <c r="AF115" i="1" s="1"/>
  <c r="AB103" i="1"/>
  <c r="AF103" i="1" s="1"/>
  <c r="AB76" i="1"/>
  <c r="AF76" i="1" s="1"/>
  <c r="AB64" i="1"/>
  <c r="AF64" i="1" s="1"/>
  <c r="AB514" i="1"/>
  <c r="AF514" i="1" s="1"/>
  <c r="AB166" i="1"/>
  <c r="AF166" i="1" s="1"/>
  <c r="AB457" i="1"/>
  <c r="AF457" i="1" s="1"/>
  <c r="AB448" i="1"/>
  <c r="AF448" i="1" s="1"/>
  <c r="AB412" i="1"/>
  <c r="AF412" i="1" s="1"/>
  <c r="AB355" i="1"/>
  <c r="AF355" i="1" s="1"/>
  <c r="AB343" i="1"/>
  <c r="AF343" i="1" s="1"/>
  <c r="AB298" i="1"/>
  <c r="AF298" i="1" s="1"/>
  <c r="AB286" i="1"/>
  <c r="AF286" i="1" s="1"/>
  <c r="AB274" i="1"/>
  <c r="AF274" i="1" s="1"/>
  <c r="AB262" i="1"/>
  <c r="AF262" i="1" s="1"/>
  <c r="AB253" i="1"/>
  <c r="AF253" i="1" s="1"/>
  <c r="AB241" i="1"/>
  <c r="AF241" i="1" s="1"/>
  <c r="AB229" i="1"/>
  <c r="AF229" i="1" s="1"/>
  <c r="AB217" i="1"/>
  <c r="AF217" i="1" s="1"/>
  <c r="AB205" i="1"/>
  <c r="AF205" i="1" s="1"/>
  <c r="AB184" i="1"/>
  <c r="AF184" i="1" s="1"/>
  <c r="AB172" i="1"/>
  <c r="AF172" i="1" s="1"/>
  <c r="AB163" i="1"/>
  <c r="AF163" i="1" s="1"/>
  <c r="AB46" i="1"/>
  <c r="AF46" i="1" s="1"/>
  <c r="AB511" i="1"/>
  <c r="AF511" i="1" s="1"/>
  <c r="AB469" i="1"/>
  <c r="AF469" i="1" s="1"/>
  <c r="AB436" i="1"/>
  <c r="AF436" i="1" s="1"/>
  <c r="AB424" i="1"/>
  <c r="AF424" i="1" s="1"/>
  <c r="AB400" i="1"/>
  <c r="AF400" i="1" s="1"/>
  <c r="AB388" i="1"/>
  <c r="AF388" i="1" s="1"/>
  <c r="AB379" i="1"/>
  <c r="AF379" i="1" s="1"/>
  <c r="AB367" i="1"/>
  <c r="AF367" i="1" s="1"/>
  <c r="AB331" i="1"/>
  <c r="AF331" i="1" s="1"/>
  <c r="AB322" i="1"/>
  <c r="AF322" i="1" s="1"/>
  <c r="AB310" i="1"/>
  <c r="AF310" i="1" s="1"/>
  <c r="AB151" i="1"/>
  <c r="AF151" i="1" s="1"/>
  <c r="AB142" i="1"/>
  <c r="AF142" i="1" s="1"/>
  <c r="AB130" i="1"/>
  <c r="AF130" i="1" s="1"/>
  <c r="AB118" i="1"/>
  <c r="AF118" i="1" s="1"/>
  <c r="AB106" i="1"/>
  <c r="AF106" i="1" s="1"/>
  <c r="AB79" i="1"/>
  <c r="AF79" i="1" s="1"/>
  <c r="AB67" i="1"/>
  <c r="AF67" i="1" s="1"/>
  <c r="AB55" i="1"/>
  <c r="AF55" i="1" s="1"/>
  <c r="AB28" i="1"/>
  <c r="AF28" i="1" s="1"/>
  <c r="AB520" i="1"/>
  <c r="AF520" i="1" s="1"/>
  <c r="AB481" i="1"/>
  <c r="AF481" i="1" s="1"/>
  <c r="AB493" i="1"/>
  <c r="AF493" i="1" s="1"/>
  <c r="AB52" i="1"/>
  <c r="AF52" i="1" s="1"/>
  <c r="AB34" i="1"/>
  <c r="AF34" i="1" s="1"/>
  <c r="AB31" i="1"/>
  <c r="AF31" i="1" s="1"/>
  <c r="AB40" i="1"/>
  <c r="AF40" i="1" s="1"/>
  <c r="AB88" i="1"/>
  <c r="AF88" i="1" s="1"/>
  <c r="AB22" i="1"/>
  <c r="AF22" i="1" s="1"/>
  <c r="AB259" i="1"/>
  <c r="AF259" i="1" s="1"/>
  <c r="AB505" i="1"/>
  <c r="AF505" i="1" s="1"/>
  <c r="AB487" i="1"/>
  <c r="AF487" i="1" s="1"/>
  <c r="AB475" i="1"/>
  <c r="AF475" i="1" s="1"/>
  <c r="AB463" i="1"/>
  <c r="AF463" i="1" s="1"/>
  <c r="AB442" i="1"/>
  <c r="AF442" i="1" s="1"/>
  <c r="AB430" i="1"/>
  <c r="AF430" i="1" s="1"/>
  <c r="AB418" i="1"/>
  <c r="AF418" i="1" s="1"/>
  <c r="AB406" i="1"/>
  <c r="AF406" i="1" s="1"/>
  <c r="AB394" i="1"/>
  <c r="AF394" i="1" s="1"/>
  <c r="AB385" i="1"/>
  <c r="AF385" i="1" s="1"/>
  <c r="AB373" i="1"/>
  <c r="AF373" i="1" s="1"/>
  <c r="AB361" i="1"/>
  <c r="AF361" i="1" s="1"/>
  <c r="AB349" i="1"/>
  <c r="AF349" i="1" s="1"/>
  <c r="AB337" i="1"/>
  <c r="AF337" i="1" s="1"/>
  <c r="AB325" i="1"/>
  <c r="AF325" i="1" s="1"/>
  <c r="AB316" i="1"/>
  <c r="AF316" i="1" s="1"/>
  <c r="AB304" i="1"/>
  <c r="AF304" i="1" s="1"/>
  <c r="AB292" i="1"/>
  <c r="AF292" i="1" s="1"/>
  <c r="AB280" i="1"/>
  <c r="AF280" i="1" s="1"/>
  <c r="AB268" i="1"/>
  <c r="AF268" i="1" s="1"/>
  <c r="AB247" i="1"/>
  <c r="AF247" i="1" s="1"/>
  <c r="AB235" i="1"/>
  <c r="AF235" i="1" s="1"/>
  <c r="AB223" i="1"/>
  <c r="AF223" i="1" s="1"/>
  <c r="AB211" i="1"/>
  <c r="AF211" i="1" s="1"/>
  <c r="AB199" i="1"/>
  <c r="AF199" i="1" s="1"/>
  <c r="AB190" i="1"/>
  <c r="AF190" i="1" s="1"/>
  <c r="AB178" i="1"/>
  <c r="AF178" i="1" s="1"/>
  <c r="AB157" i="1"/>
  <c r="AF157" i="1" s="1"/>
  <c r="AB136" i="1"/>
  <c r="AF136" i="1" s="1"/>
  <c r="AB124" i="1"/>
  <c r="AF124" i="1" s="1"/>
  <c r="AB112" i="1"/>
  <c r="AF112" i="1" s="1"/>
  <c r="AB94" i="1"/>
  <c r="AF94" i="1" s="1"/>
  <c r="AB85" i="1"/>
  <c r="AF85" i="1" s="1"/>
  <c r="AB73" i="1"/>
  <c r="AF73" i="1" s="1"/>
  <c r="AB61" i="1"/>
  <c r="AF61" i="1" s="1"/>
  <c r="AB49" i="1"/>
  <c r="AF49" i="1" s="1"/>
  <c r="AB43" i="1"/>
  <c r="AF43" i="1" s="1"/>
  <c r="AB37" i="1"/>
  <c r="AF37" i="1" s="1"/>
  <c r="AB451" i="1"/>
  <c r="AF451" i="1" s="1"/>
  <c r="AB193" i="1"/>
  <c r="AF193" i="1" s="1"/>
  <c r="AB97" i="1"/>
  <c r="AF97" i="1" s="1"/>
  <c r="AB499" i="1"/>
  <c r="AF499" i="1" s="1"/>
  <c r="AB502" i="1"/>
  <c r="AF502" i="1" s="1"/>
  <c r="AB496" i="1"/>
  <c r="AF496" i="1" s="1"/>
  <c r="AB484" i="1"/>
  <c r="AF484" i="1" s="1"/>
  <c r="AB472" i="1"/>
  <c r="AF472" i="1" s="1"/>
  <c r="AB460" i="1"/>
  <c r="AF460" i="1" s="1"/>
  <c r="AB439" i="1"/>
  <c r="AF439" i="1" s="1"/>
  <c r="AB427" i="1"/>
  <c r="AF427" i="1" s="1"/>
  <c r="AB415" i="1"/>
  <c r="AF415" i="1" s="1"/>
  <c r="AB403" i="1"/>
  <c r="AF403" i="1" s="1"/>
  <c r="AB391" i="1"/>
  <c r="AF391" i="1" s="1"/>
  <c r="AB382" i="1"/>
  <c r="AF382" i="1" s="1"/>
  <c r="AB370" i="1"/>
  <c r="AF370" i="1" s="1"/>
  <c r="AB358" i="1"/>
  <c r="AF358" i="1" s="1"/>
  <c r="AB346" i="1"/>
  <c r="AF346" i="1" s="1"/>
  <c r="AB334" i="1"/>
  <c r="AF334" i="1" s="1"/>
  <c r="AB313" i="1"/>
  <c r="AF313" i="1" s="1"/>
  <c r="AB301" i="1"/>
  <c r="AF301" i="1" s="1"/>
  <c r="AB289" i="1"/>
  <c r="AF289" i="1" s="1"/>
  <c r="AB277" i="1"/>
  <c r="AF277" i="1" s="1"/>
  <c r="AB265" i="1"/>
  <c r="AF265" i="1" s="1"/>
  <c r="AB256" i="1"/>
  <c r="AF256" i="1" s="1"/>
  <c r="AB244" i="1"/>
  <c r="AF244" i="1" s="1"/>
  <c r="AB232" i="1"/>
  <c r="AF232" i="1" s="1"/>
  <c r="AB220" i="1"/>
  <c r="AF220" i="1" s="1"/>
  <c r="AB208" i="1"/>
  <c r="AF208" i="1" s="1"/>
  <c r="AB196" i="1"/>
  <c r="AF196" i="1" s="1"/>
  <c r="AB187" i="1"/>
  <c r="AF187" i="1" s="1"/>
  <c r="AB175" i="1"/>
  <c r="AF175" i="1" s="1"/>
  <c r="AB154" i="1"/>
  <c r="AF154" i="1" s="1"/>
  <c r="AB145" i="1"/>
  <c r="AF145" i="1" s="1"/>
  <c r="AB133" i="1"/>
  <c r="AF133" i="1" s="1"/>
  <c r="AB121" i="1"/>
  <c r="AF121" i="1" s="1"/>
  <c r="AB109" i="1"/>
  <c r="AF109" i="1" s="1"/>
  <c r="AB100" i="1"/>
  <c r="AF100" i="1" s="1"/>
  <c r="AB91" i="1"/>
  <c r="AF91" i="1" s="1"/>
  <c r="AB82" i="1"/>
  <c r="AF82" i="1" s="1"/>
  <c r="AB70" i="1"/>
  <c r="AF70" i="1" s="1"/>
  <c r="AB58" i="1"/>
  <c r="AF58" i="1" s="1"/>
  <c r="AB25" i="1"/>
  <c r="AF25" i="1" s="1"/>
  <c r="AA17" i="1"/>
  <c r="AA16" i="1"/>
  <c r="AA13" i="1"/>
  <c r="AA12" i="1"/>
  <c r="AA11" i="1"/>
  <c r="AA10" i="1"/>
  <c r="AA9" i="1"/>
  <c r="AA8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AJ6" i="1"/>
  <c r="J24" i="1" l="1"/>
  <c r="K23" i="1"/>
  <c r="Y1" i="1"/>
  <c r="J25" i="1" l="1"/>
  <c r="K24" i="1"/>
  <c r="J26" i="1" l="1"/>
  <c r="K25" i="1"/>
  <c r="I7" i="1"/>
  <c r="J27" i="1" l="1"/>
  <c r="K26" i="1"/>
  <c r="C8" i="1"/>
  <c r="D8" i="1"/>
  <c r="J28" i="1" l="1"/>
  <c r="K27" i="1"/>
  <c r="H8" i="1"/>
  <c r="E8" i="1"/>
  <c r="C9" i="1"/>
  <c r="D9" i="1"/>
  <c r="I8" i="1"/>
  <c r="J29" i="1" l="1"/>
  <c r="K28" i="1"/>
  <c r="E9" i="1"/>
  <c r="H9" i="1"/>
  <c r="C10" i="1"/>
  <c r="D10" i="1"/>
  <c r="I9" i="1"/>
  <c r="J30" i="1" l="1"/>
  <c r="K29" i="1"/>
  <c r="H10" i="1"/>
  <c r="E10" i="1"/>
  <c r="C11" i="1"/>
  <c r="D11" i="1"/>
  <c r="I10" i="1"/>
  <c r="J31" i="1" l="1"/>
  <c r="K30" i="1"/>
  <c r="E11" i="1"/>
  <c r="H11" i="1"/>
  <c r="C12" i="1"/>
  <c r="D12" i="1"/>
  <c r="I11" i="1"/>
  <c r="J32" i="1" l="1"/>
  <c r="K31" i="1"/>
  <c r="H12" i="1"/>
  <c r="E12" i="1"/>
  <c r="C13" i="1"/>
  <c r="D13" i="1"/>
  <c r="I12" i="1"/>
  <c r="J33" i="1" l="1"/>
  <c r="K32" i="1"/>
  <c r="E13" i="1"/>
  <c r="H13" i="1"/>
  <c r="C14" i="1"/>
  <c r="D14" i="1"/>
  <c r="I13" i="1"/>
  <c r="J34" i="1" l="1"/>
  <c r="K33" i="1"/>
  <c r="H14" i="1"/>
  <c r="E14" i="1"/>
  <c r="C15" i="1"/>
  <c r="D15" i="1"/>
  <c r="I14" i="1"/>
  <c r="J35" i="1" l="1"/>
  <c r="K34" i="1"/>
  <c r="E15" i="1"/>
  <c r="H15" i="1"/>
  <c r="C16" i="1"/>
  <c r="D16" i="1"/>
  <c r="I15" i="1"/>
  <c r="J36" i="1" l="1"/>
  <c r="K35" i="1"/>
  <c r="H16" i="1"/>
  <c r="E16" i="1"/>
  <c r="C17" i="1"/>
  <c r="D17" i="1"/>
  <c r="I16" i="1"/>
  <c r="J37" i="1" l="1"/>
  <c r="K36" i="1"/>
  <c r="E17" i="1"/>
  <c r="C18" i="1"/>
  <c r="D18" i="1"/>
  <c r="I17" i="1"/>
  <c r="E18" i="1"/>
  <c r="J38" i="1" l="1"/>
  <c r="K37" i="1"/>
  <c r="C19" i="1"/>
  <c r="D19" i="1"/>
  <c r="H18" i="1"/>
  <c r="I18" i="1"/>
  <c r="J39" i="1" l="1"/>
  <c r="K38" i="1"/>
  <c r="E19" i="1"/>
  <c r="H19" i="1"/>
  <c r="C20" i="1"/>
  <c r="D20" i="1"/>
  <c r="I19" i="1"/>
  <c r="J40" i="1" l="1"/>
  <c r="K39" i="1"/>
  <c r="E20" i="1"/>
  <c r="H20" i="1"/>
  <c r="C21" i="1"/>
  <c r="D21" i="1"/>
  <c r="I20" i="1"/>
  <c r="J41" i="1" l="1"/>
  <c r="K40" i="1"/>
  <c r="E21" i="1"/>
  <c r="H21" i="1"/>
  <c r="C22" i="1"/>
  <c r="D22" i="1"/>
  <c r="I21" i="1"/>
  <c r="J42" i="1" l="1"/>
  <c r="K41" i="1"/>
  <c r="E22" i="1"/>
  <c r="H22" i="1"/>
  <c r="C23" i="1"/>
  <c r="D23" i="1"/>
  <c r="I22" i="1"/>
  <c r="J43" i="1" l="1"/>
  <c r="K42" i="1"/>
  <c r="E23" i="1"/>
  <c r="H23" i="1"/>
  <c r="C24" i="1"/>
  <c r="D24" i="1"/>
  <c r="I23" i="1"/>
  <c r="J44" i="1" l="1"/>
  <c r="K43" i="1"/>
  <c r="E24" i="1"/>
  <c r="H24" i="1"/>
  <c r="C25" i="1"/>
  <c r="D25" i="1"/>
  <c r="I24" i="1"/>
  <c r="J45" i="1" l="1"/>
  <c r="K44" i="1"/>
  <c r="E25" i="1"/>
  <c r="H25" i="1"/>
  <c r="C26" i="1"/>
  <c r="D26" i="1"/>
  <c r="I25" i="1"/>
  <c r="J46" i="1" l="1"/>
  <c r="K45" i="1"/>
  <c r="E26" i="1"/>
  <c r="H26" i="1"/>
  <c r="C27" i="1"/>
  <c r="D27" i="1"/>
  <c r="I26" i="1"/>
  <c r="J47" i="1" l="1"/>
  <c r="K46" i="1"/>
  <c r="E27" i="1"/>
  <c r="H27" i="1"/>
  <c r="C28" i="1"/>
  <c r="D28" i="1"/>
  <c r="I27" i="1"/>
  <c r="J48" i="1" l="1"/>
  <c r="K47" i="1"/>
  <c r="E28" i="1"/>
  <c r="H28" i="1"/>
  <c r="I29" i="1"/>
  <c r="C29" i="1"/>
  <c r="D29" i="1"/>
  <c r="I28" i="1"/>
  <c r="J49" i="1" l="1"/>
  <c r="K48" i="1"/>
  <c r="C30" i="1"/>
  <c r="D30" i="1"/>
  <c r="E29" i="1"/>
  <c r="H29" i="1"/>
  <c r="E30" i="1"/>
  <c r="J50" i="1" l="1"/>
  <c r="K49" i="1"/>
  <c r="H30" i="1"/>
  <c r="C31" i="1"/>
  <c r="D31" i="1"/>
  <c r="I30" i="1"/>
  <c r="J51" i="1" l="1"/>
  <c r="K50" i="1"/>
  <c r="C32" i="1"/>
  <c r="D32" i="1"/>
  <c r="E31" i="1"/>
  <c r="H31" i="1"/>
  <c r="I31" i="1"/>
  <c r="J52" i="1" l="1"/>
  <c r="K51" i="1"/>
  <c r="C33" i="1"/>
  <c r="D33" i="1"/>
  <c r="E32" i="1"/>
  <c r="H32" i="1"/>
  <c r="I32" i="1"/>
  <c r="J53" i="1" l="1"/>
  <c r="K52" i="1"/>
  <c r="C34" i="1"/>
  <c r="D34" i="1"/>
  <c r="E33" i="1"/>
  <c r="H33" i="1"/>
  <c r="I33" i="1"/>
  <c r="J54" i="1" l="1"/>
  <c r="K53" i="1"/>
  <c r="C35" i="1"/>
  <c r="D35" i="1"/>
  <c r="E34" i="1"/>
  <c r="H34" i="1"/>
  <c r="I34" i="1"/>
  <c r="J55" i="1" l="1"/>
  <c r="K54" i="1"/>
  <c r="C36" i="1"/>
  <c r="D36" i="1"/>
  <c r="E35" i="1"/>
  <c r="H35" i="1"/>
  <c r="I35" i="1"/>
  <c r="J56" i="1" l="1"/>
  <c r="K55" i="1"/>
  <c r="C37" i="1"/>
  <c r="D37" i="1"/>
  <c r="E36" i="1"/>
  <c r="H36" i="1"/>
  <c r="I36" i="1"/>
  <c r="J57" i="1" l="1"/>
  <c r="K56" i="1"/>
  <c r="C38" i="1"/>
  <c r="D38" i="1"/>
  <c r="E37" i="1"/>
  <c r="H37" i="1"/>
  <c r="I37" i="1"/>
  <c r="J58" i="1" l="1"/>
  <c r="K57" i="1"/>
  <c r="E38" i="1"/>
  <c r="H38" i="1"/>
  <c r="C39" i="1"/>
  <c r="D39" i="1"/>
  <c r="I38" i="1"/>
  <c r="J59" i="1" l="1"/>
  <c r="K58" i="1"/>
  <c r="E39" i="1"/>
  <c r="H39" i="1"/>
  <c r="C40" i="1"/>
  <c r="D40" i="1"/>
  <c r="I39" i="1"/>
  <c r="J60" i="1" l="1"/>
  <c r="K59" i="1"/>
  <c r="C41" i="1"/>
  <c r="D41" i="1"/>
  <c r="E40" i="1"/>
  <c r="H40" i="1"/>
  <c r="I40" i="1"/>
  <c r="J61" i="1" l="1"/>
  <c r="K60" i="1"/>
  <c r="C42" i="1"/>
  <c r="D42" i="1"/>
  <c r="E41" i="1"/>
  <c r="H41" i="1"/>
  <c r="I41" i="1"/>
  <c r="J62" i="1" l="1"/>
  <c r="K61" i="1"/>
  <c r="C43" i="1"/>
  <c r="D43" i="1"/>
  <c r="E42" i="1"/>
  <c r="H42" i="1"/>
  <c r="I42" i="1"/>
  <c r="J63" i="1" l="1"/>
  <c r="K62" i="1"/>
  <c r="C44" i="1"/>
  <c r="D44" i="1"/>
  <c r="E43" i="1"/>
  <c r="H43" i="1"/>
  <c r="I43" i="1"/>
  <c r="J64" i="1" l="1"/>
  <c r="K63" i="1"/>
  <c r="E44" i="1"/>
  <c r="H44" i="1"/>
  <c r="C45" i="1"/>
  <c r="D45" i="1"/>
  <c r="I44" i="1"/>
  <c r="J65" i="1" l="1"/>
  <c r="K64" i="1"/>
  <c r="C46" i="1"/>
  <c r="D46" i="1"/>
  <c r="E45" i="1"/>
  <c r="H45" i="1"/>
  <c r="I45" i="1"/>
  <c r="J66" i="1" l="1"/>
  <c r="K65" i="1"/>
  <c r="E46" i="1"/>
  <c r="H46" i="1"/>
  <c r="C47" i="1"/>
  <c r="D47" i="1"/>
  <c r="I46" i="1"/>
  <c r="J67" i="1" l="1"/>
  <c r="K66" i="1"/>
  <c r="I66" i="1" s="1"/>
  <c r="C48" i="1"/>
  <c r="D48" i="1"/>
  <c r="E47" i="1"/>
  <c r="H47" i="1"/>
  <c r="I47" i="1"/>
  <c r="J68" i="1" l="1"/>
  <c r="K67" i="1"/>
  <c r="E48" i="1"/>
  <c r="H48" i="1"/>
  <c r="C49" i="1"/>
  <c r="D49" i="1"/>
  <c r="I48" i="1"/>
  <c r="J69" i="1" l="1"/>
  <c r="K68" i="1"/>
  <c r="I50" i="1"/>
  <c r="C50" i="1"/>
  <c r="D50" i="1"/>
  <c r="E49" i="1"/>
  <c r="H49" i="1"/>
  <c r="I49" i="1"/>
  <c r="J70" i="1" l="1"/>
  <c r="K69" i="1"/>
  <c r="C51" i="1"/>
  <c r="D51" i="1"/>
  <c r="E50" i="1"/>
  <c r="H50" i="1"/>
  <c r="J71" i="1" l="1"/>
  <c r="K70" i="1"/>
  <c r="C52" i="1"/>
  <c r="D52" i="1"/>
  <c r="E51" i="1"/>
  <c r="H51" i="1"/>
  <c r="I51" i="1"/>
  <c r="J72" i="1" l="1"/>
  <c r="K71" i="1"/>
  <c r="C53" i="1"/>
  <c r="D53" i="1"/>
  <c r="E52" i="1"/>
  <c r="H52" i="1"/>
  <c r="I52" i="1"/>
  <c r="J73" i="1" l="1"/>
  <c r="K72" i="1"/>
  <c r="C54" i="1"/>
  <c r="D54" i="1"/>
  <c r="E53" i="1"/>
  <c r="H53" i="1"/>
  <c r="I53" i="1"/>
  <c r="E54" i="1"/>
  <c r="J74" i="1" l="1"/>
  <c r="K73" i="1"/>
  <c r="C55" i="1"/>
  <c r="D55" i="1"/>
  <c r="H54" i="1"/>
  <c r="I54" i="1"/>
  <c r="J75" i="1" l="1"/>
  <c r="K74" i="1"/>
  <c r="C56" i="1"/>
  <c r="D56" i="1"/>
  <c r="E55" i="1"/>
  <c r="H55" i="1"/>
  <c r="I55" i="1"/>
  <c r="J76" i="1" l="1"/>
  <c r="K75" i="1"/>
  <c r="E56" i="1"/>
  <c r="H56" i="1"/>
  <c r="C57" i="1"/>
  <c r="D57" i="1"/>
  <c r="I56" i="1"/>
  <c r="J77" i="1" l="1"/>
  <c r="K76" i="1"/>
  <c r="C58" i="1"/>
  <c r="D58" i="1"/>
  <c r="E57" i="1"/>
  <c r="H57" i="1"/>
  <c r="I57" i="1"/>
  <c r="J78" i="1" l="1"/>
  <c r="K77" i="1"/>
  <c r="H58" i="1"/>
  <c r="E58" i="1"/>
  <c r="C59" i="1"/>
  <c r="D59" i="1"/>
  <c r="I58" i="1"/>
  <c r="J79" i="1" l="1"/>
  <c r="K78" i="1"/>
  <c r="C60" i="1"/>
  <c r="D60" i="1"/>
  <c r="H59" i="1"/>
  <c r="E59" i="1"/>
  <c r="I59" i="1"/>
  <c r="J80" i="1" l="1"/>
  <c r="K79" i="1"/>
  <c r="H60" i="1"/>
  <c r="E60" i="1"/>
  <c r="C61" i="1"/>
  <c r="D61" i="1"/>
  <c r="I60" i="1"/>
  <c r="J81" i="1" l="1"/>
  <c r="K80" i="1"/>
  <c r="H61" i="1"/>
  <c r="E61" i="1"/>
  <c r="C62" i="1"/>
  <c r="D62" i="1"/>
  <c r="I61" i="1"/>
  <c r="J82" i="1" l="1"/>
  <c r="K81" i="1"/>
  <c r="H62" i="1"/>
  <c r="E62" i="1"/>
  <c r="C63" i="1"/>
  <c r="D63" i="1"/>
  <c r="I62" i="1"/>
  <c r="J83" i="1" l="1"/>
  <c r="K82" i="1"/>
  <c r="C64" i="1"/>
  <c r="D64" i="1"/>
  <c r="H63" i="1"/>
  <c r="E63" i="1"/>
  <c r="I63" i="1"/>
  <c r="J84" i="1" l="1"/>
  <c r="K83" i="1"/>
  <c r="H64" i="1"/>
  <c r="E64" i="1"/>
  <c r="C65" i="1"/>
  <c r="D65" i="1"/>
  <c r="I64" i="1"/>
  <c r="E67" i="1"/>
  <c r="J85" i="1" l="1"/>
  <c r="K84" i="1"/>
  <c r="C66" i="1"/>
  <c r="D66" i="1"/>
  <c r="H65" i="1"/>
  <c r="E65" i="1"/>
  <c r="I65" i="1"/>
  <c r="J86" i="1" l="1"/>
  <c r="K85" i="1"/>
  <c r="C67" i="1"/>
  <c r="D67" i="1"/>
  <c r="H66" i="1"/>
  <c r="E66" i="1"/>
  <c r="J87" i="1" l="1"/>
  <c r="K86" i="1"/>
  <c r="C68" i="1"/>
  <c r="D68" i="1"/>
  <c r="H67" i="1"/>
  <c r="I67" i="1"/>
  <c r="E68" i="1"/>
  <c r="J88" i="1" l="1"/>
  <c r="K87" i="1"/>
  <c r="H68" i="1"/>
  <c r="C69" i="1"/>
  <c r="D69" i="1"/>
  <c r="I68" i="1"/>
  <c r="J89" i="1" l="1"/>
  <c r="K88" i="1"/>
  <c r="C70" i="1"/>
  <c r="D70" i="1"/>
  <c r="H69" i="1"/>
  <c r="E69" i="1"/>
  <c r="I69" i="1"/>
  <c r="J90" i="1" l="1"/>
  <c r="K89" i="1"/>
  <c r="C71" i="1"/>
  <c r="D71" i="1"/>
  <c r="E70" i="1"/>
  <c r="H70" i="1"/>
  <c r="I70" i="1"/>
  <c r="J91" i="1" l="1"/>
  <c r="K90" i="1"/>
  <c r="C72" i="1"/>
  <c r="D72" i="1"/>
  <c r="E71" i="1"/>
  <c r="H71" i="1"/>
  <c r="I71" i="1"/>
  <c r="J92" i="1" l="1"/>
  <c r="K91" i="1"/>
  <c r="E72" i="1"/>
  <c r="H72" i="1"/>
  <c r="D73" i="1"/>
  <c r="C73" i="1"/>
  <c r="I72" i="1"/>
  <c r="J93" i="1" l="1"/>
  <c r="K92" i="1"/>
  <c r="C74" i="1"/>
  <c r="D74" i="1"/>
  <c r="E73" i="1"/>
  <c r="H73" i="1"/>
  <c r="I73" i="1"/>
  <c r="J94" i="1" l="1"/>
  <c r="K93" i="1"/>
  <c r="C75" i="1"/>
  <c r="D75" i="1"/>
  <c r="E74" i="1"/>
  <c r="H74" i="1"/>
  <c r="I74" i="1"/>
  <c r="J95" i="1" l="1"/>
  <c r="K94" i="1"/>
  <c r="E75" i="1"/>
  <c r="H75" i="1"/>
  <c r="I75" i="1"/>
  <c r="D76" i="1"/>
  <c r="C76" i="1"/>
  <c r="J96" i="1" l="1"/>
  <c r="K95" i="1"/>
  <c r="E76" i="1"/>
  <c r="H76" i="1"/>
  <c r="I76" i="1"/>
  <c r="D77" i="1"/>
  <c r="C77" i="1"/>
  <c r="J97" i="1" l="1"/>
  <c r="K96" i="1"/>
  <c r="E77" i="1"/>
  <c r="H77" i="1"/>
  <c r="I77" i="1"/>
  <c r="D78" i="1"/>
  <c r="C78" i="1"/>
  <c r="J98" i="1" l="1"/>
  <c r="K97" i="1"/>
  <c r="E78" i="1"/>
  <c r="H78" i="1"/>
  <c r="I78" i="1"/>
  <c r="D79" i="1"/>
  <c r="C79" i="1"/>
  <c r="J99" i="1" l="1"/>
  <c r="K98" i="1"/>
  <c r="E79" i="1"/>
  <c r="H79" i="1"/>
  <c r="I79" i="1"/>
  <c r="D80" i="1"/>
  <c r="C80" i="1"/>
  <c r="J100" i="1" l="1"/>
  <c r="K99" i="1"/>
  <c r="E80" i="1"/>
  <c r="H80" i="1"/>
  <c r="I80" i="1"/>
  <c r="D81" i="1"/>
  <c r="C81" i="1"/>
  <c r="J101" i="1" l="1"/>
  <c r="K100" i="1"/>
  <c r="E81" i="1"/>
  <c r="H81" i="1"/>
  <c r="I81" i="1"/>
  <c r="D82" i="1"/>
  <c r="C82" i="1"/>
  <c r="J102" i="1" l="1"/>
  <c r="K101" i="1"/>
  <c r="E82" i="1"/>
  <c r="H82" i="1"/>
  <c r="I82" i="1"/>
  <c r="D83" i="1"/>
  <c r="C83" i="1"/>
  <c r="J103" i="1" l="1"/>
  <c r="K102" i="1"/>
  <c r="E83" i="1"/>
  <c r="I83" i="1"/>
  <c r="H83" i="1"/>
  <c r="D84" i="1"/>
  <c r="C84" i="1"/>
  <c r="J104" i="1" l="1"/>
  <c r="K103" i="1"/>
  <c r="E84" i="1"/>
  <c r="H84" i="1"/>
  <c r="I84" i="1"/>
  <c r="D85" i="1"/>
  <c r="C85" i="1"/>
  <c r="J105" i="1" l="1"/>
  <c r="K104" i="1"/>
  <c r="E85" i="1"/>
  <c r="H85" i="1"/>
  <c r="I85" i="1"/>
  <c r="D86" i="1"/>
  <c r="C86" i="1"/>
  <c r="J106" i="1" l="1"/>
  <c r="K105" i="1"/>
  <c r="E86" i="1"/>
  <c r="H86" i="1"/>
  <c r="I86" i="1"/>
  <c r="D87" i="1"/>
  <c r="C87" i="1"/>
  <c r="J107" i="1" l="1"/>
  <c r="K106" i="1"/>
  <c r="E87" i="1"/>
  <c r="I87" i="1"/>
  <c r="H87" i="1"/>
  <c r="D88" i="1"/>
  <c r="C88" i="1"/>
  <c r="J108" i="1" l="1"/>
  <c r="K107" i="1"/>
  <c r="E88" i="1"/>
  <c r="H88" i="1"/>
  <c r="I88" i="1"/>
  <c r="D89" i="1"/>
  <c r="C89" i="1"/>
  <c r="J109" i="1" l="1"/>
  <c r="K108" i="1"/>
  <c r="E89" i="1"/>
  <c r="H89" i="1"/>
  <c r="I89" i="1"/>
  <c r="D90" i="1"/>
  <c r="C90" i="1"/>
  <c r="J110" i="1" l="1"/>
  <c r="K109" i="1"/>
  <c r="E90" i="1"/>
  <c r="H90" i="1"/>
  <c r="I90" i="1"/>
  <c r="D91" i="1"/>
  <c r="C91" i="1"/>
  <c r="J111" i="1" l="1"/>
  <c r="K110" i="1"/>
  <c r="E91" i="1"/>
  <c r="I91" i="1"/>
  <c r="H91" i="1"/>
  <c r="D92" i="1"/>
  <c r="C92" i="1"/>
  <c r="J112" i="1" l="1"/>
  <c r="K111" i="1"/>
  <c r="E92" i="1"/>
  <c r="H92" i="1"/>
  <c r="I92" i="1"/>
  <c r="D93" i="1"/>
  <c r="C93" i="1"/>
  <c r="J113" i="1" l="1"/>
  <c r="K112" i="1"/>
  <c r="E93" i="1"/>
  <c r="H93" i="1"/>
  <c r="I93" i="1"/>
  <c r="D94" i="1"/>
  <c r="C94" i="1"/>
  <c r="J114" i="1" l="1"/>
  <c r="K113" i="1"/>
  <c r="E94" i="1"/>
  <c r="H94" i="1"/>
  <c r="I94" i="1"/>
  <c r="D95" i="1"/>
  <c r="C95" i="1"/>
  <c r="J115" i="1" l="1"/>
  <c r="K114" i="1"/>
  <c r="E95" i="1"/>
  <c r="H95" i="1"/>
  <c r="I95" i="1"/>
  <c r="D96" i="1"/>
  <c r="C96" i="1"/>
  <c r="J116" i="1" l="1"/>
  <c r="K115" i="1"/>
  <c r="E96" i="1"/>
  <c r="H96" i="1"/>
  <c r="I96" i="1"/>
  <c r="D97" i="1"/>
  <c r="C97" i="1"/>
  <c r="J117" i="1" l="1"/>
  <c r="K116" i="1"/>
  <c r="E97" i="1"/>
  <c r="H97" i="1"/>
  <c r="I97" i="1"/>
  <c r="D98" i="1"/>
  <c r="C98" i="1"/>
  <c r="J118" i="1" l="1"/>
  <c r="K117" i="1"/>
  <c r="E98" i="1"/>
  <c r="H98" i="1"/>
  <c r="I98" i="1"/>
  <c r="D99" i="1"/>
  <c r="C99" i="1"/>
  <c r="J119" i="1" l="1"/>
  <c r="K118" i="1"/>
  <c r="E99" i="1"/>
  <c r="I99" i="1"/>
  <c r="H99" i="1"/>
  <c r="D100" i="1"/>
  <c r="C100" i="1"/>
  <c r="J120" i="1" l="1"/>
  <c r="K119" i="1"/>
  <c r="E100" i="1"/>
  <c r="H100" i="1"/>
  <c r="I100" i="1"/>
  <c r="D101" i="1"/>
  <c r="C101" i="1"/>
  <c r="J121" i="1" l="1"/>
  <c r="K120" i="1"/>
  <c r="E101" i="1"/>
  <c r="H101" i="1"/>
  <c r="I101" i="1"/>
  <c r="D102" i="1"/>
  <c r="C102" i="1"/>
  <c r="J122" i="1" l="1"/>
  <c r="K121" i="1"/>
  <c r="E102" i="1"/>
  <c r="H102" i="1"/>
  <c r="I102" i="1"/>
  <c r="D103" i="1"/>
  <c r="C103" i="1"/>
  <c r="J123" i="1" l="1"/>
  <c r="K122" i="1"/>
  <c r="E103" i="1"/>
  <c r="I103" i="1"/>
  <c r="H103" i="1"/>
  <c r="D104" i="1"/>
  <c r="C104" i="1"/>
  <c r="J124" i="1" l="1"/>
  <c r="K123" i="1"/>
  <c r="E104" i="1"/>
  <c r="H104" i="1"/>
  <c r="I104" i="1"/>
  <c r="D105" i="1"/>
  <c r="C105" i="1"/>
  <c r="J125" i="1" l="1"/>
  <c r="K124" i="1"/>
  <c r="E105" i="1"/>
  <c r="H105" i="1"/>
  <c r="I105" i="1"/>
  <c r="D106" i="1"/>
  <c r="C106" i="1"/>
  <c r="J126" i="1" l="1"/>
  <c r="K125" i="1"/>
  <c r="E106" i="1"/>
  <c r="H106" i="1"/>
  <c r="I106" i="1"/>
  <c r="D107" i="1"/>
  <c r="C107" i="1"/>
  <c r="J127" i="1" l="1"/>
  <c r="K126" i="1"/>
  <c r="E107" i="1"/>
  <c r="I107" i="1"/>
  <c r="H107" i="1"/>
  <c r="D108" i="1"/>
  <c r="C108" i="1"/>
  <c r="J128" i="1" l="1"/>
  <c r="K127" i="1"/>
  <c r="E108" i="1"/>
  <c r="H108" i="1"/>
  <c r="I108" i="1"/>
  <c r="D109" i="1"/>
  <c r="C109" i="1"/>
  <c r="J129" i="1" l="1"/>
  <c r="K128" i="1"/>
  <c r="E109" i="1"/>
  <c r="H109" i="1"/>
  <c r="I109" i="1"/>
  <c r="D110" i="1"/>
  <c r="C110" i="1"/>
  <c r="J130" i="1" l="1"/>
  <c r="K129" i="1"/>
  <c r="E110" i="1"/>
  <c r="H110" i="1"/>
  <c r="I110" i="1"/>
  <c r="D111" i="1"/>
  <c r="C111" i="1"/>
  <c r="J131" i="1" l="1"/>
  <c r="K130" i="1"/>
  <c r="E111" i="1"/>
  <c r="H111" i="1"/>
  <c r="I111" i="1"/>
  <c r="D112" i="1"/>
  <c r="C112" i="1"/>
  <c r="J132" i="1" l="1"/>
  <c r="K131" i="1"/>
  <c r="E112" i="1"/>
  <c r="H112" i="1"/>
  <c r="I112" i="1"/>
  <c r="D113" i="1"/>
  <c r="C113" i="1"/>
  <c r="J133" i="1" l="1"/>
  <c r="K132" i="1"/>
  <c r="E113" i="1"/>
  <c r="H113" i="1"/>
  <c r="I113" i="1"/>
  <c r="D114" i="1"/>
  <c r="C114" i="1"/>
  <c r="J134" i="1" l="1"/>
  <c r="K133" i="1"/>
  <c r="E114" i="1"/>
  <c r="H114" i="1"/>
  <c r="I114" i="1"/>
  <c r="D115" i="1"/>
  <c r="C115" i="1"/>
  <c r="J135" i="1" l="1"/>
  <c r="K134" i="1"/>
  <c r="E115" i="1"/>
  <c r="I115" i="1"/>
  <c r="H115" i="1"/>
  <c r="D116" i="1"/>
  <c r="C116" i="1"/>
  <c r="J136" i="1" l="1"/>
  <c r="K135" i="1"/>
  <c r="E116" i="1"/>
  <c r="H116" i="1"/>
  <c r="I116" i="1"/>
  <c r="D117" i="1"/>
  <c r="C117" i="1"/>
  <c r="J137" i="1" l="1"/>
  <c r="K136" i="1"/>
  <c r="E117" i="1"/>
  <c r="H117" i="1"/>
  <c r="I117" i="1"/>
  <c r="D118" i="1"/>
  <c r="C118" i="1"/>
  <c r="J138" i="1" l="1"/>
  <c r="K137" i="1"/>
  <c r="E118" i="1"/>
  <c r="H118" i="1"/>
  <c r="I118" i="1"/>
  <c r="D119" i="1"/>
  <c r="C119" i="1"/>
  <c r="J139" i="1" l="1"/>
  <c r="K138" i="1"/>
  <c r="E119" i="1"/>
  <c r="I119" i="1"/>
  <c r="H119" i="1"/>
  <c r="D120" i="1"/>
  <c r="C120" i="1"/>
  <c r="J140" i="1" l="1"/>
  <c r="K139" i="1"/>
  <c r="E120" i="1"/>
  <c r="H120" i="1"/>
  <c r="I120" i="1"/>
  <c r="D121" i="1"/>
  <c r="C121" i="1"/>
  <c r="J141" i="1" l="1"/>
  <c r="K140" i="1"/>
  <c r="E121" i="1"/>
  <c r="H121" i="1"/>
  <c r="I121" i="1"/>
  <c r="D122" i="1"/>
  <c r="C122" i="1"/>
  <c r="J142" i="1" l="1"/>
  <c r="K141" i="1"/>
  <c r="E122" i="1"/>
  <c r="H122" i="1"/>
  <c r="I122" i="1"/>
  <c r="D123" i="1"/>
  <c r="C123" i="1"/>
  <c r="J143" i="1" l="1"/>
  <c r="K142" i="1"/>
  <c r="E123" i="1"/>
  <c r="I123" i="1"/>
  <c r="H123" i="1"/>
  <c r="D124" i="1"/>
  <c r="C124" i="1"/>
  <c r="J144" i="1" l="1"/>
  <c r="K143" i="1"/>
  <c r="E124" i="1"/>
  <c r="H124" i="1"/>
  <c r="I124" i="1"/>
  <c r="D125" i="1"/>
  <c r="C125" i="1"/>
  <c r="J145" i="1" l="1"/>
  <c r="K144" i="1"/>
  <c r="E125" i="1"/>
  <c r="H125" i="1"/>
  <c r="I125" i="1"/>
  <c r="D126" i="1"/>
  <c r="C126" i="1"/>
  <c r="J146" i="1" l="1"/>
  <c r="K145" i="1"/>
  <c r="E126" i="1"/>
  <c r="H126" i="1"/>
  <c r="I126" i="1"/>
  <c r="D127" i="1"/>
  <c r="C127" i="1"/>
  <c r="J147" i="1" l="1"/>
  <c r="K146" i="1"/>
  <c r="E127" i="1"/>
  <c r="H127" i="1"/>
  <c r="I127" i="1"/>
  <c r="D128" i="1"/>
  <c r="C128" i="1"/>
  <c r="J148" i="1" l="1"/>
  <c r="K147" i="1"/>
  <c r="E128" i="1"/>
  <c r="H128" i="1"/>
  <c r="I128" i="1"/>
  <c r="D129" i="1"/>
  <c r="C129" i="1"/>
  <c r="J149" i="1" l="1"/>
  <c r="K148" i="1"/>
  <c r="E129" i="1"/>
  <c r="H129" i="1"/>
  <c r="I129" i="1"/>
  <c r="D130" i="1"/>
  <c r="C130" i="1"/>
  <c r="J150" i="1" l="1"/>
  <c r="K149" i="1"/>
  <c r="E130" i="1"/>
  <c r="H130" i="1"/>
  <c r="I130" i="1"/>
  <c r="D131" i="1"/>
  <c r="C131" i="1"/>
  <c r="J151" i="1" l="1"/>
  <c r="K150" i="1"/>
  <c r="E131" i="1"/>
  <c r="I131" i="1"/>
  <c r="H131" i="1"/>
  <c r="D132" i="1"/>
  <c r="C132" i="1"/>
  <c r="J152" i="1" l="1"/>
  <c r="K151" i="1"/>
  <c r="E132" i="1"/>
  <c r="H132" i="1"/>
  <c r="I132" i="1"/>
  <c r="D133" i="1"/>
  <c r="C133" i="1"/>
  <c r="J153" i="1" l="1"/>
  <c r="K152" i="1"/>
  <c r="E133" i="1"/>
  <c r="H133" i="1"/>
  <c r="I133" i="1"/>
  <c r="D134" i="1"/>
  <c r="C134" i="1"/>
  <c r="J154" i="1" l="1"/>
  <c r="K153" i="1"/>
  <c r="E134" i="1"/>
  <c r="H134" i="1"/>
  <c r="I134" i="1"/>
  <c r="D135" i="1"/>
  <c r="C135" i="1"/>
  <c r="J155" i="1" l="1"/>
  <c r="K154" i="1"/>
  <c r="E135" i="1"/>
  <c r="I135" i="1"/>
  <c r="H135" i="1"/>
  <c r="D136" i="1"/>
  <c r="C136" i="1"/>
  <c r="J156" i="1" l="1"/>
  <c r="K155" i="1"/>
  <c r="E136" i="1"/>
  <c r="H136" i="1"/>
  <c r="I136" i="1"/>
  <c r="D137" i="1"/>
  <c r="C137" i="1"/>
  <c r="J157" i="1" l="1"/>
  <c r="K156" i="1"/>
  <c r="E137" i="1"/>
  <c r="H137" i="1"/>
  <c r="I137" i="1"/>
  <c r="D138" i="1"/>
  <c r="C138" i="1"/>
  <c r="J158" i="1" l="1"/>
  <c r="K157" i="1"/>
  <c r="E138" i="1"/>
  <c r="H138" i="1"/>
  <c r="I138" i="1"/>
  <c r="D139" i="1"/>
  <c r="C139" i="1"/>
  <c r="J159" i="1" l="1"/>
  <c r="K158" i="1"/>
  <c r="E139" i="1"/>
  <c r="I139" i="1"/>
  <c r="H139" i="1"/>
  <c r="D140" i="1"/>
  <c r="C140" i="1"/>
  <c r="J160" i="1" l="1"/>
  <c r="K159" i="1"/>
  <c r="E140" i="1"/>
  <c r="H140" i="1"/>
  <c r="I140" i="1"/>
  <c r="D141" i="1"/>
  <c r="C141" i="1"/>
  <c r="J161" i="1" l="1"/>
  <c r="K160" i="1"/>
  <c r="E141" i="1"/>
  <c r="H141" i="1"/>
  <c r="I141" i="1"/>
  <c r="D142" i="1"/>
  <c r="C142" i="1"/>
  <c r="J162" i="1" l="1"/>
  <c r="K161" i="1"/>
  <c r="E142" i="1"/>
  <c r="H142" i="1"/>
  <c r="I142" i="1"/>
  <c r="D143" i="1"/>
  <c r="C143" i="1"/>
  <c r="J163" i="1" l="1"/>
  <c r="K162" i="1"/>
  <c r="E143" i="1"/>
  <c r="H143" i="1"/>
  <c r="I143" i="1"/>
  <c r="D144" i="1"/>
  <c r="C144" i="1"/>
  <c r="J164" i="1" l="1"/>
  <c r="K163" i="1"/>
  <c r="E144" i="1"/>
  <c r="H144" i="1"/>
  <c r="I144" i="1"/>
  <c r="D145" i="1"/>
  <c r="C145" i="1"/>
  <c r="J165" i="1" l="1"/>
  <c r="K164" i="1"/>
  <c r="E145" i="1"/>
  <c r="H145" i="1"/>
  <c r="I145" i="1"/>
  <c r="D146" i="1"/>
  <c r="C146" i="1"/>
  <c r="J166" i="1" l="1"/>
  <c r="K165" i="1"/>
  <c r="E146" i="1"/>
  <c r="H146" i="1"/>
  <c r="I146" i="1"/>
  <c r="D147" i="1"/>
  <c r="C147" i="1"/>
  <c r="J167" i="1" l="1"/>
  <c r="K166" i="1"/>
  <c r="E147" i="1"/>
  <c r="I147" i="1"/>
  <c r="H147" i="1"/>
  <c r="D148" i="1"/>
  <c r="C148" i="1"/>
  <c r="J168" i="1" l="1"/>
  <c r="K167" i="1"/>
  <c r="E148" i="1"/>
  <c r="H148" i="1"/>
  <c r="I148" i="1"/>
  <c r="D149" i="1"/>
  <c r="C149" i="1"/>
  <c r="J169" i="1" l="1"/>
  <c r="K168" i="1"/>
  <c r="E149" i="1"/>
  <c r="H149" i="1"/>
  <c r="I149" i="1"/>
  <c r="D150" i="1"/>
  <c r="C150" i="1"/>
  <c r="J170" i="1" l="1"/>
  <c r="K169" i="1"/>
  <c r="E150" i="1"/>
  <c r="H150" i="1"/>
  <c r="I150" i="1"/>
  <c r="D151" i="1"/>
  <c r="C151" i="1"/>
  <c r="J171" i="1" l="1"/>
  <c r="K170" i="1"/>
  <c r="E151" i="1"/>
  <c r="I151" i="1"/>
  <c r="H151" i="1"/>
  <c r="D152" i="1"/>
  <c r="C152" i="1"/>
  <c r="J172" i="1" l="1"/>
  <c r="K171" i="1"/>
  <c r="E152" i="1"/>
  <c r="H152" i="1"/>
  <c r="I152" i="1"/>
  <c r="D153" i="1"/>
  <c r="C153" i="1"/>
  <c r="J173" i="1" l="1"/>
  <c r="K172" i="1"/>
  <c r="E153" i="1"/>
  <c r="H153" i="1"/>
  <c r="I153" i="1"/>
  <c r="D154" i="1"/>
  <c r="C154" i="1"/>
  <c r="J174" i="1" l="1"/>
  <c r="K173" i="1"/>
  <c r="E154" i="1"/>
  <c r="H154" i="1"/>
  <c r="I154" i="1"/>
  <c r="D155" i="1"/>
  <c r="C155" i="1"/>
  <c r="J175" i="1" l="1"/>
  <c r="K174" i="1"/>
  <c r="E155" i="1"/>
  <c r="I155" i="1"/>
  <c r="H155" i="1"/>
  <c r="D156" i="1"/>
  <c r="C156" i="1"/>
  <c r="J176" i="1" l="1"/>
  <c r="K175" i="1"/>
  <c r="E156" i="1"/>
  <c r="H156" i="1"/>
  <c r="I156" i="1"/>
  <c r="D157" i="1"/>
  <c r="C157" i="1"/>
  <c r="J177" i="1" l="1"/>
  <c r="K176" i="1"/>
  <c r="E157" i="1"/>
  <c r="H157" i="1"/>
  <c r="I157" i="1"/>
  <c r="D158" i="1"/>
  <c r="C158" i="1"/>
  <c r="J178" i="1" l="1"/>
  <c r="K177" i="1"/>
  <c r="E158" i="1"/>
  <c r="H158" i="1"/>
  <c r="I158" i="1"/>
  <c r="D159" i="1"/>
  <c r="C159" i="1"/>
  <c r="J179" i="1" l="1"/>
  <c r="K178" i="1"/>
  <c r="E159" i="1"/>
  <c r="H159" i="1"/>
  <c r="I159" i="1"/>
  <c r="D160" i="1"/>
  <c r="C160" i="1"/>
  <c r="J180" i="1" l="1"/>
  <c r="K179" i="1"/>
  <c r="E160" i="1"/>
  <c r="H160" i="1"/>
  <c r="I160" i="1"/>
  <c r="D161" i="1"/>
  <c r="C161" i="1"/>
  <c r="J181" i="1" l="1"/>
  <c r="K180" i="1"/>
  <c r="E161" i="1"/>
  <c r="H161" i="1"/>
  <c r="I161" i="1"/>
  <c r="D162" i="1"/>
  <c r="C162" i="1"/>
  <c r="J182" i="1" l="1"/>
  <c r="K181" i="1"/>
  <c r="E162" i="1"/>
  <c r="H162" i="1"/>
  <c r="I162" i="1"/>
  <c r="D163" i="1"/>
  <c r="C163" i="1"/>
  <c r="J183" i="1" l="1"/>
  <c r="K182" i="1"/>
  <c r="E163" i="1"/>
  <c r="I163" i="1"/>
  <c r="H163" i="1"/>
  <c r="D164" i="1"/>
  <c r="C164" i="1"/>
  <c r="J184" i="1" l="1"/>
  <c r="K183" i="1"/>
  <c r="E164" i="1"/>
  <c r="H164" i="1"/>
  <c r="I164" i="1"/>
  <c r="D165" i="1"/>
  <c r="C165" i="1"/>
  <c r="J185" i="1" l="1"/>
  <c r="K184" i="1"/>
  <c r="E165" i="1"/>
  <c r="H165" i="1"/>
  <c r="I165" i="1"/>
  <c r="D166" i="1"/>
  <c r="C166" i="1"/>
  <c r="J186" i="1" l="1"/>
  <c r="K185" i="1"/>
  <c r="E166" i="1"/>
  <c r="H166" i="1"/>
  <c r="I166" i="1"/>
  <c r="D167" i="1"/>
  <c r="C167" i="1"/>
  <c r="J187" i="1" l="1"/>
  <c r="K186" i="1"/>
  <c r="E167" i="1"/>
  <c r="I167" i="1"/>
  <c r="H167" i="1"/>
  <c r="D168" i="1"/>
  <c r="C168" i="1"/>
  <c r="J188" i="1" l="1"/>
  <c r="K187" i="1"/>
  <c r="E168" i="1"/>
  <c r="H168" i="1"/>
  <c r="I168" i="1"/>
  <c r="D169" i="1"/>
  <c r="C169" i="1"/>
  <c r="J189" i="1" l="1"/>
  <c r="K188" i="1"/>
  <c r="E169" i="1"/>
  <c r="H169" i="1"/>
  <c r="I169" i="1"/>
  <c r="D170" i="1"/>
  <c r="C170" i="1"/>
  <c r="J190" i="1" l="1"/>
  <c r="K189" i="1"/>
  <c r="E170" i="1"/>
  <c r="H170" i="1"/>
  <c r="I170" i="1"/>
  <c r="D171" i="1"/>
  <c r="C171" i="1"/>
  <c r="J191" i="1" l="1"/>
  <c r="K190" i="1"/>
  <c r="E171" i="1"/>
  <c r="I171" i="1"/>
  <c r="H171" i="1"/>
  <c r="D172" i="1"/>
  <c r="C172" i="1"/>
  <c r="J192" i="1" l="1"/>
  <c r="K191" i="1"/>
  <c r="E172" i="1"/>
  <c r="H172" i="1"/>
  <c r="I172" i="1"/>
  <c r="D173" i="1"/>
  <c r="C173" i="1"/>
  <c r="J193" i="1" l="1"/>
  <c r="K192" i="1"/>
  <c r="E173" i="1"/>
  <c r="H173" i="1"/>
  <c r="I173" i="1"/>
  <c r="D174" i="1"/>
  <c r="C174" i="1"/>
  <c r="J194" i="1" l="1"/>
  <c r="K193" i="1"/>
  <c r="E174" i="1"/>
  <c r="H174" i="1"/>
  <c r="I174" i="1"/>
  <c r="D175" i="1"/>
  <c r="C175" i="1"/>
  <c r="J195" i="1" l="1"/>
  <c r="K194" i="1"/>
  <c r="E175" i="1"/>
  <c r="H175" i="1"/>
  <c r="I175" i="1"/>
  <c r="D176" i="1"/>
  <c r="C176" i="1"/>
  <c r="J196" i="1" l="1"/>
  <c r="K195" i="1"/>
  <c r="E176" i="1"/>
  <c r="H176" i="1"/>
  <c r="I176" i="1"/>
  <c r="D177" i="1"/>
  <c r="C177" i="1"/>
  <c r="J197" i="1" l="1"/>
  <c r="K196" i="1"/>
  <c r="E177" i="1"/>
  <c r="H177" i="1"/>
  <c r="I177" i="1"/>
  <c r="D178" i="1"/>
  <c r="C178" i="1"/>
  <c r="J198" i="1" l="1"/>
  <c r="K197" i="1"/>
  <c r="E178" i="1"/>
  <c r="H178" i="1"/>
  <c r="I178" i="1"/>
  <c r="D179" i="1"/>
  <c r="C179" i="1"/>
  <c r="J199" i="1" l="1"/>
  <c r="K198" i="1"/>
  <c r="E179" i="1"/>
  <c r="I179" i="1"/>
  <c r="H179" i="1"/>
  <c r="D180" i="1"/>
  <c r="C180" i="1"/>
  <c r="J200" i="1" l="1"/>
  <c r="K199" i="1"/>
  <c r="E180" i="1"/>
  <c r="H180" i="1"/>
  <c r="I180" i="1"/>
  <c r="D181" i="1"/>
  <c r="C181" i="1"/>
  <c r="J201" i="1" l="1"/>
  <c r="K200" i="1"/>
  <c r="E181" i="1"/>
  <c r="H181" i="1"/>
  <c r="I181" i="1"/>
  <c r="D182" i="1"/>
  <c r="C182" i="1"/>
  <c r="J202" i="1" l="1"/>
  <c r="K201" i="1"/>
  <c r="E182" i="1"/>
  <c r="H182" i="1"/>
  <c r="I182" i="1"/>
  <c r="D183" i="1"/>
  <c r="C183" i="1"/>
  <c r="J203" i="1" l="1"/>
  <c r="K202" i="1"/>
  <c r="E183" i="1"/>
  <c r="I183" i="1"/>
  <c r="H183" i="1"/>
  <c r="D184" i="1"/>
  <c r="C184" i="1"/>
  <c r="J204" i="1" l="1"/>
  <c r="K203" i="1"/>
  <c r="E184" i="1"/>
  <c r="H184" i="1"/>
  <c r="I184" i="1"/>
  <c r="D185" i="1"/>
  <c r="C185" i="1"/>
  <c r="J205" i="1" l="1"/>
  <c r="K204" i="1"/>
  <c r="E185" i="1"/>
  <c r="H185" i="1"/>
  <c r="I185" i="1"/>
  <c r="D186" i="1"/>
  <c r="C186" i="1"/>
  <c r="J206" i="1" l="1"/>
  <c r="K205" i="1"/>
  <c r="E186" i="1"/>
  <c r="H186" i="1"/>
  <c r="I186" i="1"/>
  <c r="D187" i="1"/>
  <c r="C187" i="1"/>
  <c r="J207" i="1" l="1"/>
  <c r="K206" i="1"/>
  <c r="E187" i="1"/>
  <c r="I187" i="1"/>
  <c r="H187" i="1"/>
  <c r="D188" i="1"/>
  <c r="C188" i="1"/>
  <c r="J208" i="1" l="1"/>
  <c r="K207" i="1"/>
  <c r="E188" i="1"/>
  <c r="H188" i="1"/>
  <c r="I188" i="1"/>
  <c r="D189" i="1"/>
  <c r="C189" i="1"/>
  <c r="J209" i="1" l="1"/>
  <c r="K208" i="1"/>
  <c r="E189" i="1"/>
  <c r="H189" i="1"/>
  <c r="I189" i="1"/>
  <c r="D190" i="1"/>
  <c r="C190" i="1"/>
  <c r="J210" i="1" l="1"/>
  <c r="K209" i="1"/>
  <c r="E190" i="1"/>
  <c r="H190" i="1"/>
  <c r="I190" i="1"/>
  <c r="D191" i="1"/>
  <c r="C191" i="1"/>
  <c r="J211" i="1" l="1"/>
  <c r="K210" i="1"/>
  <c r="E191" i="1"/>
  <c r="H191" i="1"/>
  <c r="I191" i="1"/>
  <c r="D192" i="1"/>
  <c r="C192" i="1"/>
  <c r="J212" i="1" l="1"/>
  <c r="K211" i="1"/>
  <c r="E192" i="1"/>
  <c r="H192" i="1"/>
  <c r="I192" i="1"/>
  <c r="D193" i="1"/>
  <c r="C193" i="1"/>
  <c r="J213" i="1" l="1"/>
  <c r="K212" i="1"/>
  <c r="E193" i="1"/>
  <c r="H193" i="1"/>
  <c r="I193" i="1"/>
  <c r="D194" i="1"/>
  <c r="C194" i="1"/>
  <c r="J214" i="1" l="1"/>
  <c r="K213" i="1"/>
  <c r="E194" i="1"/>
  <c r="H194" i="1"/>
  <c r="I194" i="1"/>
  <c r="D195" i="1"/>
  <c r="C195" i="1"/>
  <c r="J215" i="1" l="1"/>
  <c r="K214" i="1"/>
  <c r="E195" i="1"/>
  <c r="I195" i="1"/>
  <c r="H195" i="1"/>
  <c r="D196" i="1"/>
  <c r="C196" i="1"/>
  <c r="J216" i="1" l="1"/>
  <c r="K215" i="1"/>
  <c r="E196" i="1"/>
  <c r="H196" i="1"/>
  <c r="I196" i="1"/>
  <c r="D197" i="1"/>
  <c r="C197" i="1"/>
  <c r="J217" i="1" l="1"/>
  <c r="K216" i="1"/>
  <c r="E197" i="1"/>
  <c r="H197" i="1"/>
  <c r="I197" i="1"/>
  <c r="D198" i="1"/>
  <c r="C198" i="1"/>
  <c r="J218" i="1" l="1"/>
  <c r="K217" i="1"/>
  <c r="E198" i="1"/>
  <c r="H198" i="1"/>
  <c r="I198" i="1"/>
  <c r="D199" i="1"/>
  <c r="C199" i="1"/>
  <c r="J219" i="1" l="1"/>
  <c r="K218" i="1"/>
  <c r="E199" i="1"/>
  <c r="I199" i="1"/>
  <c r="H199" i="1"/>
  <c r="D200" i="1"/>
  <c r="C200" i="1"/>
  <c r="J220" i="1" l="1"/>
  <c r="K219" i="1"/>
  <c r="E200" i="1"/>
  <c r="H200" i="1"/>
  <c r="I200" i="1"/>
  <c r="D201" i="1"/>
  <c r="C201" i="1"/>
  <c r="J221" i="1" l="1"/>
  <c r="K220" i="1"/>
  <c r="E201" i="1"/>
  <c r="H201" i="1"/>
  <c r="I201" i="1"/>
  <c r="D202" i="1"/>
  <c r="C202" i="1"/>
  <c r="J222" i="1" l="1"/>
  <c r="K221" i="1"/>
  <c r="E202" i="1"/>
  <c r="H202" i="1"/>
  <c r="I202" i="1"/>
  <c r="D203" i="1"/>
  <c r="C203" i="1"/>
  <c r="J223" i="1" l="1"/>
  <c r="K222" i="1"/>
  <c r="E203" i="1"/>
  <c r="I203" i="1"/>
  <c r="H203" i="1"/>
  <c r="D204" i="1"/>
  <c r="C204" i="1"/>
  <c r="J224" i="1" l="1"/>
  <c r="K223" i="1"/>
  <c r="E204" i="1"/>
  <c r="H204" i="1"/>
  <c r="I204" i="1"/>
  <c r="D205" i="1"/>
  <c r="C205" i="1"/>
  <c r="J225" i="1" l="1"/>
  <c r="K224" i="1"/>
  <c r="E205" i="1"/>
  <c r="H205" i="1"/>
  <c r="I205" i="1"/>
  <c r="D206" i="1"/>
  <c r="C206" i="1"/>
  <c r="J226" i="1" l="1"/>
  <c r="K225" i="1"/>
  <c r="E206" i="1"/>
  <c r="H206" i="1"/>
  <c r="I206" i="1"/>
  <c r="D207" i="1"/>
  <c r="C207" i="1"/>
  <c r="J227" i="1" l="1"/>
  <c r="K226" i="1"/>
  <c r="E207" i="1"/>
  <c r="H207" i="1"/>
  <c r="I207" i="1"/>
  <c r="D208" i="1"/>
  <c r="C208" i="1"/>
  <c r="J228" i="1" l="1"/>
  <c r="K227" i="1"/>
  <c r="E208" i="1"/>
  <c r="H208" i="1"/>
  <c r="I208" i="1"/>
  <c r="D209" i="1"/>
  <c r="C209" i="1"/>
  <c r="J229" i="1" l="1"/>
  <c r="K228" i="1"/>
  <c r="E209" i="1"/>
  <c r="H209" i="1"/>
  <c r="I209" i="1"/>
  <c r="D210" i="1"/>
  <c r="C210" i="1"/>
  <c r="J230" i="1" l="1"/>
  <c r="K229" i="1"/>
  <c r="E210" i="1"/>
  <c r="H210" i="1"/>
  <c r="I210" i="1"/>
  <c r="D211" i="1"/>
  <c r="C211" i="1"/>
  <c r="J231" i="1" l="1"/>
  <c r="K230" i="1"/>
  <c r="E211" i="1"/>
  <c r="I211" i="1"/>
  <c r="H211" i="1"/>
  <c r="D212" i="1"/>
  <c r="C212" i="1"/>
  <c r="J232" i="1" l="1"/>
  <c r="K231" i="1"/>
  <c r="E212" i="1"/>
  <c r="H212" i="1"/>
  <c r="I212" i="1"/>
  <c r="D213" i="1"/>
  <c r="C213" i="1"/>
  <c r="J233" i="1" l="1"/>
  <c r="K232" i="1"/>
  <c r="E213" i="1"/>
  <c r="H213" i="1"/>
  <c r="I213" i="1"/>
  <c r="D214" i="1"/>
  <c r="C214" i="1"/>
  <c r="J234" i="1" l="1"/>
  <c r="K233" i="1"/>
  <c r="E214" i="1"/>
  <c r="H214" i="1"/>
  <c r="I214" i="1"/>
  <c r="D215" i="1"/>
  <c r="C215" i="1"/>
  <c r="J235" i="1" l="1"/>
  <c r="K234" i="1"/>
  <c r="E215" i="1"/>
  <c r="I215" i="1"/>
  <c r="H215" i="1"/>
  <c r="D216" i="1"/>
  <c r="C216" i="1"/>
  <c r="J236" i="1" l="1"/>
  <c r="K235" i="1"/>
  <c r="E216" i="1"/>
  <c r="H216" i="1"/>
  <c r="I216" i="1"/>
  <c r="D217" i="1"/>
  <c r="C217" i="1"/>
  <c r="J237" i="1" l="1"/>
  <c r="K236" i="1"/>
  <c r="E217" i="1"/>
  <c r="H217" i="1"/>
  <c r="I217" i="1"/>
  <c r="D218" i="1"/>
  <c r="C218" i="1"/>
  <c r="J238" i="1" l="1"/>
  <c r="K237" i="1"/>
  <c r="E218" i="1"/>
  <c r="H218" i="1"/>
  <c r="I218" i="1"/>
  <c r="D219" i="1"/>
  <c r="C219" i="1"/>
  <c r="J239" i="1" l="1"/>
  <c r="K238" i="1"/>
  <c r="E219" i="1"/>
  <c r="I219" i="1"/>
  <c r="H219" i="1"/>
  <c r="D220" i="1"/>
  <c r="C220" i="1"/>
  <c r="J240" i="1" l="1"/>
  <c r="K239" i="1"/>
  <c r="E220" i="1"/>
  <c r="H220" i="1"/>
  <c r="I220" i="1"/>
  <c r="D221" i="1"/>
  <c r="C221" i="1"/>
  <c r="J241" i="1" l="1"/>
  <c r="K240" i="1"/>
  <c r="E221" i="1"/>
  <c r="H221" i="1"/>
  <c r="I221" i="1"/>
  <c r="D222" i="1"/>
  <c r="C222" i="1"/>
  <c r="J242" i="1" l="1"/>
  <c r="K241" i="1"/>
  <c r="E222" i="1"/>
  <c r="H222" i="1"/>
  <c r="I222" i="1"/>
  <c r="D223" i="1"/>
  <c r="C223" i="1"/>
  <c r="J243" i="1" l="1"/>
  <c r="K242" i="1"/>
  <c r="E223" i="1"/>
  <c r="H223" i="1"/>
  <c r="I223" i="1"/>
  <c r="D224" i="1"/>
  <c r="C224" i="1"/>
  <c r="J244" i="1" l="1"/>
  <c r="K243" i="1"/>
  <c r="E224" i="1"/>
  <c r="H224" i="1"/>
  <c r="I224" i="1"/>
  <c r="D225" i="1"/>
  <c r="C225" i="1"/>
  <c r="J245" i="1" l="1"/>
  <c r="K244" i="1"/>
  <c r="E225" i="1"/>
  <c r="H225" i="1"/>
  <c r="I225" i="1"/>
  <c r="D226" i="1"/>
  <c r="C226" i="1"/>
  <c r="J246" i="1" l="1"/>
  <c r="K245" i="1"/>
  <c r="E226" i="1"/>
  <c r="H226" i="1"/>
  <c r="I226" i="1"/>
  <c r="D227" i="1"/>
  <c r="C227" i="1"/>
  <c r="J247" i="1" l="1"/>
  <c r="K246" i="1"/>
  <c r="E227" i="1"/>
  <c r="I227" i="1"/>
  <c r="H227" i="1"/>
  <c r="D228" i="1"/>
  <c r="C228" i="1"/>
  <c r="J248" i="1" l="1"/>
  <c r="K247" i="1"/>
  <c r="E228" i="1"/>
  <c r="H228" i="1"/>
  <c r="I228" i="1"/>
  <c r="D229" i="1"/>
  <c r="C229" i="1"/>
  <c r="J249" i="1" l="1"/>
  <c r="K248" i="1"/>
  <c r="E229" i="1"/>
  <c r="H229" i="1"/>
  <c r="I229" i="1"/>
  <c r="D230" i="1"/>
  <c r="C230" i="1"/>
  <c r="J250" i="1" l="1"/>
  <c r="K249" i="1"/>
  <c r="E230" i="1"/>
  <c r="H230" i="1"/>
  <c r="I230" i="1"/>
  <c r="D231" i="1"/>
  <c r="C231" i="1"/>
  <c r="J251" i="1" l="1"/>
  <c r="K250" i="1"/>
  <c r="E231" i="1"/>
  <c r="I231" i="1"/>
  <c r="H231" i="1"/>
  <c r="D232" i="1"/>
  <c r="C232" i="1"/>
  <c r="J252" i="1" l="1"/>
  <c r="K251" i="1"/>
  <c r="E232" i="1"/>
  <c r="H232" i="1"/>
  <c r="I232" i="1"/>
  <c r="D233" i="1"/>
  <c r="C233" i="1"/>
  <c r="J253" i="1" l="1"/>
  <c r="K252" i="1"/>
  <c r="E233" i="1"/>
  <c r="H233" i="1"/>
  <c r="I233" i="1"/>
  <c r="D234" i="1"/>
  <c r="C234" i="1"/>
  <c r="J254" i="1" l="1"/>
  <c r="K253" i="1"/>
  <c r="E234" i="1"/>
  <c r="H234" i="1"/>
  <c r="I234" i="1"/>
  <c r="D235" i="1"/>
  <c r="C235" i="1"/>
  <c r="J255" i="1" l="1"/>
  <c r="K254" i="1"/>
  <c r="E235" i="1"/>
  <c r="I235" i="1"/>
  <c r="H235" i="1"/>
  <c r="D236" i="1"/>
  <c r="C236" i="1"/>
  <c r="J256" i="1" l="1"/>
  <c r="K255" i="1"/>
  <c r="E236" i="1"/>
  <c r="H236" i="1"/>
  <c r="I236" i="1"/>
  <c r="D237" i="1"/>
  <c r="C237" i="1"/>
  <c r="J257" i="1" l="1"/>
  <c r="K256" i="1"/>
  <c r="E237" i="1"/>
  <c r="H237" i="1"/>
  <c r="I237" i="1"/>
  <c r="D238" i="1"/>
  <c r="C238" i="1"/>
  <c r="J258" i="1" l="1"/>
  <c r="K257" i="1"/>
  <c r="E238" i="1"/>
  <c r="H238" i="1"/>
  <c r="I238" i="1"/>
  <c r="D239" i="1"/>
  <c r="C239" i="1"/>
  <c r="J259" i="1" l="1"/>
  <c r="K258" i="1"/>
  <c r="E239" i="1"/>
  <c r="H239" i="1"/>
  <c r="I239" i="1"/>
  <c r="D240" i="1"/>
  <c r="C240" i="1"/>
  <c r="J260" i="1" l="1"/>
  <c r="K259" i="1"/>
  <c r="E240" i="1"/>
  <c r="H240" i="1"/>
  <c r="I240" i="1"/>
  <c r="D241" i="1"/>
  <c r="C241" i="1"/>
  <c r="J261" i="1" l="1"/>
  <c r="K260" i="1"/>
  <c r="E241" i="1"/>
  <c r="H241" i="1"/>
  <c r="I241" i="1"/>
  <c r="D242" i="1"/>
  <c r="C242" i="1"/>
  <c r="J262" i="1" l="1"/>
  <c r="K261" i="1"/>
  <c r="E242" i="1"/>
  <c r="H242" i="1"/>
  <c r="I242" i="1"/>
  <c r="D243" i="1"/>
  <c r="C243" i="1"/>
  <c r="J263" i="1" l="1"/>
  <c r="K262" i="1"/>
  <c r="E243" i="1"/>
  <c r="I243" i="1"/>
  <c r="H243" i="1"/>
  <c r="D244" i="1"/>
  <c r="C244" i="1"/>
  <c r="J264" i="1" l="1"/>
  <c r="K263" i="1"/>
  <c r="E244" i="1"/>
  <c r="H244" i="1"/>
  <c r="I244" i="1"/>
  <c r="D245" i="1"/>
  <c r="C245" i="1"/>
  <c r="J265" i="1" l="1"/>
  <c r="K264" i="1"/>
  <c r="E245" i="1"/>
  <c r="H245" i="1"/>
  <c r="I245" i="1"/>
  <c r="D246" i="1"/>
  <c r="C246" i="1"/>
  <c r="J266" i="1" l="1"/>
  <c r="K265" i="1"/>
  <c r="E246" i="1"/>
  <c r="H246" i="1"/>
  <c r="I246" i="1"/>
  <c r="D247" i="1"/>
  <c r="C247" i="1"/>
  <c r="J267" i="1" l="1"/>
  <c r="K266" i="1"/>
  <c r="E247" i="1"/>
  <c r="I247" i="1"/>
  <c r="H247" i="1"/>
  <c r="D248" i="1"/>
  <c r="C248" i="1"/>
  <c r="J268" i="1" l="1"/>
  <c r="K267" i="1"/>
  <c r="E248" i="1"/>
  <c r="H248" i="1"/>
  <c r="I248" i="1"/>
  <c r="D249" i="1"/>
  <c r="C249" i="1"/>
  <c r="J269" i="1" l="1"/>
  <c r="K268" i="1"/>
  <c r="E249" i="1"/>
  <c r="H249" i="1"/>
  <c r="I249" i="1"/>
  <c r="D250" i="1"/>
  <c r="C250" i="1"/>
  <c r="J270" i="1" l="1"/>
  <c r="K269" i="1"/>
  <c r="E250" i="1"/>
  <c r="H250" i="1"/>
  <c r="I250" i="1"/>
  <c r="D251" i="1"/>
  <c r="C251" i="1"/>
  <c r="J271" i="1" l="1"/>
  <c r="K270" i="1"/>
  <c r="E251" i="1"/>
  <c r="I251" i="1"/>
  <c r="H251" i="1"/>
  <c r="D252" i="1"/>
  <c r="C252" i="1"/>
  <c r="J272" i="1" l="1"/>
  <c r="K271" i="1"/>
  <c r="E252" i="1"/>
  <c r="H252" i="1"/>
  <c r="I252" i="1"/>
  <c r="D253" i="1"/>
  <c r="C253" i="1"/>
  <c r="J273" i="1" l="1"/>
  <c r="K272" i="1"/>
  <c r="E253" i="1"/>
  <c r="H253" i="1"/>
  <c r="I253" i="1"/>
  <c r="D254" i="1"/>
  <c r="C254" i="1"/>
  <c r="J274" i="1" l="1"/>
  <c r="K273" i="1"/>
  <c r="E254" i="1"/>
  <c r="H254" i="1"/>
  <c r="I254" i="1"/>
  <c r="D255" i="1"/>
  <c r="C255" i="1"/>
  <c r="J275" i="1" l="1"/>
  <c r="K274" i="1"/>
  <c r="E255" i="1"/>
  <c r="H255" i="1"/>
  <c r="I255" i="1"/>
  <c r="D256" i="1"/>
  <c r="C256" i="1"/>
  <c r="J276" i="1" l="1"/>
  <c r="K275" i="1"/>
  <c r="E256" i="1"/>
  <c r="H256" i="1"/>
  <c r="I256" i="1"/>
  <c r="D257" i="1"/>
  <c r="C257" i="1"/>
  <c r="J277" i="1" l="1"/>
  <c r="K276" i="1"/>
  <c r="E257" i="1"/>
  <c r="H257" i="1"/>
  <c r="I257" i="1"/>
  <c r="D258" i="1"/>
  <c r="C258" i="1"/>
  <c r="J278" i="1" l="1"/>
  <c r="K277" i="1"/>
  <c r="E258" i="1"/>
  <c r="H258" i="1"/>
  <c r="I258" i="1"/>
  <c r="D259" i="1"/>
  <c r="C259" i="1"/>
  <c r="J279" i="1" l="1"/>
  <c r="K278" i="1"/>
  <c r="E259" i="1"/>
  <c r="I259" i="1"/>
  <c r="H259" i="1"/>
  <c r="D260" i="1"/>
  <c r="C260" i="1"/>
  <c r="J280" i="1" l="1"/>
  <c r="K279" i="1"/>
  <c r="E260" i="1"/>
  <c r="H260" i="1"/>
  <c r="I260" i="1"/>
  <c r="D261" i="1"/>
  <c r="C261" i="1"/>
  <c r="J281" i="1" l="1"/>
  <c r="K280" i="1"/>
  <c r="E261" i="1"/>
  <c r="H261" i="1"/>
  <c r="I261" i="1"/>
  <c r="D262" i="1"/>
  <c r="C262" i="1"/>
  <c r="J282" i="1" l="1"/>
  <c r="K281" i="1"/>
  <c r="E262" i="1"/>
  <c r="H262" i="1"/>
  <c r="I262" i="1"/>
  <c r="D263" i="1"/>
  <c r="C263" i="1"/>
  <c r="J283" i="1" l="1"/>
  <c r="K282" i="1"/>
  <c r="E263" i="1"/>
  <c r="I263" i="1"/>
  <c r="H263" i="1"/>
  <c r="D264" i="1"/>
  <c r="C264" i="1"/>
  <c r="J284" i="1" l="1"/>
  <c r="K283" i="1"/>
  <c r="E264" i="1"/>
  <c r="H264" i="1"/>
  <c r="I264" i="1"/>
  <c r="D265" i="1"/>
  <c r="C265" i="1"/>
  <c r="J285" i="1" l="1"/>
  <c r="K284" i="1"/>
  <c r="E265" i="1"/>
  <c r="H265" i="1"/>
  <c r="I265" i="1"/>
  <c r="D266" i="1"/>
  <c r="C266" i="1"/>
  <c r="J286" i="1" l="1"/>
  <c r="K285" i="1"/>
  <c r="E266" i="1"/>
  <c r="H266" i="1"/>
  <c r="I266" i="1"/>
  <c r="D267" i="1"/>
  <c r="C267" i="1"/>
  <c r="J287" i="1" l="1"/>
  <c r="K286" i="1"/>
  <c r="E267" i="1"/>
  <c r="I267" i="1"/>
  <c r="H267" i="1"/>
  <c r="D268" i="1"/>
  <c r="C268" i="1"/>
  <c r="J288" i="1" l="1"/>
  <c r="K287" i="1"/>
  <c r="E268" i="1"/>
  <c r="H268" i="1"/>
  <c r="I268" i="1"/>
  <c r="D269" i="1"/>
  <c r="C269" i="1"/>
  <c r="J289" i="1" l="1"/>
  <c r="K288" i="1"/>
  <c r="E269" i="1"/>
  <c r="H269" i="1"/>
  <c r="I269" i="1"/>
  <c r="D270" i="1"/>
  <c r="C270" i="1"/>
  <c r="J290" i="1" l="1"/>
  <c r="K289" i="1"/>
  <c r="E270" i="1"/>
  <c r="H270" i="1"/>
  <c r="I270" i="1"/>
  <c r="D271" i="1"/>
  <c r="C271" i="1"/>
  <c r="J291" i="1" l="1"/>
  <c r="K290" i="1"/>
  <c r="E271" i="1"/>
  <c r="H271" i="1"/>
  <c r="I271" i="1"/>
  <c r="D272" i="1"/>
  <c r="C272" i="1"/>
  <c r="J292" i="1" l="1"/>
  <c r="K291" i="1"/>
  <c r="E272" i="1"/>
  <c r="H272" i="1"/>
  <c r="I272" i="1"/>
  <c r="D273" i="1"/>
  <c r="C273" i="1"/>
  <c r="J293" i="1" l="1"/>
  <c r="K292" i="1"/>
  <c r="E273" i="1"/>
  <c r="H273" i="1"/>
  <c r="I273" i="1"/>
  <c r="D274" i="1"/>
  <c r="C274" i="1"/>
  <c r="J294" i="1" l="1"/>
  <c r="K293" i="1"/>
  <c r="E274" i="1"/>
  <c r="H274" i="1"/>
  <c r="I274" i="1"/>
  <c r="D275" i="1"/>
  <c r="C275" i="1"/>
  <c r="J295" i="1" l="1"/>
  <c r="K294" i="1"/>
  <c r="E275" i="1"/>
  <c r="I275" i="1"/>
  <c r="H275" i="1"/>
  <c r="D276" i="1"/>
  <c r="C276" i="1"/>
  <c r="J296" i="1" l="1"/>
  <c r="K295" i="1"/>
  <c r="E276" i="1"/>
  <c r="H276" i="1"/>
  <c r="I276" i="1"/>
  <c r="D277" i="1"/>
  <c r="C277" i="1"/>
  <c r="J297" i="1" l="1"/>
  <c r="K296" i="1"/>
  <c r="E277" i="1"/>
  <c r="H277" i="1"/>
  <c r="I277" i="1"/>
  <c r="D278" i="1"/>
  <c r="C278" i="1"/>
  <c r="J298" i="1" l="1"/>
  <c r="K297" i="1"/>
  <c r="E278" i="1"/>
  <c r="H278" i="1"/>
  <c r="I278" i="1"/>
  <c r="D279" i="1"/>
  <c r="C279" i="1"/>
  <c r="J299" i="1" l="1"/>
  <c r="K298" i="1"/>
  <c r="E279" i="1"/>
  <c r="I279" i="1"/>
  <c r="H279" i="1"/>
  <c r="D280" i="1"/>
  <c r="C280" i="1"/>
  <c r="J300" i="1" l="1"/>
  <c r="K299" i="1"/>
  <c r="E280" i="1"/>
  <c r="H280" i="1"/>
  <c r="I280" i="1"/>
  <c r="D281" i="1"/>
  <c r="C281" i="1"/>
  <c r="J301" i="1" l="1"/>
  <c r="K300" i="1"/>
  <c r="E281" i="1"/>
  <c r="H281" i="1"/>
  <c r="I281" i="1"/>
  <c r="D282" i="1"/>
  <c r="C282" i="1"/>
  <c r="J302" i="1" l="1"/>
  <c r="K301" i="1"/>
  <c r="E282" i="1"/>
  <c r="H282" i="1"/>
  <c r="I282" i="1"/>
  <c r="D283" i="1"/>
  <c r="C283" i="1"/>
  <c r="J303" i="1" l="1"/>
  <c r="K302" i="1"/>
  <c r="E283" i="1"/>
  <c r="I283" i="1"/>
  <c r="H283" i="1"/>
  <c r="D284" i="1"/>
  <c r="C284" i="1"/>
  <c r="J304" i="1" l="1"/>
  <c r="K303" i="1"/>
  <c r="E284" i="1"/>
  <c r="H284" i="1"/>
  <c r="I284" i="1"/>
  <c r="D285" i="1"/>
  <c r="C285" i="1"/>
  <c r="J305" i="1" l="1"/>
  <c r="K304" i="1"/>
  <c r="E285" i="1"/>
  <c r="H285" i="1"/>
  <c r="I285" i="1"/>
  <c r="D286" i="1"/>
  <c r="C286" i="1"/>
  <c r="J306" i="1" l="1"/>
  <c r="K305" i="1"/>
  <c r="E286" i="1"/>
  <c r="H286" i="1"/>
  <c r="I286" i="1"/>
  <c r="D287" i="1"/>
  <c r="C287" i="1"/>
  <c r="J307" i="1" l="1"/>
  <c r="K306" i="1"/>
  <c r="E287" i="1"/>
  <c r="H287" i="1"/>
  <c r="I287" i="1"/>
  <c r="D288" i="1"/>
  <c r="C288" i="1"/>
  <c r="J308" i="1" l="1"/>
  <c r="K307" i="1"/>
  <c r="E288" i="1"/>
  <c r="H288" i="1"/>
  <c r="I288" i="1"/>
  <c r="D289" i="1"/>
  <c r="C289" i="1"/>
  <c r="J309" i="1" l="1"/>
  <c r="K308" i="1"/>
  <c r="E289" i="1"/>
  <c r="H289" i="1"/>
  <c r="I289" i="1"/>
  <c r="D290" i="1"/>
  <c r="C290" i="1"/>
  <c r="J310" i="1" l="1"/>
  <c r="K309" i="1"/>
  <c r="E290" i="1"/>
  <c r="H290" i="1"/>
  <c r="I290" i="1"/>
  <c r="D291" i="1"/>
  <c r="C291" i="1"/>
  <c r="J311" i="1" l="1"/>
  <c r="K310" i="1"/>
  <c r="E291" i="1"/>
  <c r="I291" i="1"/>
  <c r="H291" i="1"/>
  <c r="D292" i="1"/>
  <c r="C292" i="1"/>
  <c r="J312" i="1" l="1"/>
  <c r="K311" i="1"/>
  <c r="E292" i="1"/>
  <c r="H292" i="1"/>
  <c r="I292" i="1"/>
  <c r="D293" i="1"/>
  <c r="C293" i="1"/>
  <c r="J313" i="1" l="1"/>
  <c r="K312" i="1"/>
  <c r="E293" i="1"/>
  <c r="H293" i="1"/>
  <c r="I293" i="1"/>
  <c r="D294" i="1"/>
  <c r="C294" i="1"/>
  <c r="J314" i="1" l="1"/>
  <c r="K313" i="1"/>
  <c r="E294" i="1"/>
  <c r="H294" i="1"/>
  <c r="I294" i="1"/>
  <c r="D295" i="1"/>
  <c r="C295" i="1"/>
  <c r="J315" i="1" l="1"/>
  <c r="K314" i="1"/>
  <c r="E295" i="1"/>
  <c r="I295" i="1"/>
  <c r="H295" i="1"/>
  <c r="D296" i="1"/>
  <c r="C296" i="1"/>
  <c r="J316" i="1" l="1"/>
  <c r="K315" i="1"/>
  <c r="E296" i="1"/>
  <c r="H296" i="1"/>
  <c r="I296" i="1"/>
  <c r="D297" i="1"/>
  <c r="C297" i="1"/>
  <c r="J317" i="1" l="1"/>
  <c r="K316" i="1"/>
  <c r="E297" i="1"/>
  <c r="H297" i="1"/>
  <c r="I297" i="1"/>
  <c r="D298" i="1"/>
  <c r="C298" i="1"/>
  <c r="J318" i="1" l="1"/>
  <c r="K317" i="1"/>
  <c r="E298" i="1"/>
  <c r="H298" i="1"/>
  <c r="I298" i="1"/>
  <c r="D299" i="1"/>
  <c r="C299" i="1"/>
  <c r="J319" i="1" l="1"/>
  <c r="K318" i="1"/>
  <c r="E299" i="1"/>
  <c r="I299" i="1"/>
  <c r="H299" i="1"/>
  <c r="D300" i="1"/>
  <c r="C300" i="1"/>
  <c r="J320" i="1" l="1"/>
  <c r="K319" i="1"/>
  <c r="E300" i="1"/>
  <c r="H300" i="1"/>
  <c r="I300" i="1"/>
  <c r="D301" i="1"/>
  <c r="C301" i="1"/>
  <c r="J321" i="1" l="1"/>
  <c r="K320" i="1"/>
  <c r="E301" i="1"/>
  <c r="H301" i="1"/>
  <c r="I301" i="1"/>
  <c r="D302" i="1"/>
  <c r="C302" i="1"/>
  <c r="J322" i="1" l="1"/>
  <c r="K321" i="1"/>
  <c r="E302" i="1"/>
  <c r="H302" i="1"/>
  <c r="I302" i="1"/>
  <c r="D303" i="1"/>
  <c r="C303" i="1"/>
  <c r="J323" i="1" l="1"/>
  <c r="K322" i="1"/>
  <c r="E303" i="1"/>
  <c r="H303" i="1"/>
  <c r="I303" i="1"/>
  <c r="D304" i="1"/>
  <c r="C304" i="1"/>
  <c r="J324" i="1" l="1"/>
  <c r="K323" i="1"/>
  <c r="E304" i="1"/>
  <c r="H304" i="1"/>
  <c r="I304" i="1"/>
  <c r="D305" i="1"/>
  <c r="C305" i="1"/>
  <c r="J325" i="1" l="1"/>
  <c r="K324" i="1"/>
  <c r="E305" i="1"/>
  <c r="H305" i="1"/>
  <c r="I305" i="1"/>
  <c r="D306" i="1"/>
  <c r="C306" i="1"/>
  <c r="J326" i="1" l="1"/>
  <c r="K325" i="1"/>
  <c r="E306" i="1"/>
  <c r="H306" i="1"/>
  <c r="I306" i="1"/>
  <c r="D307" i="1"/>
  <c r="C307" i="1"/>
  <c r="J327" i="1" l="1"/>
  <c r="K326" i="1"/>
  <c r="E307" i="1"/>
  <c r="I307" i="1"/>
  <c r="H307" i="1"/>
  <c r="D308" i="1"/>
  <c r="C308" i="1"/>
  <c r="J328" i="1" l="1"/>
  <c r="K327" i="1"/>
  <c r="E308" i="1"/>
  <c r="H308" i="1"/>
  <c r="I308" i="1"/>
  <c r="D309" i="1"/>
  <c r="C309" i="1"/>
  <c r="J329" i="1" l="1"/>
  <c r="K328" i="1"/>
  <c r="E309" i="1"/>
  <c r="H309" i="1"/>
  <c r="I309" i="1"/>
  <c r="D310" i="1"/>
  <c r="C310" i="1"/>
  <c r="J330" i="1" l="1"/>
  <c r="K329" i="1"/>
  <c r="E310" i="1"/>
  <c r="H310" i="1"/>
  <c r="I310" i="1"/>
  <c r="D311" i="1"/>
  <c r="C311" i="1"/>
  <c r="J331" i="1" l="1"/>
  <c r="K330" i="1"/>
  <c r="E311" i="1"/>
  <c r="I311" i="1"/>
  <c r="H311" i="1"/>
  <c r="D312" i="1"/>
  <c r="C312" i="1"/>
  <c r="J332" i="1" l="1"/>
  <c r="K331" i="1"/>
  <c r="E312" i="1"/>
  <c r="H312" i="1"/>
  <c r="I312" i="1"/>
  <c r="D313" i="1"/>
  <c r="C313" i="1"/>
  <c r="J333" i="1" l="1"/>
  <c r="K332" i="1"/>
  <c r="E313" i="1"/>
  <c r="H313" i="1"/>
  <c r="I313" i="1"/>
  <c r="D314" i="1"/>
  <c r="C314" i="1"/>
  <c r="J334" i="1" l="1"/>
  <c r="K333" i="1"/>
  <c r="E314" i="1"/>
  <c r="H314" i="1"/>
  <c r="I314" i="1"/>
  <c r="D315" i="1"/>
  <c r="C315" i="1"/>
  <c r="J335" i="1" l="1"/>
  <c r="K334" i="1"/>
  <c r="E315" i="1"/>
  <c r="I315" i="1"/>
  <c r="H315" i="1"/>
  <c r="D316" i="1"/>
  <c r="C316" i="1"/>
  <c r="J336" i="1" l="1"/>
  <c r="K335" i="1"/>
  <c r="E316" i="1"/>
  <c r="H316" i="1"/>
  <c r="I316" i="1"/>
  <c r="D317" i="1"/>
  <c r="C317" i="1"/>
  <c r="J337" i="1" l="1"/>
  <c r="K336" i="1"/>
  <c r="E317" i="1"/>
  <c r="H317" i="1"/>
  <c r="I317" i="1"/>
  <c r="D318" i="1"/>
  <c r="C318" i="1"/>
  <c r="J338" i="1" l="1"/>
  <c r="K337" i="1"/>
  <c r="E318" i="1"/>
  <c r="H318" i="1"/>
  <c r="I318" i="1"/>
  <c r="D319" i="1"/>
  <c r="C319" i="1"/>
  <c r="J339" i="1" l="1"/>
  <c r="K338" i="1"/>
  <c r="E319" i="1"/>
  <c r="H319" i="1"/>
  <c r="I319" i="1"/>
  <c r="D320" i="1"/>
  <c r="C320" i="1"/>
  <c r="J340" i="1" l="1"/>
  <c r="K339" i="1"/>
  <c r="E320" i="1"/>
  <c r="H320" i="1"/>
  <c r="I320" i="1"/>
  <c r="D321" i="1"/>
  <c r="C321" i="1"/>
  <c r="J341" i="1" l="1"/>
  <c r="K340" i="1"/>
  <c r="E321" i="1"/>
  <c r="H321" i="1"/>
  <c r="I321" i="1"/>
  <c r="D322" i="1"/>
  <c r="C322" i="1"/>
  <c r="J342" i="1" l="1"/>
  <c r="K341" i="1"/>
  <c r="E322" i="1"/>
  <c r="H322" i="1"/>
  <c r="I322" i="1"/>
  <c r="D323" i="1"/>
  <c r="C323" i="1"/>
  <c r="J343" i="1" l="1"/>
  <c r="K342" i="1"/>
  <c r="E323" i="1"/>
  <c r="I323" i="1"/>
  <c r="H323" i="1"/>
  <c r="D324" i="1"/>
  <c r="C324" i="1"/>
  <c r="J344" i="1" l="1"/>
  <c r="K343" i="1"/>
  <c r="E324" i="1"/>
  <c r="H324" i="1"/>
  <c r="I324" i="1"/>
  <c r="D325" i="1"/>
  <c r="C325" i="1"/>
  <c r="J345" i="1" l="1"/>
  <c r="K344" i="1"/>
  <c r="E325" i="1"/>
  <c r="H325" i="1"/>
  <c r="I325" i="1"/>
  <c r="D326" i="1"/>
  <c r="C326" i="1"/>
  <c r="J346" i="1" l="1"/>
  <c r="K345" i="1"/>
  <c r="E326" i="1"/>
  <c r="H326" i="1"/>
  <c r="I326" i="1"/>
  <c r="D327" i="1"/>
  <c r="C327" i="1"/>
  <c r="J347" i="1" l="1"/>
  <c r="K346" i="1"/>
  <c r="E327" i="1"/>
  <c r="I327" i="1"/>
  <c r="H327" i="1"/>
  <c r="D328" i="1"/>
  <c r="C328" i="1"/>
  <c r="J348" i="1" l="1"/>
  <c r="K347" i="1"/>
  <c r="E328" i="1"/>
  <c r="H328" i="1"/>
  <c r="I328" i="1"/>
  <c r="D329" i="1"/>
  <c r="C329" i="1"/>
  <c r="J349" i="1" l="1"/>
  <c r="K348" i="1"/>
  <c r="E329" i="1"/>
  <c r="H329" i="1"/>
  <c r="I329" i="1"/>
  <c r="D330" i="1"/>
  <c r="C330" i="1"/>
  <c r="J350" i="1" l="1"/>
  <c r="K349" i="1"/>
  <c r="E330" i="1"/>
  <c r="H330" i="1"/>
  <c r="I330" i="1"/>
  <c r="D331" i="1"/>
  <c r="C331" i="1"/>
  <c r="J351" i="1" l="1"/>
  <c r="K350" i="1"/>
  <c r="E331" i="1"/>
  <c r="I331" i="1"/>
  <c r="H331" i="1"/>
  <c r="D332" i="1"/>
  <c r="C332" i="1"/>
  <c r="J352" i="1" l="1"/>
  <c r="K351" i="1"/>
  <c r="E332" i="1"/>
  <c r="H332" i="1"/>
  <c r="I332" i="1"/>
  <c r="D333" i="1"/>
  <c r="C333" i="1"/>
  <c r="J353" i="1" l="1"/>
  <c r="K352" i="1"/>
  <c r="E333" i="1"/>
  <c r="H333" i="1"/>
  <c r="I333" i="1"/>
  <c r="D334" i="1"/>
  <c r="C334" i="1"/>
  <c r="J354" i="1" l="1"/>
  <c r="K353" i="1"/>
  <c r="E334" i="1"/>
  <c r="H334" i="1"/>
  <c r="I334" i="1"/>
  <c r="D335" i="1"/>
  <c r="C335" i="1"/>
  <c r="J355" i="1" l="1"/>
  <c r="K354" i="1"/>
  <c r="E335" i="1"/>
  <c r="I335" i="1"/>
  <c r="H335" i="1"/>
  <c r="D336" i="1"/>
  <c r="C336" i="1"/>
  <c r="J356" i="1" l="1"/>
  <c r="K355" i="1"/>
  <c r="E336" i="1"/>
  <c r="H336" i="1"/>
  <c r="I336" i="1"/>
  <c r="D337" i="1"/>
  <c r="C337" i="1"/>
  <c r="J357" i="1" l="1"/>
  <c r="K356" i="1"/>
  <c r="E337" i="1"/>
  <c r="H337" i="1"/>
  <c r="I337" i="1"/>
  <c r="D338" i="1"/>
  <c r="C338" i="1"/>
  <c r="J358" i="1" l="1"/>
  <c r="K357" i="1"/>
  <c r="E338" i="1"/>
  <c r="H338" i="1"/>
  <c r="I338" i="1"/>
  <c r="D339" i="1"/>
  <c r="C339" i="1"/>
  <c r="J359" i="1" l="1"/>
  <c r="K358" i="1"/>
  <c r="E339" i="1"/>
  <c r="I339" i="1"/>
  <c r="H339" i="1"/>
  <c r="D340" i="1"/>
  <c r="C340" i="1"/>
  <c r="J360" i="1" l="1"/>
  <c r="K359" i="1"/>
  <c r="E340" i="1"/>
  <c r="H340" i="1"/>
  <c r="I340" i="1"/>
  <c r="D341" i="1"/>
  <c r="C341" i="1"/>
  <c r="J361" i="1" l="1"/>
  <c r="K360" i="1"/>
  <c r="E341" i="1"/>
  <c r="H341" i="1"/>
  <c r="I341" i="1"/>
  <c r="D342" i="1"/>
  <c r="C342" i="1"/>
  <c r="J362" i="1" l="1"/>
  <c r="K361" i="1"/>
  <c r="E342" i="1"/>
  <c r="H342" i="1"/>
  <c r="I342" i="1"/>
  <c r="D343" i="1"/>
  <c r="C343" i="1"/>
  <c r="J363" i="1" l="1"/>
  <c r="K362" i="1"/>
  <c r="E343" i="1"/>
  <c r="I343" i="1"/>
  <c r="H343" i="1"/>
  <c r="D344" i="1"/>
  <c r="C344" i="1"/>
  <c r="J364" i="1" l="1"/>
  <c r="K363" i="1"/>
  <c r="E344" i="1"/>
  <c r="H344" i="1"/>
  <c r="I344" i="1"/>
  <c r="D345" i="1"/>
  <c r="C345" i="1"/>
  <c r="J365" i="1" l="1"/>
  <c r="K364" i="1"/>
  <c r="E345" i="1"/>
  <c r="H345" i="1"/>
  <c r="I345" i="1"/>
  <c r="D346" i="1"/>
  <c r="C346" i="1"/>
  <c r="J366" i="1" l="1"/>
  <c r="K365" i="1"/>
  <c r="E346" i="1"/>
  <c r="H346" i="1"/>
  <c r="I346" i="1"/>
  <c r="D347" i="1"/>
  <c r="C347" i="1"/>
  <c r="J367" i="1" l="1"/>
  <c r="K366" i="1"/>
  <c r="E347" i="1"/>
  <c r="I347" i="1"/>
  <c r="H347" i="1"/>
  <c r="D348" i="1"/>
  <c r="C348" i="1"/>
  <c r="J368" i="1" l="1"/>
  <c r="K367" i="1"/>
  <c r="E348" i="1"/>
  <c r="H348" i="1"/>
  <c r="I348" i="1"/>
  <c r="D349" i="1"/>
  <c r="C349" i="1"/>
  <c r="J369" i="1" l="1"/>
  <c r="K368" i="1"/>
  <c r="E349" i="1"/>
  <c r="H349" i="1"/>
  <c r="I349" i="1"/>
  <c r="D350" i="1"/>
  <c r="C350" i="1"/>
  <c r="J370" i="1" l="1"/>
  <c r="K369" i="1"/>
  <c r="E350" i="1"/>
  <c r="H350" i="1"/>
  <c r="I350" i="1"/>
  <c r="D351" i="1"/>
  <c r="C351" i="1"/>
  <c r="J371" i="1" l="1"/>
  <c r="K370" i="1"/>
  <c r="E351" i="1"/>
  <c r="I351" i="1"/>
  <c r="H351" i="1"/>
  <c r="D352" i="1"/>
  <c r="C352" i="1"/>
  <c r="J372" i="1" l="1"/>
  <c r="K371" i="1"/>
  <c r="E352" i="1"/>
  <c r="H352" i="1"/>
  <c r="I352" i="1"/>
  <c r="D353" i="1"/>
  <c r="C353" i="1"/>
  <c r="J373" i="1" l="1"/>
  <c r="K372" i="1"/>
  <c r="E353" i="1"/>
  <c r="H353" i="1"/>
  <c r="I353" i="1"/>
  <c r="D354" i="1"/>
  <c r="C354" i="1"/>
  <c r="J374" i="1" l="1"/>
  <c r="K373" i="1"/>
  <c r="E354" i="1"/>
  <c r="H354" i="1"/>
  <c r="I354" i="1"/>
  <c r="D355" i="1"/>
  <c r="C355" i="1"/>
  <c r="J375" i="1" l="1"/>
  <c r="K374" i="1"/>
  <c r="E355" i="1"/>
  <c r="I355" i="1"/>
  <c r="H355" i="1"/>
  <c r="D356" i="1"/>
  <c r="C356" i="1"/>
  <c r="J376" i="1" l="1"/>
  <c r="K375" i="1"/>
  <c r="E356" i="1"/>
  <c r="H356" i="1"/>
  <c r="I356" i="1"/>
  <c r="D357" i="1"/>
  <c r="C357" i="1"/>
  <c r="J377" i="1" l="1"/>
  <c r="K376" i="1"/>
  <c r="E357" i="1"/>
  <c r="H357" i="1"/>
  <c r="I357" i="1"/>
  <c r="D358" i="1"/>
  <c r="C358" i="1"/>
  <c r="J378" i="1" l="1"/>
  <c r="K377" i="1"/>
  <c r="E358" i="1"/>
  <c r="H358" i="1"/>
  <c r="I358" i="1"/>
  <c r="D359" i="1"/>
  <c r="C359" i="1"/>
  <c r="J379" i="1" l="1"/>
  <c r="K378" i="1"/>
  <c r="E359" i="1"/>
  <c r="I359" i="1"/>
  <c r="H359" i="1"/>
  <c r="D360" i="1"/>
  <c r="C360" i="1"/>
  <c r="J380" i="1" l="1"/>
  <c r="K379" i="1"/>
  <c r="E360" i="1"/>
  <c r="H360" i="1"/>
  <c r="I360" i="1"/>
  <c r="D361" i="1"/>
  <c r="C361" i="1"/>
  <c r="J381" i="1" l="1"/>
  <c r="K380" i="1"/>
  <c r="E361" i="1"/>
  <c r="H361" i="1"/>
  <c r="I361" i="1"/>
  <c r="D362" i="1"/>
  <c r="C362" i="1"/>
  <c r="J382" i="1" l="1"/>
  <c r="K381" i="1"/>
  <c r="E362" i="1"/>
  <c r="H362" i="1"/>
  <c r="I362" i="1"/>
  <c r="D363" i="1"/>
  <c r="C363" i="1"/>
  <c r="J383" i="1" l="1"/>
  <c r="K382" i="1"/>
  <c r="E363" i="1"/>
  <c r="H363" i="1"/>
  <c r="I363" i="1"/>
  <c r="D364" i="1"/>
  <c r="C364" i="1"/>
  <c r="J384" i="1" l="1"/>
  <c r="K383" i="1"/>
  <c r="E364" i="1"/>
  <c r="H364" i="1"/>
  <c r="I364" i="1"/>
  <c r="D365" i="1"/>
  <c r="C365" i="1"/>
  <c r="J385" i="1" l="1"/>
  <c r="K384" i="1"/>
  <c r="E365" i="1"/>
  <c r="H365" i="1"/>
  <c r="I365" i="1"/>
  <c r="D366" i="1"/>
  <c r="C366" i="1"/>
  <c r="J386" i="1" l="1"/>
  <c r="K385" i="1"/>
  <c r="E366" i="1"/>
  <c r="H366" i="1"/>
  <c r="I366" i="1"/>
  <c r="D367" i="1"/>
  <c r="C367" i="1"/>
  <c r="J387" i="1" l="1"/>
  <c r="K386" i="1"/>
  <c r="E367" i="1"/>
  <c r="H367" i="1"/>
  <c r="I367" i="1"/>
  <c r="D368" i="1"/>
  <c r="C368" i="1"/>
  <c r="J388" i="1" l="1"/>
  <c r="K387" i="1"/>
  <c r="E368" i="1"/>
  <c r="H368" i="1"/>
  <c r="I368" i="1"/>
  <c r="D369" i="1"/>
  <c r="C369" i="1"/>
  <c r="J389" i="1" l="1"/>
  <c r="K388" i="1"/>
  <c r="E369" i="1"/>
  <c r="H369" i="1"/>
  <c r="I369" i="1"/>
  <c r="D370" i="1"/>
  <c r="C370" i="1"/>
  <c r="J390" i="1" l="1"/>
  <c r="K389" i="1"/>
  <c r="E370" i="1"/>
  <c r="H370" i="1"/>
  <c r="I370" i="1"/>
  <c r="D371" i="1"/>
  <c r="C371" i="1"/>
  <c r="J391" i="1" l="1"/>
  <c r="K390" i="1"/>
  <c r="E371" i="1"/>
  <c r="H371" i="1"/>
  <c r="I371" i="1"/>
  <c r="D372" i="1"/>
  <c r="C372" i="1"/>
  <c r="J392" i="1" l="1"/>
  <c r="K391" i="1"/>
  <c r="E372" i="1"/>
  <c r="H372" i="1"/>
  <c r="I372" i="1"/>
  <c r="D373" i="1"/>
  <c r="C373" i="1"/>
  <c r="J393" i="1" l="1"/>
  <c r="K392" i="1"/>
  <c r="E373" i="1"/>
  <c r="H373" i="1"/>
  <c r="I373" i="1"/>
  <c r="D374" i="1"/>
  <c r="C374" i="1"/>
  <c r="J394" i="1" l="1"/>
  <c r="K393" i="1"/>
  <c r="E374" i="1"/>
  <c r="H374" i="1"/>
  <c r="I374" i="1"/>
  <c r="D375" i="1"/>
  <c r="C375" i="1"/>
  <c r="J395" i="1" l="1"/>
  <c r="K394" i="1"/>
  <c r="E375" i="1"/>
  <c r="H375" i="1"/>
  <c r="I375" i="1"/>
  <c r="D376" i="1"/>
  <c r="C376" i="1"/>
  <c r="J396" i="1" l="1"/>
  <c r="K395" i="1"/>
  <c r="E376" i="1"/>
  <c r="H376" i="1"/>
  <c r="I376" i="1"/>
  <c r="D377" i="1"/>
  <c r="C377" i="1"/>
  <c r="J397" i="1" l="1"/>
  <c r="K396" i="1"/>
  <c r="E377" i="1"/>
  <c r="H377" i="1"/>
  <c r="I377" i="1"/>
  <c r="D378" i="1"/>
  <c r="C378" i="1"/>
  <c r="J398" i="1" l="1"/>
  <c r="K397" i="1"/>
  <c r="E378" i="1"/>
  <c r="H378" i="1"/>
  <c r="I378" i="1"/>
  <c r="D379" i="1"/>
  <c r="C379" i="1"/>
  <c r="J399" i="1" l="1"/>
  <c r="K398" i="1"/>
  <c r="E379" i="1"/>
  <c r="H379" i="1"/>
  <c r="I379" i="1"/>
  <c r="D380" i="1"/>
  <c r="C380" i="1"/>
  <c r="J400" i="1" l="1"/>
  <c r="K399" i="1"/>
  <c r="E380" i="1"/>
  <c r="H380" i="1"/>
  <c r="I380" i="1"/>
  <c r="D381" i="1"/>
  <c r="C381" i="1"/>
  <c r="J401" i="1" l="1"/>
  <c r="K400" i="1"/>
  <c r="E381" i="1"/>
  <c r="H381" i="1"/>
  <c r="I381" i="1"/>
  <c r="D382" i="1"/>
  <c r="C382" i="1"/>
  <c r="J402" i="1" l="1"/>
  <c r="K401" i="1"/>
  <c r="E382" i="1"/>
  <c r="H382" i="1"/>
  <c r="I382" i="1"/>
  <c r="D383" i="1"/>
  <c r="C383" i="1"/>
  <c r="J403" i="1" l="1"/>
  <c r="K402" i="1"/>
  <c r="E383" i="1"/>
  <c r="H383" i="1"/>
  <c r="I383" i="1"/>
  <c r="D384" i="1"/>
  <c r="C384" i="1"/>
  <c r="J404" i="1" l="1"/>
  <c r="K403" i="1"/>
  <c r="E384" i="1"/>
  <c r="H384" i="1"/>
  <c r="I384" i="1"/>
  <c r="D385" i="1"/>
  <c r="C385" i="1"/>
  <c r="J405" i="1" l="1"/>
  <c r="K404" i="1"/>
  <c r="E385" i="1"/>
  <c r="H385" i="1"/>
  <c r="I385" i="1"/>
  <c r="D386" i="1"/>
  <c r="C386" i="1"/>
  <c r="J406" i="1" l="1"/>
  <c r="K405" i="1"/>
  <c r="E386" i="1"/>
  <c r="H386" i="1"/>
  <c r="I386" i="1"/>
  <c r="D387" i="1"/>
  <c r="C387" i="1"/>
  <c r="J407" i="1" l="1"/>
  <c r="K406" i="1"/>
  <c r="E387" i="1"/>
  <c r="H387" i="1"/>
  <c r="I387" i="1"/>
  <c r="D388" i="1"/>
  <c r="C388" i="1"/>
  <c r="J408" i="1" l="1"/>
  <c r="K407" i="1"/>
  <c r="E388" i="1"/>
  <c r="H388" i="1"/>
  <c r="I388" i="1"/>
  <c r="D389" i="1"/>
  <c r="C389" i="1"/>
  <c r="J409" i="1" l="1"/>
  <c r="K408" i="1"/>
  <c r="E389" i="1"/>
  <c r="H389" i="1"/>
  <c r="I389" i="1"/>
  <c r="D390" i="1"/>
  <c r="C390" i="1"/>
  <c r="J410" i="1" l="1"/>
  <c r="K409" i="1"/>
  <c r="E390" i="1"/>
  <c r="H390" i="1"/>
  <c r="I390" i="1"/>
  <c r="D391" i="1"/>
  <c r="C391" i="1"/>
  <c r="J411" i="1" l="1"/>
  <c r="K410" i="1"/>
  <c r="E391" i="1"/>
  <c r="I391" i="1"/>
  <c r="H391" i="1"/>
  <c r="D392" i="1"/>
  <c r="C392" i="1"/>
  <c r="J412" i="1" l="1"/>
  <c r="K411" i="1"/>
  <c r="E392" i="1"/>
  <c r="H392" i="1"/>
  <c r="I392" i="1"/>
  <c r="D393" i="1"/>
  <c r="C393" i="1"/>
  <c r="J413" i="1" l="1"/>
  <c r="K412" i="1"/>
  <c r="E393" i="1"/>
  <c r="H393" i="1"/>
  <c r="I393" i="1"/>
  <c r="D394" i="1"/>
  <c r="C394" i="1"/>
  <c r="J414" i="1" l="1"/>
  <c r="K413" i="1"/>
  <c r="E394" i="1"/>
  <c r="H394" i="1"/>
  <c r="I394" i="1"/>
  <c r="D395" i="1"/>
  <c r="C395" i="1"/>
  <c r="J415" i="1" l="1"/>
  <c r="K414" i="1"/>
  <c r="E395" i="1"/>
  <c r="H395" i="1"/>
  <c r="I395" i="1"/>
  <c r="D396" i="1"/>
  <c r="C396" i="1"/>
  <c r="J416" i="1" l="1"/>
  <c r="K415" i="1"/>
  <c r="E396" i="1"/>
  <c r="H396" i="1"/>
  <c r="I396" i="1"/>
  <c r="D397" i="1"/>
  <c r="C397" i="1"/>
  <c r="J417" i="1" l="1"/>
  <c r="K416" i="1"/>
  <c r="E397" i="1"/>
  <c r="H397" i="1"/>
  <c r="I397" i="1"/>
  <c r="D398" i="1"/>
  <c r="C398" i="1"/>
  <c r="J418" i="1" l="1"/>
  <c r="K417" i="1"/>
  <c r="E398" i="1"/>
  <c r="H398" i="1"/>
  <c r="I398" i="1"/>
  <c r="D399" i="1"/>
  <c r="C399" i="1"/>
  <c r="J419" i="1" l="1"/>
  <c r="K418" i="1"/>
  <c r="E399" i="1"/>
  <c r="H399" i="1"/>
  <c r="I399" i="1"/>
  <c r="D400" i="1"/>
  <c r="C400" i="1"/>
  <c r="J420" i="1" l="1"/>
  <c r="K419" i="1"/>
  <c r="E400" i="1"/>
  <c r="H400" i="1"/>
  <c r="I400" i="1"/>
  <c r="D401" i="1"/>
  <c r="C401" i="1"/>
  <c r="J421" i="1" l="1"/>
  <c r="K420" i="1"/>
  <c r="E401" i="1"/>
  <c r="H401" i="1"/>
  <c r="I401" i="1"/>
  <c r="D402" i="1"/>
  <c r="C402" i="1"/>
  <c r="J422" i="1" l="1"/>
  <c r="K421" i="1"/>
  <c r="E402" i="1"/>
  <c r="H402" i="1"/>
  <c r="I402" i="1"/>
  <c r="D403" i="1"/>
  <c r="C403" i="1"/>
  <c r="J423" i="1" l="1"/>
  <c r="K422" i="1"/>
  <c r="E403" i="1"/>
  <c r="H403" i="1"/>
  <c r="I403" i="1"/>
  <c r="D404" i="1"/>
  <c r="C404" i="1"/>
  <c r="J424" i="1" l="1"/>
  <c r="K423" i="1"/>
  <c r="E404" i="1"/>
  <c r="H404" i="1"/>
  <c r="I404" i="1"/>
  <c r="D405" i="1"/>
  <c r="C405" i="1"/>
  <c r="J425" i="1" l="1"/>
  <c r="K424" i="1"/>
  <c r="E405" i="1"/>
  <c r="H405" i="1"/>
  <c r="I405" i="1"/>
  <c r="D406" i="1"/>
  <c r="C406" i="1"/>
  <c r="J426" i="1" l="1"/>
  <c r="K425" i="1"/>
  <c r="E406" i="1"/>
  <c r="H406" i="1"/>
  <c r="I406" i="1"/>
  <c r="D407" i="1"/>
  <c r="C407" i="1"/>
  <c r="J427" i="1" l="1"/>
  <c r="K426" i="1"/>
  <c r="E407" i="1"/>
  <c r="H407" i="1"/>
  <c r="I407" i="1"/>
  <c r="D408" i="1"/>
  <c r="C408" i="1"/>
  <c r="J428" i="1" l="1"/>
  <c r="K427" i="1"/>
  <c r="E408" i="1"/>
  <c r="H408" i="1"/>
  <c r="I408" i="1"/>
  <c r="D409" i="1"/>
  <c r="C409" i="1"/>
  <c r="J429" i="1" l="1"/>
  <c r="K428" i="1"/>
  <c r="E409" i="1"/>
  <c r="H409" i="1"/>
  <c r="I409" i="1"/>
  <c r="D410" i="1"/>
  <c r="C410" i="1"/>
  <c r="J430" i="1" l="1"/>
  <c r="K429" i="1"/>
  <c r="E410" i="1"/>
  <c r="H410" i="1"/>
  <c r="I410" i="1"/>
  <c r="D411" i="1"/>
  <c r="C411" i="1"/>
  <c r="J431" i="1" l="1"/>
  <c r="K430" i="1"/>
  <c r="E411" i="1"/>
  <c r="H411" i="1"/>
  <c r="I411" i="1"/>
  <c r="D412" i="1"/>
  <c r="C412" i="1"/>
  <c r="J432" i="1" l="1"/>
  <c r="K431" i="1"/>
  <c r="E412" i="1"/>
  <c r="H412" i="1"/>
  <c r="I412" i="1"/>
  <c r="D413" i="1"/>
  <c r="C413" i="1"/>
  <c r="J433" i="1" l="1"/>
  <c r="K432" i="1"/>
  <c r="E413" i="1"/>
  <c r="H413" i="1"/>
  <c r="I413" i="1"/>
  <c r="D414" i="1"/>
  <c r="C414" i="1"/>
  <c r="J434" i="1" l="1"/>
  <c r="K433" i="1"/>
  <c r="E414" i="1"/>
  <c r="H414" i="1"/>
  <c r="I414" i="1"/>
  <c r="D415" i="1"/>
  <c r="C415" i="1"/>
  <c r="J435" i="1" l="1"/>
  <c r="K434" i="1"/>
  <c r="E415" i="1"/>
  <c r="H415" i="1"/>
  <c r="I415" i="1"/>
  <c r="D416" i="1"/>
  <c r="C416" i="1"/>
  <c r="J436" i="1" l="1"/>
  <c r="K435" i="1"/>
  <c r="E416" i="1"/>
  <c r="H416" i="1"/>
  <c r="I416" i="1"/>
  <c r="D417" i="1"/>
  <c r="C417" i="1"/>
  <c r="J437" i="1" l="1"/>
  <c r="K436" i="1"/>
  <c r="E417" i="1"/>
  <c r="H417" i="1"/>
  <c r="I417" i="1"/>
  <c r="D418" i="1"/>
  <c r="C418" i="1"/>
  <c r="J438" i="1" l="1"/>
  <c r="K437" i="1"/>
  <c r="E418" i="1"/>
  <c r="H418" i="1"/>
  <c r="I418" i="1"/>
  <c r="D419" i="1"/>
  <c r="C419" i="1"/>
  <c r="J439" i="1" l="1"/>
  <c r="K438" i="1"/>
  <c r="E419" i="1"/>
  <c r="H419" i="1"/>
  <c r="I419" i="1"/>
  <c r="D420" i="1"/>
  <c r="C420" i="1"/>
  <c r="J440" i="1" l="1"/>
  <c r="K439" i="1"/>
  <c r="E420" i="1"/>
  <c r="H420" i="1"/>
  <c r="I420" i="1"/>
  <c r="D421" i="1"/>
  <c r="C421" i="1"/>
  <c r="J441" i="1" l="1"/>
  <c r="K440" i="1"/>
  <c r="E421" i="1"/>
  <c r="H421" i="1"/>
  <c r="I421" i="1"/>
  <c r="D422" i="1"/>
  <c r="C422" i="1"/>
  <c r="J442" i="1" l="1"/>
  <c r="K441" i="1"/>
  <c r="E422" i="1"/>
  <c r="H422" i="1"/>
  <c r="I422" i="1"/>
  <c r="D423" i="1"/>
  <c r="C423" i="1"/>
  <c r="J443" i="1" l="1"/>
  <c r="K442" i="1"/>
  <c r="E423" i="1"/>
  <c r="H423" i="1"/>
  <c r="I423" i="1"/>
  <c r="D424" i="1"/>
  <c r="C424" i="1"/>
  <c r="J444" i="1" l="1"/>
  <c r="K443" i="1"/>
  <c r="E424" i="1"/>
  <c r="H424" i="1"/>
  <c r="I424" i="1"/>
  <c r="D425" i="1"/>
  <c r="C425" i="1"/>
  <c r="J445" i="1" l="1"/>
  <c r="K444" i="1"/>
  <c r="E425" i="1"/>
  <c r="H425" i="1"/>
  <c r="I425" i="1"/>
  <c r="D426" i="1"/>
  <c r="C426" i="1"/>
  <c r="J446" i="1" l="1"/>
  <c r="K445" i="1"/>
  <c r="E426" i="1"/>
  <c r="H426" i="1"/>
  <c r="I426" i="1"/>
  <c r="D427" i="1"/>
  <c r="C427" i="1"/>
  <c r="J447" i="1" l="1"/>
  <c r="K446" i="1"/>
  <c r="E427" i="1"/>
  <c r="H427" i="1"/>
  <c r="I427" i="1"/>
  <c r="D428" i="1"/>
  <c r="C428" i="1"/>
  <c r="J448" i="1" l="1"/>
  <c r="K447" i="1"/>
  <c r="E428" i="1"/>
  <c r="H428" i="1"/>
  <c r="I428" i="1"/>
  <c r="D429" i="1"/>
  <c r="C429" i="1"/>
  <c r="J449" i="1" l="1"/>
  <c r="K448" i="1"/>
  <c r="E429" i="1"/>
  <c r="H429" i="1"/>
  <c r="I429" i="1"/>
  <c r="D430" i="1"/>
  <c r="C430" i="1"/>
  <c r="J450" i="1" l="1"/>
  <c r="K449" i="1"/>
  <c r="E430" i="1"/>
  <c r="H430" i="1"/>
  <c r="I430" i="1"/>
  <c r="D431" i="1"/>
  <c r="C431" i="1"/>
  <c r="J451" i="1" l="1"/>
  <c r="K450" i="1"/>
  <c r="E431" i="1"/>
  <c r="H431" i="1"/>
  <c r="I431" i="1"/>
  <c r="D432" i="1"/>
  <c r="C432" i="1"/>
  <c r="J452" i="1" l="1"/>
  <c r="K451" i="1"/>
  <c r="E432" i="1"/>
  <c r="I432" i="1"/>
  <c r="H432" i="1"/>
  <c r="D433" i="1"/>
  <c r="C433" i="1"/>
  <c r="J453" i="1" l="1"/>
  <c r="K452" i="1"/>
  <c r="E433" i="1"/>
  <c r="H433" i="1"/>
  <c r="I433" i="1"/>
  <c r="D434" i="1"/>
  <c r="C434" i="1"/>
  <c r="J454" i="1" l="1"/>
  <c r="K453" i="1"/>
  <c r="E434" i="1"/>
  <c r="H434" i="1"/>
  <c r="I434" i="1"/>
  <c r="D435" i="1"/>
  <c r="C435" i="1"/>
  <c r="J455" i="1" l="1"/>
  <c r="K454" i="1"/>
  <c r="E435" i="1"/>
  <c r="H435" i="1"/>
  <c r="I435" i="1"/>
  <c r="D436" i="1"/>
  <c r="C436" i="1"/>
  <c r="J456" i="1" l="1"/>
  <c r="K455" i="1"/>
  <c r="E436" i="1"/>
  <c r="H436" i="1"/>
  <c r="I436" i="1"/>
  <c r="D437" i="1"/>
  <c r="C437" i="1"/>
  <c r="J457" i="1" l="1"/>
  <c r="K456" i="1"/>
  <c r="E437" i="1"/>
  <c r="H437" i="1"/>
  <c r="I437" i="1"/>
  <c r="D438" i="1"/>
  <c r="C438" i="1"/>
  <c r="J458" i="1" l="1"/>
  <c r="K457" i="1"/>
  <c r="E438" i="1"/>
  <c r="H438" i="1"/>
  <c r="I438" i="1"/>
  <c r="D439" i="1"/>
  <c r="C439" i="1"/>
  <c r="J459" i="1" l="1"/>
  <c r="K458" i="1"/>
  <c r="E439" i="1"/>
  <c r="H439" i="1"/>
  <c r="I439" i="1"/>
  <c r="D440" i="1"/>
  <c r="C440" i="1"/>
  <c r="J460" i="1" l="1"/>
  <c r="K459" i="1"/>
  <c r="E440" i="1"/>
  <c r="H440" i="1"/>
  <c r="I440" i="1"/>
  <c r="D441" i="1"/>
  <c r="C441" i="1"/>
  <c r="J461" i="1" l="1"/>
  <c r="K460" i="1"/>
  <c r="E441" i="1"/>
  <c r="H441" i="1"/>
  <c r="I441" i="1"/>
  <c r="D442" i="1"/>
  <c r="C442" i="1"/>
  <c r="J462" i="1" l="1"/>
  <c r="K461" i="1"/>
  <c r="E442" i="1"/>
  <c r="H442" i="1"/>
  <c r="I442" i="1"/>
  <c r="D443" i="1"/>
  <c r="C443" i="1"/>
  <c r="J463" i="1" l="1"/>
  <c r="K462" i="1"/>
  <c r="E443" i="1"/>
  <c r="H443" i="1"/>
  <c r="I443" i="1"/>
  <c r="D444" i="1"/>
  <c r="C444" i="1"/>
  <c r="J464" i="1" l="1"/>
  <c r="K463" i="1"/>
  <c r="E444" i="1"/>
  <c r="H444" i="1"/>
  <c r="I444" i="1"/>
  <c r="D445" i="1"/>
  <c r="C445" i="1"/>
  <c r="J465" i="1" l="1"/>
  <c r="K464" i="1"/>
  <c r="E445" i="1"/>
  <c r="H445" i="1"/>
  <c r="I445" i="1"/>
  <c r="D446" i="1"/>
  <c r="C446" i="1"/>
  <c r="J466" i="1" l="1"/>
  <c r="K465" i="1"/>
  <c r="E446" i="1"/>
  <c r="H446" i="1"/>
  <c r="I446" i="1"/>
  <c r="D447" i="1"/>
  <c r="C447" i="1"/>
  <c r="J467" i="1" l="1"/>
  <c r="K466" i="1"/>
  <c r="E447" i="1"/>
  <c r="H447" i="1"/>
  <c r="I447" i="1"/>
  <c r="D448" i="1"/>
  <c r="C448" i="1"/>
  <c r="J468" i="1" l="1"/>
  <c r="K467" i="1"/>
  <c r="E448" i="1"/>
  <c r="H448" i="1"/>
  <c r="I448" i="1"/>
  <c r="D449" i="1"/>
  <c r="C449" i="1"/>
  <c r="J469" i="1" l="1"/>
  <c r="K468" i="1"/>
  <c r="E449" i="1"/>
  <c r="H449" i="1"/>
  <c r="I449" i="1"/>
  <c r="D450" i="1"/>
  <c r="C450" i="1"/>
  <c r="J470" i="1" l="1"/>
  <c r="K469" i="1"/>
  <c r="E450" i="1"/>
  <c r="H450" i="1"/>
  <c r="I450" i="1"/>
  <c r="D451" i="1"/>
  <c r="C451" i="1"/>
  <c r="J471" i="1" l="1"/>
  <c r="K470" i="1"/>
  <c r="E451" i="1"/>
  <c r="H451" i="1"/>
  <c r="I451" i="1"/>
  <c r="D452" i="1"/>
  <c r="C452" i="1"/>
  <c r="J472" i="1" l="1"/>
  <c r="K471" i="1"/>
  <c r="E452" i="1"/>
  <c r="I452" i="1"/>
  <c r="H452" i="1"/>
  <c r="D453" i="1"/>
  <c r="C453" i="1"/>
  <c r="J473" i="1" l="1"/>
  <c r="K472" i="1"/>
  <c r="E453" i="1"/>
  <c r="H453" i="1"/>
  <c r="I453" i="1"/>
  <c r="D454" i="1"/>
  <c r="C454" i="1"/>
  <c r="J474" i="1" l="1"/>
  <c r="K473" i="1"/>
  <c r="E454" i="1"/>
  <c r="H454" i="1"/>
  <c r="I454" i="1"/>
  <c r="D455" i="1"/>
  <c r="C455" i="1"/>
  <c r="J475" i="1" l="1"/>
  <c r="K474" i="1"/>
  <c r="E455" i="1"/>
  <c r="H455" i="1"/>
  <c r="I455" i="1"/>
  <c r="D456" i="1"/>
  <c r="C456" i="1"/>
  <c r="J476" i="1" l="1"/>
  <c r="K475" i="1"/>
  <c r="E456" i="1"/>
  <c r="H456" i="1"/>
  <c r="I456" i="1"/>
  <c r="D457" i="1"/>
  <c r="C457" i="1"/>
  <c r="J477" i="1" l="1"/>
  <c r="K476" i="1"/>
  <c r="E457" i="1"/>
  <c r="H457" i="1"/>
  <c r="I457" i="1"/>
  <c r="D458" i="1"/>
  <c r="C458" i="1"/>
  <c r="J478" i="1" l="1"/>
  <c r="K477" i="1"/>
  <c r="E458" i="1"/>
  <c r="H458" i="1"/>
  <c r="I458" i="1"/>
  <c r="D459" i="1"/>
  <c r="C459" i="1"/>
  <c r="J479" i="1" l="1"/>
  <c r="K478" i="1"/>
  <c r="E459" i="1"/>
  <c r="H459" i="1"/>
  <c r="I459" i="1"/>
  <c r="D460" i="1"/>
  <c r="C460" i="1"/>
  <c r="J480" i="1" l="1"/>
  <c r="K479" i="1"/>
  <c r="E460" i="1"/>
  <c r="I460" i="1"/>
  <c r="H460" i="1"/>
  <c r="D461" i="1"/>
  <c r="C461" i="1"/>
  <c r="J481" i="1" l="1"/>
  <c r="K480" i="1"/>
  <c r="E461" i="1"/>
  <c r="H461" i="1"/>
  <c r="I461" i="1"/>
  <c r="D462" i="1"/>
  <c r="C462" i="1"/>
  <c r="J482" i="1" l="1"/>
  <c r="K481" i="1"/>
  <c r="E462" i="1"/>
  <c r="H462" i="1"/>
  <c r="I462" i="1"/>
  <c r="D463" i="1"/>
  <c r="C463" i="1"/>
  <c r="J483" i="1" l="1"/>
  <c r="K482" i="1"/>
  <c r="E463" i="1"/>
  <c r="H463" i="1"/>
  <c r="I463" i="1"/>
  <c r="D464" i="1"/>
  <c r="C464" i="1"/>
  <c r="J484" i="1" l="1"/>
  <c r="K483" i="1"/>
  <c r="E464" i="1"/>
  <c r="H464" i="1"/>
  <c r="I464" i="1"/>
  <c r="D465" i="1"/>
  <c r="C465" i="1"/>
  <c r="J485" i="1" l="1"/>
  <c r="K484" i="1"/>
  <c r="E465" i="1"/>
  <c r="H465" i="1"/>
  <c r="I465" i="1"/>
  <c r="D466" i="1"/>
  <c r="C466" i="1"/>
  <c r="J486" i="1" l="1"/>
  <c r="K485" i="1"/>
  <c r="E466" i="1"/>
  <c r="H466" i="1"/>
  <c r="I466" i="1"/>
  <c r="D467" i="1"/>
  <c r="C467" i="1"/>
  <c r="J487" i="1" l="1"/>
  <c r="K486" i="1"/>
  <c r="E467" i="1"/>
  <c r="H467" i="1"/>
  <c r="I467" i="1"/>
  <c r="D468" i="1"/>
  <c r="C468" i="1"/>
  <c r="J488" i="1" l="1"/>
  <c r="K487" i="1"/>
  <c r="E468" i="1"/>
  <c r="H468" i="1"/>
  <c r="I468" i="1"/>
  <c r="D469" i="1"/>
  <c r="C469" i="1"/>
  <c r="J489" i="1" l="1"/>
  <c r="K488" i="1"/>
  <c r="E469" i="1"/>
  <c r="H469" i="1"/>
  <c r="I469" i="1"/>
  <c r="D470" i="1"/>
  <c r="C470" i="1"/>
  <c r="J490" i="1" l="1"/>
  <c r="K489" i="1"/>
  <c r="E470" i="1"/>
  <c r="H470" i="1"/>
  <c r="I470" i="1"/>
  <c r="D471" i="1"/>
  <c r="C471" i="1"/>
  <c r="J491" i="1" l="1"/>
  <c r="K490" i="1"/>
  <c r="E471" i="1"/>
  <c r="H471" i="1"/>
  <c r="I471" i="1"/>
  <c r="D472" i="1"/>
  <c r="C472" i="1"/>
  <c r="J492" i="1" l="1"/>
  <c r="K491" i="1"/>
  <c r="E472" i="1"/>
  <c r="H472" i="1"/>
  <c r="I472" i="1"/>
  <c r="D473" i="1"/>
  <c r="C473" i="1"/>
  <c r="J493" i="1" l="1"/>
  <c r="K492" i="1"/>
  <c r="E473" i="1"/>
  <c r="H473" i="1"/>
  <c r="I473" i="1"/>
  <c r="D474" i="1"/>
  <c r="C474" i="1"/>
  <c r="J494" i="1" l="1"/>
  <c r="K493" i="1"/>
  <c r="E474" i="1"/>
  <c r="H474" i="1"/>
  <c r="I474" i="1"/>
  <c r="D475" i="1"/>
  <c r="C475" i="1"/>
  <c r="J495" i="1" l="1"/>
  <c r="K494" i="1"/>
  <c r="E475" i="1"/>
  <c r="H475" i="1"/>
  <c r="I475" i="1"/>
  <c r="D476" i="1"/>
  <c r="C476" i="1"/>
  <c r="J496" i="1" l="1"/>
  <c r="K495" i="1"/>
  <c r="E476" i="1"/>
  <c r="H476" i="1"/>
  <c r="I476" i="1"/>
  <c r="D477" i="1"/>
  <c r="C477" i="1"/>
  <c r="J497" i="1" l="1"/>
  <c r="K496" i="1"/>
  <c r="E477" i="1"/>
  <c r="H477" i="1"/>
  <c r="I477" i="1"/>
  <c r="D478" i="1"/>
  <c r="C478" i="1"/>
  <c r="J498" i="1" l="1"/>
  <c r="K497" i="1"/>
  <c r="E478" i="1"/>
  <c r="H478" i="1"/>
  <c r="I478" i="1"/>
  <c r="D479" i="1"/>
  <c r="C479" i="1"/>
  <c r="J499" i="1" l="1"/>
  <c r="K498" i="1"/>
  <c r="E479" i="1"/>
  <c r="H479" i="1"/>
  <c r="I479" i="1"/>
  <c r="D480" i="1"/>
  <c r="C480" i="1"/>
  <c r="J500" i="1" l="1"/>
  <c r="K499" i="1"/>
  <c r="E480" i="1"/>
  <c r="H480" i="1"/>
  <c r="I480" i="1"/>
  <c r="D481" i="1"/>
  <c r="C481" i="1"/>
  <c r="J501" i="1" l="1"/>
  <c r="K500" i="1"/>
  <c r="E481" i="1"/>
  <c r="H481" i="1"/>
  <c r="I481" i="1"/>
  <c r="D482" i="1"/>
  <c r="C482" i="1"/>
  <c r="J502" i="1" l="1"/>
  <c r="K501" i="1"/>
  <c r="E482" i="1"/>
  <c r="H482" i="1"/>
  <c r="I482" i="1"/>
  <c r="D483" i="1"/>
  <c r="C483" i="1"/>
  <c r="J503" i="1" l="1"/>
  <c r="K502" i="1"/>
  <c r="E483" i="1"/>
  <c r="H483" i="1"/>
  <c r="I483" i="1"/>
  <c r="D484" i="1"/>
  <c r="C484" i="1"/>
  <c r="J504" i="1" l="1"/>
  <c r="K503" i="1"/>
  <c r="E484" i="1"/>
  <c r="I484" i="1"/>
  <c r="H484" i="1"/>
  <c r="D485" i="1"/>
  <c r="C485" i="1"/>
  <c r="J505" i="1" l="1"/>
  <c r="K504" i="1"/>
  <c r="E485" i="1"/>
  <c r="H485" i="1"/>
  <c r="I485" i="1"/>
  <c r="D486" i="1"/>
  <c r="C486" i="1"/>
  <c r="J506" i="1" l="1"/>
  <c r="K505" i="1"/>
  <c r="E486" i="1"/>
  <c r="H486" i="1"/>
  <c r="I486" i="1"/>
  <c r="D487" i="1"/>
  <c r="C487" i="1"/>
  <c r="J507" i="1" l="1"/>
  <c r="K506" i="1"/>
  <c r="E487" i="1"/>
  <c r="H487" i="1"/>
  <c r="I487" i="1"/>
  <c r="D488" i="1"/>
  <c r="C488" i="1"/>
  <c r="J508" i="1" l="1"/>
  <c r="K507" i="1"/>
  <c r="E488" i="1"/>
  <c r="H488" i="1"/>
  <c r="I488" i="1"/>
  <c r="D489" i="1"/>
  <c r="C489" i="1"/>
  <c r="J509" i="1" l="1"/>
  <c r="K508" i="1"/>
  <c r="E489" i="1"/>
  <c r="H489" i="1"/>
  <c r="I489" i="1"/>
  <c r="D490" i="1"/>
  <c r="C490" i="1"/>
  <c r="J510" i="1" l="1"/>
  <c r="K509" i="1"/>
  <c r="E490" i="1"/>
  <c r="H490" i="1"/>
  <c r="I490" i="1"/>
  <c r="D491" i="1"/>
  <c r="C491" i="1"/>
  <c r="J511" i="1" l="1"/>
  <c r="K510" i="1"/>
  <c r="E491" i="1"/>
  <c r="H491" i="1"/>
  <c r="I491" i="1"/>
  <c r="D492" i="1"/>
  <c r="C492" i="1"/>
  <c r="J512" i="1" l="1"/>
  <c r="K511" i="1"/>
  <c r="E492" i="1"/>
  <c r="H492" i="1"/>
  <c r="I492" i="1"/>
  <c r="D493" i="1"/>
  <c r="C493" i="1"/>
  <c r="J513" i="1" l="1"/>
  <c r="K512" i="1"/>
  <c r="E493" i="1"/>
  <c r="H493" i="1"/>
  <c r="I493" i="1"/>
  <c r="D494" i="1"/>
  <c r="C494" i="1"/>
  <c r="J514" i="1" l="1"/>
  <c r="K513" i="1"/>
  <c r="E494" i="1"/>
  <c r="H494" i="1"/>
  <c r="I494" i="1"/>
  <c r="D495" i="1"/>
  <c r="C495" i="1"/>
  <c r="J515" i="1" l="1"/>
  <c r="K514" i="1"/>
  <c r="E495" i="1"/>
  <c r="H495" i="1"/>
  <c r="I495" i="1"/>
  <c r="D496" i="1"/>
  <c r="C496" i="1"/>
  <c r="J516" i="1" l="1"/>
  <c r="K515" i="1"/>
  <c r="E496" i="1"/>
  <c r="I496" i="1"/>
  <c r="H496" i="1"/>
  <c r="D497" i="1"/>
  <c r="C497" i="1"/>
  <c r="J517" i="1" l="1"/>
  <c r="K516" i="1"/>
  <c r="E497" i="1"/>
  <c r="H497" i="1"/>
  <c r="I497" i="1"/>
  <c r="D498" i="1"/>
  <c r="C498" i="1"/>
  <c r="J518" i="1" l="1"/>
  <c r="K517" i="1"/>
  <c r="E498" i="1"/>
  <c r="H498" i="1"/>
  <c r="I498" i="1"/>
  <c r="D499" i="1"/>
  <c r="C499" i="1"/>
  <c r="J519" i="1" l="1"/>
  <c r="K518" i="1"/>
  <c r="E499" i="1"/>
  <c r="H499" i="1"/>
  <c r="I499" i="1"/>
  <c r="D500" i="1"/>
  <c r="C500" i="1"/>
  <c r="J520" i="1" l="1"/>
  <c r="K519" i="1"/>
  <c r="E500" i="1"/>
  <c r="H500" i="1"/>
  <c r="I500" i="1"/>
  <c r="D501" i="1"/>
  <c r="C501" i="1"/>
  <c r="J521" i="1" l="1"/>
  <c r="K521" i="1" s="1"/>
  <c r="K520" i="1"/>
  <c r="E501" i="1"/>
  <c r="H501" i="1"/>
  <c r="I501" i="1"/>
  <c r="D502" i="1"/>
  <c r="C502" i="1"/>
  <c r="E502" i="1" l="1"/>
  <c r="H502" i="1"/>
  <c r="I502" i="1"/>
  <c r="D503" i="1"/>
  <c r="C503" i="1"/>
  <c r="E503" i="1" l="1"/>
  <c r="H503" i="1"/>
  <c r="I503" i="1"/>
  <c r="D504" i="1"/>
  <c r="C504" i="1"/>
  <c r="E504" i="1" l="1"/>
  <c r="H504" i="1"/>
  <c r="I504" i="1"/>
  <c r="D505" i="1"/>
  <c r="C505" i="1"/>
  <c r="E505" i="1" l="1"/>
  <c r="H505" i="1"/>
  <c r="I505" i="1"/>
  <c r="D506" i="1"/>
  <c r="C506" i="1"/>
  <c r="E506" i="1" l="1"/>
  <c r="H506" i="1"/>
  <c r="I506" i="1"/>
  <c r="D507" i="1"/>
  <c r="C507" i="1"/>
  <c r="E507" i="1" l="1"/>
  <c r="H507" i="1"/>
  <c r="I507" i="1"/>
  <c r="D508" i="1"/>
  <c r="C508" i="1"/>
  <c r="E508" i="1" l="1"/>
  <c r="H508" i="1"/>
  <c r="I508" i="1"/>
  <c r="D509" i="1"/>
  <c r="C509" i="1"/>
  <c r="E509" i="1" l="1"/>
  <c r="H509" i="1"/>
  <c r="I509" i="1"/>
  <c r="D510" i="1"/>
  <c r="C510" i="1"/>
  <c r="E510" i="1" l="1"/>
  <c r="H510" i="1"/>
  <c r="I510" i="1"/>
  <c r="D511" i="1"/>
  <c r="C511" i="1"/>
  <c r="E511" i="1" l="1"/>
  <c r="H511" i="1"/>
  <c r="I511" i="1"/>
  <c r="D512" i="1"/>
  <c r="C512" i="1"/>
  <c r="E512" i="1" l="1"/>
  <c r="H512" i="1"/>
  <c r="I512" i="1"/>
  <c r="D513" i="1"/>
  <c r="C513" i="1"/>
  <c r="E513" i="1" l="1"/>
  <c r="H513" i="1"/>
  <c r="I513" i="1"/>
  <c r="D514" i="1"/>
  <c r="C514" i="1"/>
  <c r="E514" i="1" l="1"/>
  <c r="H514" i="1"/>
  <c r="I514" i="1"/>
  <c r="D515" i="1"/>
  <c r="C515" i="1"/>
  <c r="E515" i="1" l="1"/>
  <c r="H515" i="1"/>
  <c r="I515" i="1"/>
  <c r="D516" i="1"/>
  <c r="C516" i="1"/>
  <c r="E516" i="1" l="1"/>
  <c r="I516" i="1"/>
  <c r="H516" i="1"/>
  <c r="D517" i="1"/>
  <c r="C517" i="1"/>
  <c r="E517" i="1" l="1"/>
  <c r="H517" i="1"/>
  <c r="I517" i="1"/>
  <c r="D518" i="1"/>
  <c r="C518" i="1"/>
  <c r="E518" i="1" l="1"/>
  <c r="H518" i="1"/>
  <c r="I518" i="1"/>
  <c r="D519" i="1"/>
  <c r="C519" i="1"/>
  <c r="E519" i="1" l="1"/>
  <c r="H519" i="1"/>
  <c r="I519" i="1"/>
  <c r="D520" i="1"/>
  <c r="C520" i="1"/>
  <c r="E520" i="1" l="1"/>
  <c r="H520" i="1"/>
  <c r="I520" i="1"/>
  <c r="D521" i="1"/>
  <c r="C521" i="1"/>
  <c r="X15" i="1"/>
  <c r="X1" i="1" s="1"/>
  <c r="P2" i="1" s="1"/>
  <c r="P4" i="1" l="1"/>
  <c r="E521" i="1"/>
  <c r="H521" i="1"/>
  <c r="I521" i="1"/>
  <c r="AB13" i="1"/>
  <c r="AF13" i="1" s="1"/>
  <c r="AF1" i="1" s="1"/>
  <c r="AJ7" i="1" s="1"/>
  <c r="AA15" i="1"/>
  <c r="AA1" i="1" s="1"/>
  <c r="AB1" i="1" l="1"/>
</calcChain>
</file>

<file path=xl/sharedStrings.xml><?xml version="1.0" encoding="utf-8"?>
<sst xmlns="http://schemas.openxmlformats.org/spreadsheetml/2006/main" count="805" uniqueCount="118">
  <si>
    <t>Etablissement</t>
  </si>
  <si>
    <t>Indice majoré</t>
  </si>
  <si>
    <t>Valeur du point d'indice</t>
  </si>
  <si>
    <t>Année d'âge</t>
  </si>
  <si>
    <t>Nbre de Trimestre à valider</t>
  </si>
  <si>
    <t>Isoe</t>
  </si>
  <si>
    <t>Durée totale par établissement</t>
  </si>
  <si>
    <t>Durée totale carrière</t>
  </si>
  <si>
    <t>Echelon</t>
  </si>
  <si>
    <t>2 ans 6 Mois</t>
  </si>
  <si>
    <t>3 ans</t>
  </si>
  <si>
    <t>4 ans</t>
  </si>
  <si>
    <t>Mensuel brut en €</t>
  </si>
  <si>
    <t>Maître Auxiliaire 1</t>
  </si>
  <si>
    <t>Maître Auxiliaire 2</t>
  </si>
  <si>
    <t>Professeur Certifié</t>
  </si>
  <si>
    <t>Professeur Certifié hors classe</t>
  </si>
  <si>
    <t>Professeur Agrégé</t>
  </si>
  <si>
    <t>2 ans</t>
  </si>
  <si>
    <t>1 an</t>
  </si>
  <si>
    <t xml:space="preserve">3 ans </t>
  </si>
  <si>
    <t>3 ans 6 Mois</t>
  </si>
  <si>
    <t>Statut</t>
  </si>
  <si>
    <t>Nbre de Mois</t>
  </si>
  <si>
    <t>4 Mois</t>
  </si>
  <si>
    <t>8 Mois</t>
  </si>
  <si>
    <t>Depuis le</t>
  </si>
  <si>
    <t>Professeur Agrégé hors classe</t>
  </si>
  <si>
    <t>Nbre de Trimestre</t>
  </si>
  <si>
    <t>Salaire brut Trimestriel minimum validant un trimestre</t>
  </si>
  <si>
    <t>Date de naissance</t>
  </si>
  <si>
    <t>Nb_echelon</t>
  </si>
  <si>
    <t>Pos</t>
  </si>
  <si>
    <t>Diplôme</t>
  </si>
  <si>
    <t>Licence</t>
  </si>
  <si>
    <t>Master</t>
  </si>
  <si>
    <t>Reste à valider</t>
  </si>
  <si>
    <t>Salaire brut Trimestriel minimum/valider un trimestre</t>
  </si>
  <si>
    <t>Indem. Comp. CSG</t>
  </si>
  <si>
    <t>Charges + régul. Acompte</t>
  </si>
  <si>
    <t>HSE + autres rembt.</t>
  </si>
  <si>
    <t>Indem. résid.</t>
  </si>
  <si>
    <t>Autres Rappels sur Rénum. Princ.</t>
  </si>
  <si>
    <t>Rappel Trait. Brut sur Rénum. Princ.</t>
  </si>
  <si>
    <t>Ech.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</si>
  <si>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</si>
  <si>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</si>
  <si>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</si>
  <si>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</si>
  <si>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</si>
  <si>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</si>
  <si>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</si>
  <si>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</si>
  <si>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</si>
  <si>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</si>
  <si>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</si>
  <si>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</si>
  <si>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</si>
  <si>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18 ans</t>
  </si>
  <si>
    <t>19 ans</t>
  </si>
  <si>
    <t>20 ans</t>
  </si>
  <si>
    <t>21 ans</t>
  </si>
  <si>
    <t>22 ans</t>
  </si>
  <si>
    <t>23 ans</t>
  </si>
  <si>
    <t>24 ans</t>
  </si>
  <si>
    <t>25 ans</t>
  </si>
  <si>
    <t>26 ans</t>
  </si>
  <si>
    <t>27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</si>
  <si>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</si>
  <si>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</si>
  <si>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</si>
  <si>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</si>
  <si>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</si>
  <si>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</si>
  <si>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</si>
  <si>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</si>
  <si>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</si>
  <si>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</si>
  <si>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</si>
  <si>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</si>
  <si>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</si>
  <si>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</si>
  <si>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</si>
  <si>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Année en cours</t>
  </si>
  <si>
    <t>Impôt prélevé 
à la source</t>
  </si>
  <si>
    <t>Total Salaire brut Trimestriel</t>
  </si>
  <si>
    <t>Indice</t>
  </si>
  <si>
    <t>jusqu'à la fin</t>
  </si>
  <si>
    <t>Ancienneté</t>
  </si>
  <si>
    <t>Master 1</t>
  </si>
  <si>
    <t>Changement de Grade/Catégorie/d'échelon</t>
  </si>
  <si>
    <t>Prof Certifié classe exceptionnelle</t>
  </si>
  <si>
    <t>Prof Agrégé classe exceptionnelle</t>
  </si>
  <si>
    <t>=CHOISIR(EQUIV($O3;$AY$4:$AY$11;0);Maître_Auxiliaire_2;Maître_Auxiliaire_1;Professeur_Certifié;Prof_Certifié_classe_exceptionnelle;Professeur_Agrégé;Professeur_Agrégé_hors_classe;Prof_Agrégé_classe_exceptionnelle)</t>
  </si>
  <si>
    <t>Durée dans le grade</t>
  </si>
  <si>
    <t>Période de travail</t>
  </si>
  <si>
    <t>HEA1</t>
  </si>
  <si>
    <t>HEA2</t>
  </si>
  <si>
    <t>HEA3</t>
  </si>
  <si>
    <t>HEB1</t>
  </si>
  <si>
    <t>HEB2</t>
  </si>
  <si>
    <t>HEB3</t>
  </si>
  <si>
    <t>Nbre d'Année de travail</t>
  </si>
  <si>
    <t>Traitement brut mensuel Rénum. Princ.</t>
  </si>
  <si>
    <t>Date du jour</t>
  </si>
  <si>
    <t>Durée dans le grade actuel</t>
  </si>
  <si>
    <t>Durée restante dans le grade actuel</t>
  </si>
  <si>
    <r>
      <t xml:space="preserve">A visiter : https://blog.juliendelmas.fr/
</t>
    </r>
    <r>
      <rPr>
        <b/>
        <sz val="10"/>
        <color rgb="FFFF0000"/>
        <rFont val="Calibri"/>
        <family val="2"/>
        <scheme val="minor"/>
      </rPr>
      <t>- Révision/Protéger la feuille/ok</t>
    </r>
    <r>
      <rPr>
        <b/>
        <sz val="10"/>
        <color rgb="FF0000FF"/>
        <rFont val="Calibri"/>
        <family val="2"/>
        <scheme val="minor"/>
      </rPr>
      <t xml:space="preserve">
</t>
    </r>
    <r>
      <rPr>
        <b/>
        <sz val="10"/>
        <color rgb="FFFF0000"/>
        <rFont val="Calibri"/>
        <family val="2"/>
        <scheme val="minor"/>
      </rPr>
      <t>- Révision/Oter la Protection feuille/ok</t>
    </r>
  </si>
  <si>
    <t>En +</t>
  </si>
  <si>
    <t>Moyenne de l'Augmentation entre les échelons</t>
  </si>
  <si>
    <t>Changement de la valeur du point d'indice</t>
  </si>
  <si>
    <t>Traitement 
brut réel</t>
  </si>
  <si>
    <t>Ecart</t>
  </si>
  <si>
    <t>Statut / Grade / 
Catégorie</t>
  </si>
  <si>
    <t>Ecart entre brut réel 
et brut mensuel sur Rénum. Princ.</t>
  </si>
  <si>
    <t>Salaire net Mensuel</t>
  </si>
  <si>
    <t>Total brut versé réellement</t>
  </si>
  <si>
    <t>Nbre de Trim. Validé et Alerte 
si Trim. non 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</si>
</sst>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\ &quot;€&quot;"/>
    <numFmt numFmtId="165" formatCode="#,##0.00\ &quot;€&quot;"/>
    <numFmt numFmtId="166" formatCode="0.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name val="Calibri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6DDE8"/>
        <bgColor indexed="64"/>
      </patternFill>
    </fill>
    <fill>
      <patternFill patternType="gray125">
        <fgColor theme="3" tint="0.39994506668294322"/>
        <bgColor indexed="65"/>
      </patternFill>
    </fill>
    <fill>
      <patternFill patternType="solid">
        <fgColor rgb="FFB7DEE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</borders>
  <cellStyleXfs count="2">
    <xf numFmtId="0" fontId="0" fillId="0" borderId="0"/>
    <xf numFmtId="0" fontId="8" fillId="12" borderId="14" applyNumberFormat="0" applyAlignment="0" applyProtection="0"/>
  </cellStyleXfs>
  <cellXfs count="335">
    <xf numFmtId="0" fontId="0" fillId="0" borderId="0" xfId="0"/>
    <xf numFmtId="0" fontId="5" fillId="0" borderId="2" xfId="0" applyFont="1" applyFill="1" applyBorder="1" applyAlignment="1" applyProtection="1">
      <alignment horizontal="center" vertical="center"/>
      <protection locked="0"/>
    </xf>
    <xf numFmtId="0" fontId="0" fillId="8" borderId="2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8" borderId="4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5" fontId="0" fillId="0" borderId="2" xfId="0" applyNumberFormat="1" applyFont="1" applyBorder="1" applyAlignment="1" applyProtection="1">
      <alignment horizontal="center" vertical="center"/>
      <protection locked="0"/>
    </xf>
    <xf numFmtId="165" fontId="0" fillId="8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5" fontId="0" fillId="0" borderId="3" xfId="0" applyNumberFormat="1" applyFont="1" applyBorder="1" applyAlignment="1" applyProtection="1">
      <alignment horizontal="center" vertical="center"/>
      <protection locked="0"/>
    </xf>
    <xf numFmtId="165" fontId="0" fillId="8" borderId="3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65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10" fontId="1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9" fillId="12" borderId="14" xfId="1" applyFont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165" fontId="0" fillId="0" borderId="2" xfId="0" applyNumberFormat="1" applyFont="1" applyFill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vertical="center"/>
    </xf>
    <xf numFmtId="9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0" fontId="0" fillId="6" borderId="6" xfId="0" applyFont="1" applyFill="1" applyBorder="1" applyAlignment="1" applyProtection="1">
      <alignment horizontal="center" vertical="center"/>
    </xf>
    <xf numFmtId="0" fontId="0" fillId="6" borderId="8" xfId="0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10" fontId="3" fillId="0" borderId="0" xfId="0" applyNumberFormat="1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 applyProtection="1">
      <alignment horizontal="center" vertical="center"/>
    </xf>
    <xf numFmtId="0" fontId="0" fillId="6" borderId="3" xfId="0" applyFont="1" applyFill="1" applyBorder="1" applyAlignment="1" applyProtection="1">
      <alignment horizontal="center" vertical="center"/>
    </xf>
    <xf numFmtId="165" fontId="0" fillId="6" borderId="2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" fillId="3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0" xfId="0" quotePrefix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6" borderId="7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horizontal="center" vertical="center"/>
    </xf>
    <xf numFmtId="165" fontId="0" fillId="4" borderId="6" xfId="0" applyNumberFormat="1" applyFont="1" applyFill="1" applyBorder="1" applyAlignment="1" applyProtection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</xf>
    <xf numFmtId="165" fontId="0" fillId="4" borderId="2" xfId="0" applyNumberFormat="1" applyFont="1" applyFill="1" applyBorder="1" applyAlignment="1" applyProtection="1">
      <alignment horizontal="center" vertical="center"/>
    </xf>
    <xf numFmtId="14" fontId="0" fillId="2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/>
    </xf>
    <xf numFmtId="0" fontId="4" fillId="0" borderId="0" xfId="0" quotePrefix="1" applyFont="1" applyAlignment="1" applyProtection="1">
      <alignment horizontal="left" vertical="center"/>
    </xf>
    <xf numFmtId="0" fontId="0" fillId="4" borderId="7" xfId="0" applyFont="1" applyFill="1" applyBorder="1" applyAlignment="1" applyProtection="1">
      <alignment horizontal="center" vertical="center"/>
    </xf>
    <xf numFmtId="0" fontId="0" fillId="7" borderId="8" xfId="0" applyFont="1" applyFill="1" applyBorder="1" applyAlignment="1" applyProtection="1">
      <alignment horizontal="center" vertical="center"/>
    </xf>
    <xf numFmtId="165" fontId="0" fillId="7" borderId="6" xfId="0" applyNumberFormat="1" applyFont="1" applyFill="1" applyBorder="1" applyAlignment="1" applyProtection="1">
      <alignment horizontal="center" vertical="center"/>
    </xf>
    <xf numFmtId="0" fontId="0" fillId="7" borderId="3" xfId="0" applyFont="1" applyFill="1" applyBorder="1" applyAlignment="1" applyProtection="1">
      <alignment horizontal="center" vertical="center"/>
    </xf>
    <xf numFmtId="165" fontId="0" fillId="7" borderId="2" xfId="0" applyNumberFormat="1" applyFont="1" applyFill="1" applyBorder="1" applyAlignment="1" applyProtection="1">
      <alignment horizontal="center" vertical="center"/>
    </xf>
    <xf numFmtId="0" fontId="0" fillId="7" borderId="9" xfId="0" applyFont="1" applyFill="1" applyBorder="1" applyAlignment="1" applyProtection="1">
      <alignment horizontal="center" vertical="center"/>
    </xf>
    <xf numFmtId="0" fontId="0" fillId="9" borderId="6" xfId="0" applyFont="1" applyFill="1" applyBorder="1" applyAlignment="1" applyProtection="1">
      <alignment horizontal="center" vertical="center"/>
    </xf>
    <xf numFmtId="165" fontId="0" fillId="9" borderId="6" xfId="0" applyNumberFormat="1" applyFont="1" applyFill="1" applyBorder="1" applyAlignment="1" applyProtection="1">
      <alignment horizontal="center" vertical="center"/>
    </xf>
    <xf numFmtId="0" fontId="0" fillId="9" borderId="2" xfId="0" applyFont="1" applyFill="1" applyBorder="1" applyAlignment="1" applyProtection="1">
      <alignment horizontal="center" vertical="center"/>
    </xf>
    <xf numFmtId="165" fontId="0" fillId="9" borderId="2" xfId="0" applyNumberFormat="1" applyFont="1" applyFill="1" applyBorder="1" applyAlignment="1" applyProtection="1">
      <alignment horizontal="center" vertical="center"/>
    </xf>
    <xf numFmtId="0" fontId="0" fillId="9" borderId="7" xfId="0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/>
    </xf>
    <xf numFmtId="0" fontId="0" fillId="2" borderId="8" xfId="0" applyFont="1" applyFill="1" applyBorder="1" applyAlignment="1" applyProtection="1">
      <alignment horizontal="center" vertical="center"/>
    </xf>
    <xf numFmtId="0" fontId="0" fillId="2" borderId="6" xfId="0" applyFont="1" applyFill="1" applyBorder="1" applyAlignment="1" applyProtection="1">
      <alignment horizontal="center" vertical="center"/>
    </xf>
    <xf numFmtId="165" fontId="0" fillId="2" borderId="6" xfId="0" applyNumberFormat="1" applyFont="1" applyFill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/>
    </xf>
    <xf numFmtId="165" fontId="0" fillId="2" borderId="2" xfId="0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6" fillId="10" borderId="6" xfId="0" applyFont="1" applyFill="1" applyBorder="1" applyAlignment="1" applyProtection="1">
      <alignment horizontal="center" vertical="center"/>
    </xf>
    <xf numFmtId="165" fontId="6" fillId="10" borderId="6" xfId="0" applyNumberFormat="1" applyFont="1" applyFill="1" applyBorder="1" applyAlignment="1" applyProtection="1">
      <alignment horizontal="center" vertical="center"/>
    </xf>
    <xf numFmtId="0" fontId="6" fillId="10" borderId="2" xfId="0" applyFont="1" applyFill="1" applyBorder="1" applyAlignment="1" applyProtection="1">
      <alignment horizontal="center" vertical="center"/>
    </xf>
    <xf numFmtId="165" fontId="6" fillId="10" borderId="2" xfId="0" applyNumberFormat="1" applyFont="1" applyFill="1" applyBorder="1" applyAlignment="1" applyProtection="1">
      <alignment horizontal="center" vertical="center"/>
    </xf>
    <xf numFmtId="0" fontId="6" fillId="11" borderId="6" xfId="0" applyFont="1" applyFill="1" applyBorder="1" applyAlignment="1" applyProtection="1">
      <alignment horizontal="center" vertical="center"/>
    </xf>
    <xf numFmtId="165" fontId="6" fillId="11" borderId="6" xfId="0" applyNumberFormat="1" applyFont="1" applyFill="1" applyBorder="1" applyAlignment="1" applyProtection="1">
      <alignment horizontal="center" vertical="center"/>
    </xf>
    <xf numFmtId="165" fontId="6" fillId="11" borderId="2" xfId="0" applyNumberFormat="1" applyFont="1" applyFill="1" applyBorder="1" applyAlignment="1" applyProtection="1">
      <alignment horizontal="center" vertical="center"/>
    </xf>
    <xf numFmtId="0" fontId="6" fillId="11" borderId="2" xfId="0" applyFont="1" applyFill="1" applyBorder="1" applyAlignment="1" applyProtection="1">
      <alignment horizontal="center" vertical="center"/>
    </xf>
    <xf numFmtId="0" fontId="6" fillId="11" borderId="7" xfId="0" applyFont="1" applyFill="1" applyBorder="1" applyAlignment="1" applyProtection="1">
      <alignment horizontal="center" vertical="center"/>
    </xf>
    <xf numFmtId="165" fontId="6" fillId="11" borderId="7" xfId="0" applyNumberFormat="1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0" fontId="0" fillId="0" borderId="2" xfId="0" applyNumberFormat="1" applyFont="1" applyBorder="1" applyAlignment="1" applyProtection="1">
      <alignment horizontal="center" vertical="center" wrapText="1"/>
    </xf>
    <xf numFmtId="0" fontId="0" fillId="8" borderId="2" xfId="0" applyFont="1" applyFill="1" applyBorder="1" applyAlignment="1" applyProtection="1">
      <alignment horizontal="center" vertical="center"/>
    </xf>
    <xf numFmtId="0" fontId="5" fillId="8" borderId="2" xfId="0" applyFont="1" applyFill="1" applyBorder="1" applyAlignment="1" applyProtection="1">
      <alignment vertical="center"/>
    </xf>
    <xf numFmtId="0" fontId="5" fillId="8" borderId="2" xfId="0" applyFont="1" applyFill="1" applyBorder="1" applyAlignment="1" applyProtection="1">
      <alignment horizontal="center" vertical="center"/>
    </xf>
    <xf numFmtId="0" fontId="0" fillId="8" borderId="4" xfId="0" applyFont="1" applyFill="1" applyBorder="1" applyAlignment="1" applyProtection="1">
      <alignment horizontal="center" vertical="center"/>
    </xf>
    <xf numFmtId="0" fontId="0" fillId="8" borderId="3" xfId="0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vertical="center"/>
    </xf>
    <xf numFmtId="0" fontId="0" fillId="8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5" fillId="0" borderId="2" xfId="0" applyFont="1" applyFill="1" applyBorder="1" applyAlignment="1" applyProtection="1">
      <alignment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/>
    </xf>
    <xf numFmtId="165" fontId="0" fillId="5" borderId="2" xfId="0" applyNumberFormat="1" applyFont="1" applyFill="1" applyBorder="1" applyAlignment="1" applyProtection="1">
      <alignment horizontal="center" vertical="center"/>
      <protection locked="0"/>
    </xf>
    <xf numFmtId="165" fontId="0" fillId="5" borderId="2" xfId="0" applyNumberFormat="1" applyFill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7" xfId="0" applyNumberFormat="1" applyFont="1" applyBorder="1" applyAlignment="1" applyProtection="1">
      <alignment horizontal="center" vertical="center"/>
      <protection locked="0"/>
    </xf>
    <xf numFmtId="0" fontId="9" fillId="12" borderId="18" xfId="1" applyFont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  <protection locked="0"/>
    </xf>
    <xf numFmtId="165" fontId="0" fillId="13" borderId="2" xfId="0" applyNumberFormat="1" applyFont="1" applyFill="1" applyBorder="1" applyAlignment="1" applyProtection="1">
      <alignment horizontal="center" vertical="center"/>
    </xf>
    <xf numFmtId="165" fontId="0" fillId="0" borderId="0" xfId="0" applyNumberFormat="1" applyFont="1" applyBorder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165" fontId="0" fillId="5" borderId="3" xfId="0" applyNumberFormat="1" applyFont="1" applyFill="1" applyBorder="1" applyAlignment="1" applyProtection="1">
      <alignment horizontal="center" vertical="center"/>
    </xf>
    <xf numFmtId="165" fontId="1" fillId="16" borderId="5" xfId="0" applyNumberFormat="1" applyFont="1" applyFill="1" applyBorder="1" applyAlignment="1" applyProtection="1">
      <alignment horizontal="center" vertical="center" wrapText="1"/>
    </xf>
    <xf numFmtId="14" fontId="5" fillId="14" borderId="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5" fontId="0" fillId="17" borderId="3" xfId="0" applyNumberFormat="1" applyFont="1" applyFill="1" applyBorder="1" applyAlignment="1" applyProtection="1">
      <alignment horizontal="center" vertical="center"/>
      <protection locked="0"/>
    </xf>
    <xf numFmtId="165" fontId="1" fillId="18" borderId="5" xfId="0" applyNumberFormat="1" applyFont="1" applyFill="1" applyBorder="1" applyAlignment="1" applyProtection="1">
      <alignment horizontal="center" vertical="center" wrapText="1"/>
    </xf>
    <xf numFmtId="165" fontId="0" fillId="5" borderId="2" xfId="0" applyNumberFormat="1" applyFont="1" applyFill="1" applyBorder="1" applyAlignment="1" applyProtection="1">
      <alignment horizontal="center" vertical="center"/>
    </xf>
    <xf numFmtId="165" fontId="1" fillId="18" borderId="1" xfId="0" applyNumberFormat="1" applyFont="1" applyFill="1" applyBorder="1" applyAlignment="1" applyProtection="1">
      <alignment horizontal="center" vertical="center" wrapText="1"/>
    </xf>
    <xf numFmtId="0" fontId="6" fillId="11" borderId="8" xfId="0" applyFont="1" applyFill="1" applyBorder="1" applyAlignment="1" applyProtection="1">
      <alignment horizontal="center" vertical="center"/>
    </xf>
    <xf numFmtId="0" fontId="6" fillId="11" borderId="3" xfId="0" applyFont="1" applyFill="1" applyBorder="1" applyAlignment="1" applyProtection="1">
      <alignment horizontal="center" vertical="center"/>
    </xf>
    <xf numFmtId="0" fontId="6" fillId="11" borderId="9" xfId="0" applyFont="1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6" fillId="10" borderId="8" xfId="0" applyFont="1" applyFill="1" applyBorder="1" applyAlignment="1" applyProtection="1">
      <alignment horizontal="center" vertical="center"/>
    </xf>
    <xf numFmtId="0" fontId="6" fillId="10" borderId="3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horizontal="center" vertical="center"/>
    </xf>
    <xf numFmtId="0" fontId="0" fillId="7" borderId="2" xfId="0" applyFont="1" applyFill="1" applyBorder="1" applyAlignment="1" applyProtection="1">
      <alignment horizontal="center" vertical="center"/>
    </xf>
    <xf numFmtId="0" fontId="0" fillId="7" borderId="7" xfId="0" applyFont="1" applyFill="1" applyBorder="1" applyAlignment="1" applyProtection="1">
      <alignment horizontal="center" vertical="center"/>
    </xf>
    <xf numFmtId="0" fontId="0" fillId="9" borderId="10" xfId="0" applyFont="1" applyFill="1" applyBorder="1" applyAlignment="1" applyProtection="1">
      <alignment horizontal="center" vertical="center"/>
    </xf>
    <xf numFmtId="0" fontId="0" fillId="9" borderId="4" xfId="0" applyFont="1" applyFill="1" applyBorder="1" applyAlignment="1" applyProtection="1">
      <alignment horizontal="center" vertical="center"/>
    </xf>
    <xf numFmtId="0" fontId="0" fillId="9" borderId="11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vertical="center"/>
    </xf>
    <xf numFmtId="0" fontId="0" fillId="7" borderId="2" xfId="0" applyFont="1" applyFill="1" applyBorder="1" applyAlignment="1" applyProtection="1">
      <alignment vertical="center"/>
    </xf>
    <xf numFmtId="0" fontId="0" fillId="7" borderId="7" xfId="0" applyFont="1" applyFill="1" applyBorder="1" applyAlignment="1" applyProtection="1">
      <alignment vertical="center"/>
    </xf>
    <xf numFmtId="0" fontId="0" fillId="9" borderId="6" xfId="0" applyFont="1" applyFill="1" applyBorder="1" applyAlignment="1" applyProtection="1">
      <alignment vertical="center" wrapText="1"/>
    </xf>
    <xf numFmtId="0" fontId="0" fillId="9" borderId="2" xfId="0" applyFont="1" applyFill="1" applyBorder="1" applyAlignment="1" applyProtection="1">
      <alignment vertical="center" wrapText="1"/>
    </xf>
    <xf numFmtId="0" fontId="0" fillId="2" borderId="2" xfId="0" applyFont="1" applyFill="1" applyBorder="1" applyAlignment="1" applyProtection="1">
      <alignment vertical="center"/>
    </xf>
    <xf numFmtId="0" fontId="6" fillId="10" borderId="6" xfId="0" applyFont="1" applyFill="1" applyBorder="1" applyAlignment="1" applyProtection="1">
      <alignment vertical="center" wrapText="1"/>
    </xf>
    <xf numFmtId="0" fontId="6" fillId="10" borderId="2" xfId="0" applyFont="1" applyFill="1" applyBorder="1" applyAlignment="1" applyProtection="1">
      <alignment vertical="center" wrapText="1"/>
    </xf>
    <xf numFmtId="165" fontId="6" fillId="0" borderId="0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4" fontId="3" fillId="3" borderId="1" xfId="0" applyNumberFormat="1" applyFont="1" applyFill="1" applyBorder="1" applyAlignment="1" applyProtection="1">
      <alignment horizontal="center" vertical="center"/>
    </xf>
    <xf numFmtId="166" fontId="3" fillId="3" borderId="1" xfId="0" applyNumberFormat="1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14" fontId="2" fillId="3" borderId="1" xfId="0" quotePrefix="1" applyNumberFormat="1" applyFont="1" applyFill="1" applyBorder="1" applyAlignment="1" applyProtection="1">
      <alignment horizontal="center" vertical="center" wrapText="1"/>
    </xf>
    <xf numFmtId="166" fontId="2" fillId="3" borderId="1" xfId="0" quotePrefix="1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166" fontId="1" fillId="3" borderId="1" xfId="0" applyNumberFormat="1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0" fillId="19" borderId="6" xfId="0" applyFont="1" applyFill="1" applyBorder="1" applyAlignment="1" applyProtection="1">
      <alignment horizontal="center" vertical="center"/>
    </xf>
    <xf numFmtId="0" fontId="0" fillId="19" borderId="8" xfId="0" applyFont="1" applyFill="1" applyBorder="1" applyAlignment="1" applyProtection="1">
      <alignment horizontal="center" vertical="center"/>
    </xf>
    <xf numFmtId="165" fontId="0" fillId="19" borderId="6" xfId="0" applyNumberFormat="1" applyFont="1" applyFill="1" applyBorder="1" applyAlignment="1" applyProtection="1">
      <alignment horizontal="center" vertical="center"/>
    </xf>
    <xf numFmtId="0" fontId="0" fillId="19" borderId="2" xfId="0" applyFont="1" applyFill="1" applyBorder="1" applyAlignment="1" applyProtection="1">
      <alignment horizontal="center" vertical="center"/>
    </xf>
    <xf numFmtId="0" fontId="0" fillId="19" borderId="3" xfId="0" applyFont="1" applyFill="1" applyBorder="1" applyAlignment="1" applyProtection="1">
      <alignment horizontal="center" vertical="center"/>
    </xf>
    <xf numFmtId="165" fontId="0" fillId="19" borderId="2" xfId="0" applyNumberFormat="1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left" vertical="center"/>
    </xf>
    <xf numFmtId="0" fontId="1" fillId="3" borderId="10" xfId="0" applyFont="1" applyFill="1" applyBorder="1" applyAlignment="1" applyProtection="1">
      <alignment horizontal="left" vertical="center"/>
    </xf>
    <xf numFmtId="0" fontId="0" fillId="6" borderId="2" xfId="0" applyFill="1" applyBorder="1" applyAlignment="1" applyProtection="1">
      <alignment vertical="center" wrapText="1"/>
    </xf>
    <xf numFmtId="0" fontId="0" fillId="19" borderId="7" xfId="0" applyFont="1" applyFill="1" applyBorder="1" applyAlignment="1" applyProtection="1">
      <alignment horizontal="center" vertical="center"/>
    </xf>
    <xf numFmtId="0" fontId="0" fillId="19" borderId="9" xfId="0" applyFont="1" applyFill="1" applyBorder="1" applyAlignment="1" applyProtection="1">
      <alignment horizontal="center" vertical="center"/>
    </xf>
    <xf numFmtId="0" fontId="0" fillId="19" borderId="6" xfId="0" applyFont="1" applyFill="1" applyBorder="1" applyAlignment="1" applyProtection="1">
      <alignment vertical="center" wrapText="1"/>
    </xf>
    <xf numFmtId="0" fontId="0" fillId="19" borderId="2" xfId="0" applyFont="1" applyFill="1" applyBorder="1" applyAlignment="1" applyProtection="1">
      <alignment vertical="center" wrapText="1"/>
    </xf>
    <xf numFmtId="0" fontId="0" fillId="19" borderId="7" xfId="0" applyFont="1" applyFill="1" applyBorder="1" applyAlignment="1" applyProtection="1">
      <alignment vertical="center" wrapText="1"/>
    </xf>
    <xf numFmtId="0" fontId="0" fillId="4" borderId="6" xfId="0" applyFill="1" applyBorder="1" applyAlignment="1" applyProtection="1">
      <alignment vertical="center" wrapText="1"/>
    </xf>
    <xf numFmtId="0" fontId="0" fillId="4" borderId="2" xfId="0" applyFill="1" applyBorder="1" applyAlignment="1" applyProtection="1">
      <alignment vertical="center" wrapText="1"/>
    </xf>
    <xf numFmtId="0" fontId="0" fillId="4" borderId="7" xfId="0" applyFill="1" applyBorder="1" applyAlignment="1" applyProtection="1">
      <alignment vertical="center" wrapText="1"/>
    </xf>
    <xf numFmtId="0" fontId="0" fillId="4" borderId="10" xfId="0" applyFont="1" applyFill="1" applyBorder="1" applyAlignment="1" applyProtection="1">
      <alignment horizontal="center" vertical="center"/>
    </xf>
    <xf numFmtId="0" fontId="0" fillId="4" borderId="4" xfId="0" applyFont="1" applyFill="1" applyBorder="1" applyAlignment="1" applyProtection="1">
      <alignment horizontal="center" vertical="center"/>
    </xf>
    <xf numFmtId="0" fontId="0" fillId="4" borderId="11" xfId="0" applyFont="1" applyFill="1" applyBorder="1" applyAlignment="1" applyProtection="1">
      <alignment horizontal="center" vertical="center"/>
    </xf>
    <xf numFmtId="0" fontId="0" fillId="7" borderId="10" xfId="0" applyFont="1" applyFill="1" applyBorder="1" applyAlignment="1" applyProtection="1">
      <alignment horizontal="center" vertical="center"/>
    </xf>
    <xf numFmtId="0" fontId="0" fillId="7" borderId="4" xfId="0" applyFont="1" applyFill="1" applyBorder="1" applyAlignment="1" applyProtection="1">
      <alignment horizontal="center" vertical="center"/>
    </xf>
    <xf numFmtId="0" fontId="0" fillId="7" borderId="11" xfId="0" applyFont="1" applyFill="1" applyBorder="1" applyAlignment="1" applyProtection="1">
      <alignment horizontal="center" vertical="center"/>
    </xf>
    <xf numFmtId="0" fontId="0" fillId="19" borderId="10" xfId="0" applyFont="1" applyFill="1" applyBorder="1" applyAlignment="1" applyProtection="1">
      <alignment horizontal="center" vertical="center"/>
    </xf>
    <xf numFmtId="0" fontId="0" fillId="19" borderId="4" xfId="0" applyFont="1" applyFill="1" applyBorder="1" applyAlignment="1" applyProtection="1">
      <alignment horizontal="center" vertical="center"/>
    </xf>
    <xf numFmtId="0" fontId="0" fillId="2" borderId="10" xfId="0" applyFont="1" applyFill="1" applyBorder="1" applyAlignment="1" applyProtection="1">
      <alignment horizontal="center" vertical="center"/>
    </xf>
    <xf numFmtId="0" fontId="0" fillId="2" borderId="4" xfId="0" applyFont="1" applyFill="1" applyBorder="1" applyAlignment="1" applyProtection="1">
      <alignment horizontal="center" vertical="center"/>
    </xf>
    <xf numFmtId="0" fontId="6" fillId="10" borderId="10" xfId="0" applyFont="1" applyFill="1" applyBorder="1" applyAlignment="1" applyProtection="1">
      <alignment horizontal="center" vertical="center"/>
    </xf>
    <xf numFmtId="0" fontId="6" fillId="10" borderId="4" xfId="0" applyFont="1" applyFill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/>
    </xf>
    <xf numFmtId="14" fontId="0" fillId="14" borderId="3" xfId="0" applyNumberFormat="1" applyFont="1" applyFill="1" applyBorder="1" applyAlignment="1" applyProtection="1">
      <alignment horizontal="center" vertical="center"/>
    </xf>
    <xf numFmtId="14" fontId="0" fillId="14" borderId="4" xfId="0" applyNumberFormat="1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horizontal="center" vertical="center"/>
    </xf>
    <xf numFmtId="165" fontId="0" fillId="8" borderId="2" xfId="0" applyNumberFormat="1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9" fontId="0" fillId="0" borderId="3" xfId="0" applyNumberFormat="1" applyFont="1" applyBorder="1" applyAlignment="1" applyProtection="1">
      <alignment horizontal="center" vertical="center" wrapText="1"/>
    </xf>
    <xf numFmtId="165" fontId="0" fillId="0" borderId="0" xfId="0" applyNumberFormat="1" applyFont="1" applyBorder="1" applyAlignment="1" applyProtection="1">
      <alignment vertical="center"/>
    </xf>
    <xf numFmtId="0" fontId="0" fillId="19" borderId="11" xfId="0" applyFont="1" applyFill="1" applyBorder="1" applyAlignment="1" applyProtection="1">
      <alignment horizontal="center" vertical="center"/>
    </xf>
    <xf numFmtId="0" fontId="9" fillId="12" borderId="19" xfId="1" applyFont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center" vertical="center"/>
    </xf>
    <xf numFmtId="0" fontId="9" fillId="12" borderId="1" xfId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0" fontId="6" fillId="11" borderId="10" xfId="0" applyFont="1" applyFill="1" applyBorder="1" applyAlignment="1" applyProtection="1">
      <alignment horizontal="center" vertical="center"/>
    </xf>
    <xf numFmtId="0" fontId="6" fillId="11" borderId="4" xfId="0" applyFont="1" applyFill="1" applyBorder="1" applyAlignment="1" applyProtection="1">
      <alignment horizontal="center" vertical="center"/>
    </xf>
    <xf numFmtId="0" fontId="6" fillId="11" borderId="11" xfId="0" applyFont="1" applyFill="1" applyBorder="1" applyAlignment="1" applyProtection="1">
      <alignment horizontal="center" vertical="center"/>
    </xf>
    <xf numFmtId="0" fontId="6" fillId="11" borderId="6" xfId="0" applyFont="1" applyFill="1" applyBorder="1" applyAlignment="1" applyProtection="1">
      <alignment horizontal="left" vertical="center"/>
    </xf>
    <xf numFmtId="0" fontId="6" fillId="11" borderId="2" xfId="0" applyFont="1" applyFill="1" applyBorder="1" applyAlignment="1" applyProtection="1">
      <alignment horizontal="left" vertical="center"/>
    </xf>
    <xf numFmtId="0" fontId="6" fillId="11" borderId="7" xfId="0" applyFont="1" applyFill="1" applyBorder="1" applyAlignment="1" applyProtection="1">
      <alignment horizontal="left" vertical="center"/>
    </xf>
    <xf numFmtId="165" fontId="0" fillId="19" borderId="7" xfId="0" applyNumberFormat="1" applyFont="1" applyFill="1" applyBorder="1" applyAlignment="1" applyProtection="1">
      <alignment horizontal="center" vertical="center"/>
    </xf>
    <xf numFmtId="165" fontId="6" fillId="10" borderId="7" xfId="0" applyNumberFormat="1" applyFont="1" applyFill="1" applyBorder="1" applyAlignment="1" applyProtection="1">
      <alignment horizontal="center" vertical="center"/>
    </xf>
    <xf numFmtId="14" fontId="0" fillId="8" borderId="4" xfId="0" applyNumberFormat="1" applyFont="1" applyFill="1" applyBorder="1" applyAlignment="1" applyProtection="1">
      <alignment horizontal="center" vertical="center" wrapText="1"/>
    </xf>
    <xf numFmtId="14" fontId="0" fillId="8" borderId="4" xfId="0" applyNumberFormat="1" applyFont="1" applyFill="1" applyBorder="1" applyAlignment="1" applyProtection="1">
      <alignment horizontal="center" vertical="center"/>
    </xf>
    <xf numFmtId="14" fontId="0" fillId="13" borderId="3" xfId="0" applyNumberFormat="1" applyFont="1" applyFill="1" applyBorder="1" applyAlignment="1" applyProtection="1">
      <alignment horizontal="center" vertical="center"/>
    </xf>
    <xf numFmtId="14" fontId="0" fillId="13" borderId="4" xfId="0" applyNumberFormat="1" applyFont="1" applyFill="1" applyBorder="1" applyAlignment="1" applyProtection="1">
      <alignment horizontal="center" vertical="center"/>
    </xf>
    <xf numFmtId="0" fontId="0" fillId="13" borderId="2" xfId="0" applyFont="1" applyFill="1" applyBorder="1" applyAlignment="1" applyProtection="1">
      <alignment horizontal="center" vertical="center"/>
      <protection locked="0"/>
    </xf>
    <xf numFmtId="0" fontId="0" fillId="13" borderId="2" xfId="0" applyFont="1" applyFill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165" fontId="0" fillId="4" borderId="7" xfId="0" applyNumberFormat="1" applyFont="1" applyFill="1" applyBorder="1" applyAlignment="1" applyProtection="1">
      <alignment horizontal="center" vertical="center"/>
    </xf>
    <xf numFmtId="165" fontId="0" fillId="6" borderId="7" xfId="0" applyNumberFormat="1" applyFont="1" applyFill="1" applyBorder="1" applyAlignment="1" applyProtection="1">
      <alignment horizontal="center" vertical="center"/>
    </xf>
    <xf numFmtId="165" fontId="0" fillId="7" borderId="7" xfId="0" applyNumberFormat="1" applyFont="1" applyFill="1" applyBorder="1" applyAlignment="1" applyProtection="1">
      <alignment horizontal="center" vertical="center"/>
    </xf>
    <xf numFmtId="165" fontId="0" fillId="9" borderId="7" xfId="0" applyNumberFormat="1" applyFont="1" applyFill="1" applyBorder="1" applyAlignment="1" applyProtection="1">
      <alignment horizontal="center" vertical="center"/>
    </xf>
    <xf numFmtId="165" fontId="0" fillId="2" borderId="7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/>
    </xf>
    <xf numFmtId="165" fontId="0" fillId="0" borderId="0" xfId="0" applyNumberFormat="1" applyFont="1" applyFill="1" applyBorder="1" applyAlignment="1" applyProtection="1">
      <alignment horizontal="left" vertical="center"/>
    </xf>
    <xf numFmtId="165" fontId="0" fillId="19" borderId="10" xfId="0" applyNumberFormat="1" applyFont="1" applyFill="1" applyBorder="1" applyAlignment="1" applyProtection="1">
      <alignment horizontal="left" vertical="center"/>
    </xf>
    <xf numFmtId="165" fontId="0" fillId="19" borderId="4" xfId="0" applyNumberFormat="1" applyFont="1" applyFill="1" applyBorder="1" applyAlignment="1" applyProtection="1">
      <alignment horizontal="left" vertical="center"/>
    </xf>
    <xf numFmtId="165" fontId="0" fillId="19" borderId="11" xfId="0" applyNumberFormat="1" applyFont="1" applyFill="1" applyBorder="1" applyAlignment="1" applyProtection="1">
      <alignment horizontal="left" vertical="center"/>
    </xf>
    <xf numFmtId="165" fontId="6" fillId="0" borderId="0" xfId="0" applyNumberFormat="1" applyFont="1" applyFill="1" applyBorder="1" applyAlignment="1" applyProtection="1">
      <alignment horizontal="left" vertical="center"/>
    </xf>
    <xf numFmtId="165" fontId="6" fillId="10" borderId="10" xfId="0" applyNumberFormat="1" applyFont="1" applyFill="1" applyBorder="1" applyAlignment="1" applyProtection="1">
      <alignment horizontal="left" vertical="center"/>
    </xf>
    <xf numFmtId="165" fontId="6" fillId="10" borderId="4" xfId="0" applyNumberFormat="1" applyFont="1" applyFill="1" applyBorder="1" applyAlignment="1" applyProtection="1">
      <alignment horizontal="left" vertical="center"/>
    </xf>
    <xf numFmtId="165" fontId="6" fillId="10" borderId="11" xfId="0" applyNumberFormat="1" applyFont="1" applyFill="1" applyBorder="1" applyAlignment="1" applyProtection="1">
      <alignment horizontal="left" vertical="center"/>
    </xf>
    <xf numFmtId="165" fontId="6" fillId="11" borderId="10" xfId="0" applyNumberFormat="1" applyFont="1" applyFill="1" applyBorder="1" applyAlignment="1" applyProtection="1">
      <alignment horizontal="left" vertical="center"/>
    </xf>
    <xf numFmtId="165" fontId="6" fillId="11" borderId="4" xfId="0" applyNumberFormat="1" applyFont="1" applyFill="1" applyBorder="1" applyAlignment="1" applyProtection="1">
      <alignment horizontal="left" vertical="center"/>
    </xf>
    <xf numFmtId="165" fontId="6" fillId="11" borderId="11" xfId="0" applyNumberFormat="1" applyFont="1" applyFill="1" applyBorder="1" applyAlignment="1" applyProtection="1">
      <alignment horizontal="left" vertical="center"/>
    </xf>
    <xf numFmtId="165" fontId="0" fillId="6" borderId="10" xfId="0" applyNumberFormat="1" applyFont="1" applyFill="1" applyBorder="1" applyAlignment="1" applyProtection="1">
      <alignment horizontal="center" vertical="center"/>
    </xf>
    <xf numFmtId="165" fontId="0" fillId="6" borderId="20" xfId="0" applyNumberFormat="1" applyFont="1" applyFill="1" applyBorder="1" applyAlignment="1" applyProtection="1">
      <alignment horizontal="center" vertical="center"/>
    </xf>
    <xf numFmtId="165" fontId="5" fillId="0" borderId="0" xfId="0" applyNumberFormat="1" applyFont="1" applyBorder="1" applyAlignment="1" applyProtection="1">
      <alignment horizontal="center" vertical="center"/>
    </xf>
    <xf numFmtId="165" fontId="3" fillId="4" borderId="2" xfId="0" applyNumberFormat="1" applyFont="1" applyFill="1" applyBorder="1" applyAlignment="1" applyProtection="1">
      <alignment horizontal="center" vertical="center" wrapText="1"/>
    </xf>
    <xf numFmtId="165" fontId="1" fillId="4" borderId="1" xfId="0" applyNumberFormat="1" applyFont="1" applyFill="1" applyBorder="1" applyAlignment="1" applyProtection="1">
      <alignment horizontal="center" vertical="center"/>
    </xf>
    <xf numFmtId="165" fontId="1" fillId="6" borderId="1" xfId="0" applyNumberFormat="1" applyFont="1" applyFill="1" applyBorder="1" applyAlignment="1" applyProtection="1">
      <alignment horizontal="center" vertical="center"/>
    </xf>
    <xf numFmtId="165" fontId="1" fillId="7" borderId="1" xfId="0" applyNumberFormat="1" applyFont="1" applyFill="1" applyBorder="1" applyAlignment="1" applyProtection="1">
      <alignment horizontal="center" vertical="center"/>
    </xf>
    <xf numFmtId="165" fontId="1" fillId="9" borderId="1" xfId="0" applyNumberFormat="1" applyFont="1" applyFill="1" applyBorder="1" applyAlignment="1" applyProtection="1">
      <alignment horizontal="center" vertical="center"/>
    </xf>
    <xf numFmtId="165" fontId="1" fillId="19" borderId="1" xfId="0" applyNumberFormat="1" applyFont="1" applyFill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/>
    </xf>
    <xf numFmtId="165" fontId="13" fillId="10" borderId="1" xfId="0" applyNumberFormat="1" applyFont="1" applyFill="1" applyBorder="1" applyAlignment="1" applyProtection="1">
      <alignment horizontal="center" vertical="center"/>
    </xf>
    <xf numFmtId="165" fontId="13" fillId="11" borderId="1" xfId="0" applyNumberFormat="1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10" fontId="10" fillId="5" borderId="2" xfId="0" applyNumberFormat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165" fontId="0" fillId="14" borderId="2" xfId="0" applyNumberFormat="1" applyFont="1" applyFill="1" applyBorder="1" applyAlignment="1" applyProtection="1">
      <alignment horizontal="center" vertical="center"/>
    </xf>
    <xf numFmtId="165" fontId="10" fillId="0" borderId="1" xfId="0" applyNumberFormat="1" applyFont="1" applyFill="1" applyBorder="1" applyAlignment="1" applyProtection="1">
      <alignment horizontal="center" vertical="center"/>
    </xf>
    <xf numFmtId="14" fontId="1" fillId="14" borderId="1" xfId="0" applyNumberFormat="1" applyFont="1" applyFill="1" applyBorder="1" applyAlignment="1" applyProtection="1">
      <alignment horizontal="center" vertical="center"/>
    </xf>
    <xf numFmtId="14" fontId="1" fillId="14" borderId="9" xfId="0" applyNumberFormat="1" applyFont="1" applyFill="1" applyBorder="1" applyAlignment="1" applyProtection="1">
      <alignment horizontal="center" vertical="center"/>
    </xf>
    <xf numFmtId="165" fontId="5" fillId="0" borderId="0" xfId="0" applyNumberFormat="1" applyFont="1" applyBorder="1" applyAlignment="1" applyProtection="1">
      <alignment vertical="center"/>
    </xf>
    <xf numFmtId="165" fontId="2" fillId="0" borderId="2" xfId="0" applyNumberFormat="1" applyFont="1" applyBorder="1" applyAlignment="1" applyProtection="1">
      <alignment horizontal="center" vertical="center"/>
    </xf>
    <xf numFmtId="166" fontId="1" fillId="8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0" fontId="2" fillId="0" borderId="6" xfId="0" applyNumberFormat="1" applyFont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</xf>
    <xf numFmtId="0" fontId="2" fillId="0" borderId="7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1" fillId="15" borderId="12" xfId="0" applyFont="1" applyFill="1" applyBorder="1" applyAlignment="1">
      <alignment horizontal="center" vertical="center"/>
    </xf>
    <xf numFmtId="0" fontId="11" fillId="15" borderId="13" xfId="0" applyFont="1" applyFill="1" applyBorder="1" applyAlignment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165" fontId="0" fillId="0" borderId="15" xfId="0" applyNumberFormat="1" applyFont="1" applyBorder="1" applyAlignment="1" applyProtection="1">
      <alignment horizontal="center" vertical="center"/>
    </xf>
    <xf numFmtId="165" fontId="0" fillId="0" borderId="16" xfId="0" applyNumberFormat="1" applyFont="1" applyBorder="1" applyAlignment="1" applyProtection="1">
      <alignment horizontal="center" vertical="center"/>
    </xf>
    <xf numFmtId="165" fontId="0" fillId="0" borderId="17" xfId="0" applyNumberFormat="1" applyFont="1" applyBorder="1" applyAlignment="1" applyProtection="1">
      <alignment horizontal="center" vertical="center"/>
    </xf>
    <xf numFmtId="0" fontId="0" fillId="0" borderId="5" xfId="0" applyNumberFormat="1" applyFont="1" applyBorder="1" applyAlignment="1" applyProtection="1">
      <alignment horizontal="center" vertical="center" wrapText="1"/>
    </xf>
    <xf numFmtId="0" fontId="0" fillId="0" borderId="1" xfId="0" applyNumberFormat="1" applyFont="1" applyBorder="1" applyAlignment="1" applyProtection="1">
      <alignment horizontal="center" vertical="center" wrapText="1"/>
    </xf>
    <xf numFmtId="0" fontId="3" fillId="0" borderId="4" xfId="0" applyNumberFormat="1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65" fontId="5" fillId="0" borderId="21" xfId="0" applyNumberFormat="1" applyFont="1" applyFill="1" applyBorder="1" applyAlignment="1" applyProtection="1">
      <alignment horizontal="center" vertical="center"/>
    </xf>
    <xf numFmtId="165" fontId="5" fillId="0" borderId="22" xfId="0" applyNumberFormat="1" applyFont="1" applyFill="1" applyBorder="1" applyAlignment="1" applyProtection="1">
      <alignment horizontal="center" vertical="center"/>
    </xf>
    <xf numFmtId="165" fontId="5" fillId="0" borderId="23" xfId="0" applyNumberFormat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2" fillId="0" borderId="5" xfId="0" quotePrefix="1" applyFont="1" applyFill="1" applyBorder="1" applyAlignment="1" applyProtection="1">
      <alignment horizontal="center" vertical="center" wrapText="1"/>
    </xf>
    <xf numFmtId="0" fontId="2" fillId="0" borderId="12" xfId="0" quotePrefix="1" applyFont="1" applyFill="1" applyBorder="1" applyAlignment="1" applyProtection="1">
      <alignment horizontal="center" vertical="center" wrapText="1"/>
    </xf>
    <xf numFmtId="0" fontId="2" fillId="0" borderId="13" xfId="0" quotePrefix="1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165" fontId="1" fillId="4" borderId="13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left" vertical="center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9" xfId="0" applyFont="1" applyFill="1" applyBorder="1" applyAlignment="1" applyProtection="1">
      <alignment horizontal="left" vertical="center"/>
    </xf>
    <xf numFmtId="0" fontId="1" fillId="3" borderId="11" xfId="0" applyFont="1" applyFill="1" applyBorder="1" applyAlignment="1" applyProtection="1">
      <alignment horizontal="left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2" fillId="5" borderId="7" xfId="0" applyNumberFormat="1" applyFont="1" applyFill="1" applyBorder="1" applyAlignment="1" applyProtection="1">
      <alignment horizontal="center" vertical="center"/>
    </xf>
    <xf numFmtId="165" fontId="10" fillId="0" borderId="2" xfId="0" applyNumberFormat="1" applyFont="1" applyBorder="1" applyAlignment="1" applyProtection="1">
      <alignment horizontal="center" vertical="center"/>
    </xf>
    <xf numFmtId="165" fontId="10" fillId="0" borderId="7" xfId="0" applyNumberFormat="1" applyFont="1" applyBorder="1" applyAlignment="1" applyProtection="1">
      <alignment horizontal="center" vertical="center"/>
    </xf>
    <xf numFmtId="0" fontId="1" fillId="20" borderId="6" xfId="0" applyFont="1" applyFill="1" applyBorder="1" applyAlignment="1" applyProtection="1">
      <alignment horizontal="left" vertical="center"/>
    </xf>
    <xf numFmtId="0" fontId="1" fillId="20" borderId="8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21" borderId="5" xfId="0" applyFont="1" applyFill="1" applyBorder="1" applyAlignment="1" applyProtection="1">
      <alignment horizontal="left" vertical="center"/>
    </xf>
    <xf numFmtId="0" fontId="1" fillId="21" borderId="12" xfId="0" applyFont="1" applyFill="1" applyBorder="1" applyAlignment="1" applyProtection="1">
      <alignment horizontal="left" vertical="center"/>
    </xf>
    <xf numFmtId="0" fontId="1" fillId="2" borderId="9" xfId="0" applyFont="1" applyFill="1" applyBorder="1" applyAlignment="1" applyProtection="1">
      <alignment horizontal="left" vertical="center"/>
    </xf>
    <xf numFmtId="0" fontId="1" fillId="2" borderId="11" xfId="0" applyFont="1" applyFill="1" applyBorder="1" applyAlignment="1" applyProtection="1">
      <alignment horizontal="left" vertical="center"/>
    </xf>
    <xf numFmtId="14" fontId="1" fillId="0" borderId="5" xfId="0" applyNumberFormat="1" applyFont="1" applyFill="1" applyBorder="1" applyAlignment="1" applyProtection="1">
      <alignment horizontal="center" vertical="center"/>
    </xf>
    <xf numFmtId="14" fontId="1" fillId="0" borderId="13" xfId="0" applyNumberFormat="1" applyFont="1" applyFill="1" applyBorder="1" applyAlignment="1" applyProtection="1">
      <alignment horizontal="center" vertical="center"/>
    </xf>
    <xf numFmtId="0" fontId="1" fillId="14" borderId="5" xfId="0" applyFont="1" applyFill="1" applyBorder="1" applyAlignment="1" applyProtection="1">
      <alignment horizontal="center" vertical="center" wrapText="1"/>
      <protection locked="0"/>
    </xf>
    <xf numFmtId="0" fontId="1" fillId="14" borderId="12" xfId="0" applyFont="1" applyFill="1" applyBorder="1" applyAlignment="1" applyProtection="1">
      <alignment horizontal="center" vertical="center" wrapText="1"/>
      <protection locked="0"/>
    </xf>
    <xf numFmtId="0" fontId="1" fillId="14" borderId="13" xfId="0" applyFont="1" applyFill="1" applyBorder="1" applyAlignment="1" applyProtection="1">
      <alignment horizontal="center" vertical="center" wrapText="1"/>
      <protection locked="0"/>
    </xf>
    <xf numFmtId="165" fontId="10" fillId="0" borderId="1" xfId="0" applyNumberFormat="1" applyFont="1" applyFill="1" applyBorder="1" applyAlignment="1" applyProtection="1">
      <alignment horizontal="center" vertical="center"/>
    </xf>
    <xf numFmtId="0" fontId="1" fillId="13" borderId="5" xfId="0" applyFont="1" applyFill="1" applyBorder="1" applyAlignment="1" applyProtection="1">
      <alignment horizontal="center" vertical="center" wrapText="1"/>
    </xf>
    <xf numFmtId="0" fontId="1" fillId="13" borderId="12" xfId="0" applyFont="1" applyFill="1" applyBorder="1" applyAlignment="1" applyProtection="1">
      <alignment horizontal="center" vertical="center" wrapText="1"/>
    </xf>
    <xf numFmtId="0" fontId="1" fillId="13" borderId="13" xfId="0" applyFont="1" applyFill="1" applyBorder="1" applyAlignment="1" applyProtection="1">
      <alignment horizontal="center" vertical="center" wrapText="1"/>
    </xf>
    <xf numFmtId="165" fontId="10" fillId="0" borderId="6" xfId="0" applyNumberFormat="1" applyFont="1" applyFill="1" applyBorder="1" applyAlignment="1" applyProtection="1">
      <alignment horizontal="center" vertical="center"/>
    </xf>
    <xf numFmtId="165" fontId="10" fillId="0" borderId="7" xfId="0" applyNumberFormat="1" applyFont="1" applyFill="1" applyBorder="1" applyAlignment="1" applyProtection="1">
      <alignment horizontal="center" vertical="center"/>
    </xf>
    <xf numFmtId="165" fontId="3" fillId="4" borderId="3" xfId="0" applyNumberFormat="1" applyFont="1" applyFill="1" applyBorder="1" applyAlignment="1" applyProtection="1">
      <alignment horizontal="center" vertical="center" wrapText="1"/>
    </xf>
    <xf numFmtId="165" fontId="10" fillId="0" borderId="3" xfId="0" applyNumberFormat="1" applyFont="1" applyBorder="1" applyAlignment="1" applyProtection="1">
      <alignment horizontal="center" vertical="center"/>
    </xf>
    <xf numFmtId="165" fontId="10" fillId="0" borderId="4" xfId="0" applyNumberFormat="1" applyFont="1" applyBorder="1" applyAlignment="1" applyProtection="1">
      <alignment horizontal="center" vertical="center"/>
    </xf>
    <xf numFmtId="165" fontId="10" fillId="0" borderId="9" xfId="0" applyNumberFormat="1" applyFont="1" applyBorder="1" applyAlignment="1" applyProtection="1">
      <alignment horizontal="center" vertical="center"/>
    </xf>
    <xf numFmtId="165" fontId="10" fillId="0" borderId="11" xfId="0" applyNumberFormat="1" applyFont="1" applyBorder="1" applyAlignment="1" applyProtection="1">
      <alignment horizontal="center" vertical="center"/>
    </xf>
    <xf numFmtId="10" fontId="1" fillId="4" borderId="2" xfId="0" applyNumberFormat="1" applyFont="1" applyFill="1" applyBorder="1" applyAlignment="1" applyProtection="1">
      <alignment horizontal="center" vertical="center" wrapText="1"/>
    </xf>
    <xf numFmtId="10" fontId="1" fillId="4" borderId="7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Sortie" xfId="1" builtinId="21"/>
  </cellStyles>
  <dxfs count="1">
    <dxf>
      <font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CC00FF"/>
      <color rgb="FF5F5F5F"/>
      <color rgb="FF00FF00"/>
      <color rgb="FFFF99FF"/>
      <color rgb="FFFF66CC"/>
      <color rgb="FFCCCCFF"/>
      <color rgb="FFFF33CC"/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314325</xdr:colOff>
      <xdr:row>13</xdr:row>
      <xdr:rowOff>85725</xdr:rowOff>
    </xdr:from>
    <xdr:to>
      <xdr:col>46</xdr:col>
      <xdr:colOff>314325</xdr:colOff>
      <xdr:row>20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83ACA96-E1AB-4EEF-B54D-AF70CBF7D166}"/>
            </a:ext>
          </a:extLst>
        </xdr:cNvPr>
        <xdr:cNvCxnSpPr/>
      </xdr:nvCxnSpPr>
      <xdr:spPr>
        <a:xfrm>
          <a:off x="30880050" y="3571875"/>
          <a:ext cx="0" cy="1419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1000125</xdr:colOff>
      <xdr:row>13</xdr:row>
      <xdr:rowOff>85725</xdr:rowOff>
    </xdr:from>
    <xdr:to>
      <xdr:col>46</xdr:col>
      <xdr:colOff>314325</xdr:colOff>
      <xdr:row>13</xdr:row>
      <xdr:rowOff>85725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C5EC7452-1C0A-4048-8801-3EA6DD37D778}"/>
            </a:ext>
          </a:extLst>
        </xdr:cNvPr>
        <xdr:cNvCxnSpPr/>
      </xdr:nvCxnSpPr>
      <xdr:spPr>
        <a:xfrm>
          <a:off x="29879925" y="3571875"/>
          <a:ext cx="10001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25"/>
  <sheetViews>
    <sheetView showGridLines="0" tabSelected="1" zoomScaleNormal="100" workbookViewId="0">
      <pane ySplit="5" topLeftCell="A6" activePane="bottomLeft" state="frozen"/>
      <selection pane="bottomLeft" activeCell="H18" sqref="H18"/>
    </sheetView>
  </sheetViews>
  <sheetFormatPr baseColWidth="10" defaultRowHeight="15" outlineLevelCol="1" x14ac:dyDescent="0.25"/>
  <cols>
    <col min="1" max="1" width="5.42578125" style="4" bestFit="1" customWidth="1"/>
    <col min="2" max="2" width="8.85546875" style="30" hidden="1" customWidth="1" outlineLevel="1"/>
    <col min="3" max="3" width="6.7109375" style="30" hidden="1" customWidth="1" outlineLevel="1"/>
    <col min="4" max="4" width="6.7109375" style="25" hidden="1" customWidth="1" outlineLevel="1"/>
    <col min="5" max="5" width="24" style="27" hidden="1" customWidth="1" outlineLevel="1"/>
    <col min="6" max="6" width="8.5703125" style="27" hidden="1" customWidth="1" outlineLevel="1"/>
    <col min="7" max="7" width="92.7109375" style="5" hidden="1" customWidth="1" outlineLevel="1"/>
    <col min="8" max="8" width="29" style="104" hidden="1" customWidth="1" outlineLevel="1"/>
    <col min="9" max="9" width="24" style="80" hidden="1" customWidth="1" outlineLevel="1"/>
    <col min="10" max="10" width="32.28515625" style="105" customWidth="1" collapsed="1"/>
    <col min="11" max="11" width="10.7109375" style="80" bestFit="1" customWidth="1"/>
    <col min="12" max="12" width="22.140625" style="7" bestFit="1" customWidth="1"/>
    <col min="13" max="13" width="7.140625" style="30" bestFit="1" customWidth="1"/>
    <col min="14" max="14" width="7.7109375" style="7" customWidth="1"/>
    <col min="15" max="15" width="10.85546875" style="30" bestFit="1" customWidth="1"/>
    <col min="16" max="16" width="13.7109375" style="30" customWidth="1"/>
    <col min="17" max="17" width="13.7109375" style="106" customWidth="1"/>
    <col min="18" max="18" width="8" style="8" bestFit="1" customWidth="1"/>
    <col min="19" max="19" width="9.42578125" style="8" bestFit="1" customWidth="1"/>
    <col min="20" max="20" width="9.42578125" style="11" bestFit="1" customWidth="1"/>
    <col min="21" max="21" width="8" style="11" customWidth="1"/>
    <col min="22" max="23" width="13.7109375" style="14" customWidth="1"/>
    <col min="24" max="24" width="10.7109375" style="115" customWidth="1"/>
    <col min="25" max="25" width="10.42578125" style="11" bestFit="1" customWidth="1"/>
    <col min="26" max="26" width="10.42578125" style="11" customWidth="1"/>
    <col min="27" max="27" width="10.42578125" style="121" bestFit="1" customWidth="1"/>
    <col min="28" max="28" width="12.7109375" style="32" customWidth="1"/>
    <col min="29" max="29" width="0.85546875" style="32" customWidth="1"/>
    <col min="30" max="30" width="17.28515625" style="93" hidden="1" customWidth="1"/>
    <col min="31" max="31" width="12.7109375" style="244" customWidth="1"/>
    <col min="32" max="32" width="11.7109375" style="263" customWidth="1"/>
    <col min="33" max="33" width="1.7109375" style="15" customWidth="1"/>
    <col min="34" max="34" width="7.85546875" style="20" hidden="1" customWidth="1" outlineLevel="1"/>
    <col min="35" max="35" width="17.7109375" style="20" hidden="1" customWidth="1" outlineLevel="1"/>
    <col min="36" max="36" width="12.7109375" style="20" hidden="1" customWidth="1" outlineLevel="1"/>
    <col min="37" max="37" width="2.7109375" style="48" hidden="1" customWidth="1" outlineLevel="1"/>
    <col min="38" max="38" width="12.7109375" style="15" hidden="1" customWidth="1" outlineLevel="1"/>
    <col min="39" max="39" width="22.42578125" style="15" hidden="1" customWidth="1" outlineLevel="1"/>
    <col min="40" max="40" width="3.140625" style="18" hidden="1" customWidth="1" outlineLevel="1"/>
    <col min="41" max="41" width="38" style="15" hidden="1" customWidth="1" outlineLevel="1"/>
    <col min="42" max="42" width="8" style="15" hidden="1" customWidth="1" outlineLevel="1"/>
    <col min="43" max="43" width="31.28515625" style="15" hidden="1" customWidth="1" outlineLevel="1"/>
    <col min="44" max="44" width="7.85546875" style="15" hidden="1" customWidth="1" outlineLevel="1"/>
    <col min="45" max="45" width="17.28515625" style="15" hidden="1" customWidth="1" outlineLevel="1"/>
    <col min="46" max="46" width="8" style="36" hidden="1" customWidth="1" outlineLevel="1"/>
    <col min="47" max="47" width="8" style="229" hidden="1" customWidth="1" outlineLevel="1"/>
    <col min="48" max="48" width="32" style="15" hidden="1" customWidth="1" outlineLevel="1"/>
    <col min="49" max="49" width="18.7109375" style="15" hidden="1" customWidth="1" outlineLevel="1"/>
    <col min="50" max="50" width="11.42578125" style="15" hidden="1" customWidth="1" outlineLevel="1"/>
    <col min="51" max="51" width="11.7109375" style="15" customWidth="1" collapsed="1"/>
    <col min="52" max="53" width="11.7109375" style="15" customWidth="1"/>
    <col min="54" max="16384" width="11.42578125" style="15"/>
  </cols>
  <sheetData>
    <row r="1" spans="1:53" ht="15" customHeight="1" x14ac:dyDescent="0.25">
      <c r="A1" s="270" t="s">
        <v>23</v>
      </c>
      <c r="B1" s="270" t="s">
        <v>102</v>
      </c>
      <c r="C1" s="270" t="s">
        <v>3</v>
      </c>
      <c r="D1" s="270" t="s">
        <v>83</v>
      </c>
      <c r="E1" s="297" t="s">
        <v>7</v>
      </c>
      <c r="F1" s="297" t="s">
        <v>33</v>
      </c>
      <c r="G1" s="299" t="s">
        <v>0</v>
      </c>
      <c r="H1" s="301" t="s">
        <v>6</v>
      </c>
      <c r="I1" s="307" t="s">
        <v>7</v>
      </c>
      <c r="J1" s="307"/>
      <c r="K1" s="308"/>
      <c r="L1" s="221" t="str">
        <f ca="1">DATEDIF($J$6,M3,"y")&amp;IF(DATEDIF($J$6,M3,"y")&gt;1," ans, "," an, ")&amp;DATEDIF($J$6,M3,"ym")&amp;" mois et "&amp;DATEDIF($J$6,M3,"md")&amp;IF(DATEDIF(
$J$6,M3,"md")&gt;1," jours"," jour")</f>
        <v>4 ans, 2 mois et 14 jours</v>
      </c>
      <c r="M1" s="309" t="s">
        <v>104</v>
      </c>
      <c r="N1" s="310"/>
      <c r="O1" s="322">
        <f>SUM(O6:O521)</f>
        <v>77789.680499999959</v>
      </c>
      <c r="P1" s="259" t="s">
        <v>112</v>
      </c>
      <c r="Q1" s="303">
        <f>SUM(Q6:Q521)</f>
        <v>0</v>
      </c>
      <c r="R1" s="305">
        <f t="shared" ref="R1:AB1" si="0">SUM(R6:R521)</f>
        <v>0</v>
      </c>
      <c r="S1" s="305">
        <f t="shared" si="0"/>
        <v>0</v>
      </c>
      <c r="T1" s="305">
        <f t="shared" si="0"/>
        <v>0</v>
      </c>
      <c r="U1" s="305">
        <f t="shared" si="0"/>
        <v>0</v>
      </c>
      <c r="V1" s="305">
        <f t="shared" si="0"/>
        <v>0</v>
      </c>
      <c r="W1" s="305">
        <f t="shared" si="0"/>
        <v>0</v>
      </c>
      <c r="X1" s="303">
        <f t="shared" si="0"/>
        <v>0</v>
      </c>
      <c r="Y1" s="305">
        <f t="shared" si="0"/>
        <v>0</v>
      </c>
      <c r="Z1" s="305">
        <f t="shared" si="0"/>
        <v>0</v>
      </c>
      <c r="AA1" s="303">
        <f t="shared" si="0"/>
        <v>0</v>
      </c>
      <c r="AB1" s="329">
        <f t="shared" si="0"/>
        <v>0</v>
      </c>
      <c r="AC1" s="330"/>
      <c r="AD1" s="333" t="s">
        <v>28</v>
      </c>
      <c r="AE1" s="328" t="s">
        <v>29</v>
      </c>
      <c r="AF1" s="266">
        <f>SUM(AF6:AF521)</f>
        <v>0</v>
      </c>
    </row>
    <row r="2" spans="1:53" x14ac:dyDescent="0.25">
      <c r="A2" s="270"/>
      <c r="B2" s="270"/>
      <c r="C2" s="270"/>
      <c r="D2" s="270"/>
      <c r="E2" s="297"/>
      <c r="F2" s="297"/>
      <c r="G2" s="299"/>
      <c r="H2" s="301"/>
      <c r="I2" s="313" t="s">
        <v>105</v>
      </c>
      <c r="J2" s="314"/>
      <c r="K2" s="260">
        <v>43525</v>
      </c>
      <c r="L2" s="222" t="str">
        <f ca="1">DATEDIF($K$2,M3,"y")&amp;IF(DATEDIF($K$2,M3,"y")&gt;1," ans, "," an, ")&amp;DATEDIF($K$2,M3,"ym")&amp;" mois et "&amp;DATEDIF($K$2,M3,"md")&amp;IF(DATEDIF(
$K$2,M3,"md")&gt;1," jours"," jour")</f>
        <v>1 an, 8 mois et 14 jours</v>
      </c>
      <c r="M2" s="311"/>
      <c r="N2" s="312"/>
      <c r="O2" s="322"/>
      <c r="P2" s="326">
        <f>O1-X1</f>
        <v>77789.680499999959</v>
      </c>
      <c r="Q2" s="303"/>
      <c r="R2" s="305"/>
      <c r="S2" s="305"/>
      <c r="T2" s="305"/>
      <c r="U2" s="305"/>
      <c r="V2" s="305"/>
      <c r="W2" s="305"/>
      <c r="X2" s="303"/>
      <c r="Y2" s="305"/>
      <c r="Z2" s="305"/>
      <c r="AA2" s="303"/>
      <c r="AB2" s="329"/>
      <c r="AC2" s="330"/>
      <c r="AD2" s="333"/>
      <c r="AE2" s="328"/>
      <c r="AF2" s="267"/>
    </row>
    <row r="3" spans="1:53" ht="15" customHeight="1" x14ac:dyDescent="0.25">
      <c r="A3" s="270"/>
      <c r="B3" s="270"/>
      <c r="C3" s="270"/>
      <c r="D3" s="270"/>
      <c r="E3" s="297"/>
      <c r="F3" s="297"/>
      <c r="G3" s="299"/>
      <c r="H3" s="301"/>
      <c r="I3" s="315" t="s">
        <v>106</v>
      </c>
      <c r="J3" s="316"/>
      <c r="K3" s="261">
        <v>44469</v>
      </c>
      <c r="L3" s="254" t="str">
        <f ca="1">DATEDIF($M$3,K3,"y")&amp;IF(DATEDIF($M$3,K3,"y")&gt;1," ans, "," an, ")&amp;DATEDIF($M$3,K3,"ym")&amp;" mois et "&amp;DATEDIF($M$3,K3,"md")&amp;IF(DATEDIF(
$M$3,K3,"md")&gt;1," jours"," jour")</f>
        <v>0 an, 10 mois et 15 jours</v>
      </c>
      <c r="M3" s="317">
        <f ca="1">TODAY()</f>
        <v>44150</v>
      </c>
      <c r="N3" s="318"/>
      <c r="O3" s="322"/>
      <c r="P3" s="327"/>
      <c r="Q3" s="303"/>
      <c r="R3" s="305"/>
      <c r="S3" s="305"/>
      <c r="T3" s="305"/>
      <c r="U3" s="305"/>
      <c r="V3" s="305"/>
      <c r="W3" s="305"/>
      <c r="X3" s="303"/>
      <c r="Y3" s="305"/>
      <c r="Z3" s="305"/>
      <c r="AA3" s="303"/>
      <c r="AB3" s="329"/>
      <c r="AC3" s="330"/>
      <c r="AD3" s="333"/>
      <c r="AE3" s="328"/>
      <c r="AF3" s="267"/>
    </row>
    <row r="4" spans="1:53" ht="15" customHeight="1" x14ac:dyDescent="0.25">
      <c r="A4" s="270"/>
      <c r="B4" s="270"/>
      <c r="C4" s="270"/>
      <c r="D4" s="270"/>
      <c r="E4" s="297"/>
      <c r="F4" s="297"/>
      <c r="G4" s="299"/>
      <c r="H4" s="301"/>
      <c r="I4" s="319" t="s">
        <v>90</v>
      </c>
      <c r="J4" s="320"/>
      <c r="K4" s="321"/>
      <c r="L4" s="323" t="s">
        <v>110</v>
      </c>
      <c r="M4" s="324"/>
      <c r="N4" s="325"/>
      <c r="O4" s="322"/>
      <c r="P4" s="255">
        <f>X1/O1</f>
        <v>0</v>
      </c>
      <c r="Q4" s="304"/>
      <c r="R4" s="306"/>
      <c r="S4" s="306"/>
      <c r="T4" s="306"/>
      <c r="U4" s="306"/>
      <c r="V4" s="306"/>
      <c r="W4" s="306"/>
      <c r="X4" s="304"/>
      <c r="Y4" s="306"/>
      <c r="Z4" s="306"/>
      <c r="AA4" s="304"/>
      <c r="AB4" s="331"/>
      <c r="AC4" s="332"/>
      <c r="AD4" s="333"/>
      <c r="AE4" s="328"/>
      <c r="AF4" s="268"/>
      <c r="AH4" s="16"/>
      <c r="AJ4" s="17"/>
      <c r="AK4" s="152"/>
      <c r="AS4" s="264">
        <v>4.6859999999999999</v>
      </c>
    </row>
    <row r="5" spans="1:53" s="20" customFormat="1" ht="75" x14ac:dyDescent="0.25">
      <c r="A5" s="271"/>
      <c r="B5" s="271"/>
      <c r="C5" s="271"/>
      <c r="D5" s="271"/>
      <c r="E5" s="297"/>
      <c r="F5" s="298"/>
      <c r="G5" s="300"/>
      <c r="H5" s="302"/>
      <c r="I5" s="189" t="s">
        <v>94</v>
      </c>
      <c r="J5" s="275" t="s">
        <v>95</v>
      </c>
      <c r="K5" s="276"/>
      <c r="L5" s="190" t="s">
        <v>113</v>
      </c>
      <c r="M5" s="192" t="s">
        <v>44</v>
      </c>
      <c r="N5" s="191" t="s">
        <v>1</v>
      </c>
      <c r="O5" s="257" t="s">
        <v>111</v>
      </c>
      <c r="P5" s="257" t="s">
        <v>114</v>
      </c>
      <c r="Q5" s="256" t="s">
        <v>103</v>
      </c>
      <c r="R5" s="19" t="s">
        <v>41</v>
      </c>
      <c r="S5" s="19" t="s">
        <v>5</v>
      </c>
      <c r="T5" s="19" t="s">
        <v>40</v>
      </c>
      <c r="U5" s="120" t="s">
        <v>38</v>
      </c>
      <c r="V5" s="120" t="s">
        <v>43</v>
      </c>
      <c r="W5" s="116" t="s">
        <v>42</v>
      </c>
      <c r="X5" s="116" t="s">
        <v>116</v>
      </c>
      <c r="Y5" s="19" t="s">
        <v>39</v>
      </c>
      <c r="Z5" s="19" t="s">
        <v>84</v>
      </c>
      <c r="AA5" s="122" t="s">
        <v>115</v>
      </c>
      <c r="AB5" s="291" t="s">
        <v>85</v>
      </c>
      <c r="AC5" s="292"/>
      <c r="AD5" s="334"/>
      <c r="AE5" s="328"/>
      <c r="AF5" s="245" t="s">
        <v>117</v>
      </c>
      <c r="AJ5" s="21"/>
      <c r="AK5" s="22"/>
      <c r="AL5" s="144" t="s">
        <v>26</v>
      </c>
      <c r="AM5" s="145" t="s">
        <v>2</v>
      </c>
      <c r="AN5" s="22"/>
      <c r="AO5" s="157" t="s">
        <v>22</v>
      </c>
      <c r="AP5" s="157" t="s">
        <v>8</v>
      </c>
      <c r="AQ5" s="157" t="s">
        <v>88</v>
      </c>
      <c r="AR5" s="158" t="s">
        <v>86</v>
      </c>
      <c r="AS5" s="157" t="s">
        <v>12</v>
      </c>
      <c r="AT5" s="223" t="s">
        <v>108</v>
      </c>
      <c r="AU5" s="230"/>
      <c r="AW5" s="23" t="s">
        <v>31</v>
      </c>
      <c r="AX5" s="110" t="s">
        <v>32</v>
      </c>
      <c r="AY5" s="272" t="s">
        <v>107</v>
      </c>
      <c r="AZ5" s="273"/>
      <c r="BA5" s="274"/>
    </row>
    <row r="6" spans="1:53" ht="15" customHeight="1" thickBot="1" x14ac:dyDescent="0.3">
      <c r="A6" s="1">
        <v>1</v>
      </c>
      <c r="B6" s="283" t="s">
        <v>24</v>
      </c>
      <c r="C6" s="24" t="str">
        <f t="shared" ref="C6:C69" si="1">IF(A6="","",DATEDIF($AJ$8,J6,"y")&amp;IF(DATEDIF($AJ$8,J6,"y")&gt;1," ans "," an "))</f>
        <v xml:space="preserve">23 ans </v>
      </c>
      <c r="D6" s="25">
        <f t="shared" ref="D6:D69" si="2">IF(A6="","",YEAR(J6))</f>
        <v>2016</v>
      </c>
      <c r="E6" s="27" t="str">
        <f>IF(A6="","",DATEDIF($J$6,K6,"y")&amp;IF(DATEDIF($J$6,K6,"y")&gt;1," ans, "," an, ")&amp;DATEDIF($J$6,K6,"ym")&amp;" mois et "&amp;DATEDIF($J$6,K6,"md")&amp;IF(DATEDIF(
$J$6,K6,"md")&gt;1," jours"," jour"))</f>
        <v>0 an, 0 mois et 29 jours</v>
      </c>
      <c r="F6" s="27" t="s">
        <v>34</v>
      </c>
      <c r="G6" s="10"/>
      <c r="H6" s="26" t="str">
        <f t="shared" ref="H6:H17" si="3">IF(A6="","",DATEDIF($J$6,K6,"y")&amp;IF(DATEDIF($J$6,K6,"y")&gt;1," ans, "," an, ")&amp;DATEDIF($J$6,K6,"ym")&amp;" mois et "&amp;DATEDIF($J$6,K6,"md")&amp;IF(DATEDIF(
$J$6,K6,"md")&gt;1," jours"," jour"))</f>
        <v>0 an, 0 mois et 29 jours</v>
      </c>
      <c r="I6" s="29" t="str">
        <f>IF(A6="","",DATEDIF($J$6,K6,"y")&amp;IF(DATEDIF($J$6,K6,"y")&gt;1," ans, "," an, ")&amp;DATEDIF($J$6,K6,"ym")&amp;" mois et "&amp;DATEDIF($J$6,K6,"md")&amp;IF(DATEDIF(
$J$6,K6,"md")&gt;1," jours"," jour"))</f>
        <v>0 an, 0 mois et 29 jours</v>
      </c>
      <c r="J6" s="28">
        <v>42614</v>
      </c>
      <c r="K6" s="29">
        <f>IF(A6="","",EOMONTH(J6,0))</f>
        <v>42643</v>
      </c>
      <c r="L6" s="7" t="s">
        <v>14</v>
      </c>
      <c r="M6" s="30">
        <f>IFERROR(INDEX($AP$6:$AP$67,SUMPRODUCT(MATCH(1,($AO$6:$AO$67=$L6)*($AR$6:$AR$67=$N6),0))),"")</f>
        <v>1</v>
      </c>
      <c r="N6" s="7">
        <v>321</v>
      </c>
      <c r="O6" s="31">
        <f>N6*$AM$6</f>
        <v>1495.2501</v>
      </c>
      <c r="P6" s="31">
        <f>Q6-O6</f>
        <v>-1495.2501</v>
      </c>
      <c r="Q6" s="107"/>
      <c r="R6" s="219"/>
      <c r="S6" s="219"/>
      <c r="T6" s="220"/>
      <c r="U6" s="220"/>
      <c r="V6" s="220"/>
      <c r="W6" s="220"/>
      <c r="X6" s="115" t="str">
        <f>IF(Q6="","",SUM(Q6:W6))</f>
        <v/>
      </c>
      <c r="Y6" s="220"/>
      <c r="Z6" s="119"/>
      <c r="AA6" s="115" t="str">
        <f t="shared" ref="AA6:AA33" si="4">IF(X6="","",X6-Y6)</f>
        <v/>
      </c>
      <c r="AB6" s="33"/>
      <c r="AC6" s="199"/>
      <c r="AD6" s="198"/>
      <c r="AE6" s="262"/>
      <c r="AG6" s="34"/>
      <c r="AH6" s="165" t="s">
        <v>4</v>
      </c>
      <c r="AI6" s="166"/>
      <c r="AJ6" s="40">
        <f>516/12*4</f>
        <v>172</v>
      </c>
      <c r="AK6" s="151"/>
      <c r="AL6" s="146">
        <v>42552</v>
      </c>
      <c r="AM6" s="147">
        <v>4.6581000000000001</v>
      </c>
      <c r="AN6" s="35"/>
      <c r="AO6" s="173" t="s">
        <v>14</v>
      </c>
      <c r="AP6" s="176">
        <v>1</v>
      </c>
      <c r="AQ6" s="176" t="s">
        <v>10</v>
      </c>
      <c r="AR6" s="55">
        <v>321</v>
      </c>
      <c r="AS6" s="56">
        <f t="shared" ref="AS6:AS37" si="5">$AS$4*AR6</f>
        <v>1504.2059999999999</v>
      </c>
      <c r="AT6" s="56"/>
      <c r="AU6" s="231"/>
      <c r="AV6" s="15" t="s">
        <v>14</v>
      </c>
      <c r="AW6" s="23">
        <v>8</v>
      </c>
      <c r="AX6" s="23">
        <v>4</v>
      </c>
    </row>
    <row r="7" spans="1:53" ht="15" customHeight="1" x14ac:dyDescent="0.25">
      <c r="A7" s="1">
        <v>2</v>
      </c>
      <c r="B7" s="283"/>
      <c r="C7" s="24" t="str">
        <f t="shared" si="1"/>
        <v xml:space="preserve">23 ans </v>
      </c>
      <c r="D7" s="25">
        <f t="shared" si="2"/>
        <v>2016</v>
      </c>
      <c r="E7" s="27" t="str">
        <f t="shared" ref="E7:E70" si="6">IF(A7="","",DATEDIF($J$6,K7,"y")&amp;IF(DATEDIF($J$6,K7,"y")&gt;1," ans, "," an, ")&amp;DATEDIF($J$6,K7,"ym")&amp;" mois et "&amp;DATEDIF($J$6,K7,"md")&amp;IF(DATEDIF(
$J$6,K7,"md")&gt;1," jours"," jour"))</f>
        <v>0 an, 1 mois et 30 jours</v>
      </c>
      <c r="F7" s="27" t="s">
        <v>34</v>
      </c>
      <c r="G7" s="10"/>
      <c r="H7" s="26" t="str">
        <f t="shared" si="3"/>
        <v>0 an, 1 mois et 30 jours</v>
      </c>
      <c r="I7" s="29" t="str">
        <f t="shared" ref="I7:I36" si="7">IF(A7="","",DATEDIF($J$6,K7,"y")&amp;IF(DATEDIF($J$6,K7,"y")&gt;1," ans, "," an, ")&amp;DATEDIF($J$6,K7,"ym")&amp;" mois et "&amp;DATEDIF($J$6,K7,"md")&amp;IF(DATEDIF(
$J$6,K7,"md")&gt;1," jours"," jour"))</f>
        <v>0 an, 1 mois et 30 jours</v>
      </c>
      <c r="J7" s="28">
        <f>IF(A7="","",EDATE(J6,1))</f>
        <v>42644</v>
      </c>
      <c r="K7" s="29">
        <f t="shared" ref="K7:K70" si="8">IF(A7="","",EOMONTH(J7,0))</f>
        <v>42674</v>
      </c>
      <c r="L7" s="7" t="s">
        <v>14</v>
      </c>
      <c r="M7" s="30">
        <f t="shared" ref="M7:M38" si="9">IFERROR(INDEX($AP$5:$AP$67,SUMPRODUCT(MATCH(1,($AO$5:$AO$67=$L7)*($AR$5:$AR$67=$N7),0))),"")</f>
        <v>1</v>
      </c>
      <c r="N7" s="7">
        <v>321</v>
      </c>
      <c r="O7" s="31">
        <f>N7*$AM$6</f>
        <v>1495.2501</v>
      </c>
      <c r="P7" s="31">
        <f t="shared" ref="P7:P70" si="10">Q7-O7</f>
        <v>-1495.2501</v>
      </c>
      <c r="Q7" s="107"/>
      <c r="R7" s="219"/>
      <c r="S7" s="219"/>
      <c r="T7" s="220"/>
      <c r="U7" s="220"/>
      <c r="V7" s="220"/>
      <c r="W7" s="220"/>
      <c r="X7" s="115" t="str">
        <f>IF(Q7="","",SUM(Q7:W7))</f>
        <v/>
      </c>
      <c r="Y7" s="220"/>
      <c r="Z7" s="119"/>
      <c r="AA7" s="121" t="str">
        <f t="shared" si="4"/>
        <v/>
      </c>
      <c r="AB7" s="277">
        <f>SUM(X7:X9)</f>
        <v>0</v>
      </c>
      <c r="AC7" s="113"/>
      <c r="AD7" s="280">
        <v>1</v>
      </c>
      <c r="AE7" s="284">
        <f ca="1">OFFSET($AI$11,((MOD(ROW(AD8)*4,3)/2)+1)*COUNTA(AD7)+IF(((MOD(ROW(AD8)*4,3)/2)+1)*COUNTA(AD7)=2,INT(ROW(AD1)/12),0),)</f>
        <v>1450.5</v>
      </c>
      <c r="AF7" s="282" t="str">
        <f>IF(AB7=0,"",IF(AB7&lt;AE7,"Alerte !",1))</f>
        <v/>
      </c>
      <c r="AG7" s="36"/>
      <c r="AH7" s="293" t="s">
        <v>36</v>
      </c>
      <c r="AI7" s="294"/>
      <c r="AJ7" s="45">
        <f>AJ6-AF1</f>
        <v>172</v>
      </c>
      <c r="AK7" s="37"/>
      <c r="AL7" s="148">
        <v>42767</v>
      </c>
      <c r="AM7" s="147">
        <v>4.6859999999999999</v>
      </c>
      <c r="AN7" s="37"/>
      <c r="AO7" s="174" t="s">
        <v>14</v>
      </c>
      <c r="AP7" s="177">
        <v>2</v>
      </c>
      <c r="AQ7" s="177" t="s">
        <v>10</v>
      </c>
      <c r="AR7" s="57">
        <v>335</v>
      </c>
      <c r="AS7" s="58">
        <f t="shared" si="5"/>
        <v>1569.81</v>
      </c>
      <c r="AT7" s="58">
        <f>AS7-AS6</f>
        <v>65.604000000000042</v>
      </c>
      <c r="AU7" s="231"/>
      <c r="AV7" s="15" t="s">
        <v>13</v>
      </c>
      <c r="AW7" s="23">
        <v>8</v>
      </c>
      <c r="AX7" s="23">
        <f t="shared" ref="AX7:AX13" si="11">AX6+AW6</f>
        <v>12</v>
      </c>
      <c r="AY7" s="118"/>
    </row>
    <row r="8" spans="1:53" ht="15" customHeight="1" x14ac:dyDescent="0.25">
      <c r="A8" s="1">
        <v>3</v>
      </c>
      <c r="B8" s="283"/>
      <c r="C8" s="24" t="str">
        <f t="shared" si="1"/>
        <v xml:space="preserve">23 ans </v>
      </c>
      <c r="D8" s="25">
        <f t="shared" si="2"/>
        <v>2016</v>
      </c>
      <c r="E8" s="27" t="str">
        <f t="shared" si="6"/>
        <v>0 an, 2 mois et 29 jours</v>
      </c>
      <c r="F8" s="27" t="s">
        <v>34</v>
      </c>
      <c r="G8" s="10"/>
      <c r="H8" s="26" t="str">
        <f t="shared" si="3"/>
        <v>0 an, 2 mois et 29 jours</v>
      </c>
      <c r="I8" s="29" t="str">
        <f t="shared" si="7"/>
        <v>0 an, 2 mois et 29 jours</v>
      </c>
      <c r="J8" s="28">
        <f t="shared" ref="J8:J71" si="12">IF(A8="","",EDATE(J7,1))</f>
        <v>42675</v>
      </c>
      <c r="K8" s="29">
        <f t="shared" si="8"/>
        <v>42704</v>
      </c>
      <c r="L8" s="7" t="s">
        <v>14</v>
      </c>
      <c r="M8" s="30">
        <f t="shared" si="9"/>
        <v>1</v>
      </c>
      <c r="N8" s="7">
        <v>321</v>
      </c>
      <c r="O8" s="31">
        <f>N8*$AM$6</f>
        <v>1495.2501</v>
      </c>
      <c r="P8" s="31">
        <f t="shared" si="10"/>
        <v>-1495.2501</v>
      </c>
      <c r="Q8" s="107"/>
      <c r="R8" s="219"/>
      <c r="S8" s="219"/>
      <c r="T8" s="220"/>
      <c r="U8" s="220"/>
      <c r="V8" s="220"/>
      <c r="W8" s="220"/>
      <c r="X8" s="115" t="str">
        <f t="shared" ref="X8:X37" si="13">IF(Q8="","",SUM(Q8:W8))</f>
        <v/>
      </c>
      <c r="Y8" s="220"/>
      <c r="Z8" s="119"/>
      <c r="AA8" s="121" t="str">
        <f t="shared" si="4"/>
        <v/>
      </c>
      <c r="AB8" s="278"/>
      <c r="AC8" s="113"/>
      <c r="AD8" s="280"/>
      <c r="AE8" s="285"/>
      <c r="AF8" s="282"/>
      <c r="AG8" s="36"/>
      <c r="AH8" s="295" t="s">
        <v>30</v>
      </c>
      <c r="AI8" s="296"/>
      <c r="AJ8" s="47">
        <v>33982</v>
      </c>
      <c r="AK8" s="153"/>
      <c r="AL8" s="47"/>
      <c r="AM8" s="156"/>
      <c r="AN8" s="41"/>
      <c r="AO8" s="174" t="s">
        <v>14</v>
      </c>
      <c r="AP8" s="177">
        <v>3</v>
      </c>
      <c r="AQ8" s="177" t="s">
        <v>10</v>
      </c>
      <c r="AR8" s="57">
        <v>351</v>
      </c>
      <c r="AS8" s="58">
        <f t="shared" si="5"/>
        <v>1644.7860000000001</v>
      </c>
      <c r="AT8" s="58">
        <f>AS8-AS7</f>
        <v>74.976000000000113</v>
      </c>
      <c r="AU8" s="231"/>
      <c r="AV8" s="15" t="s">
        <v>15</v>
      </c>
      <c r="AW8" s="23">
        <v>11</v>
      </c>
      <c r="AX8" s="23">
        <f t="shared" si="11"/>
        <v>20</v>
      </c>
      <c r="AY8" s="118"/>
    </row>
    <row r="9" spans="1:53" ht="15" customHeight="1" thickBot="1" x14ac:dyDescent="0.3">
      <c r="A9" s="1">
        <v>4</v>
      </c>
      <c r="B9" s="283"/>
      <c r="C9" s="24" t="str">
        <f t="shared" si="1"/>
        <v xml:space="preserve">23 ans </v>
      </c>
      <c r="D9" s="25">
        <f t="shared" si="2"/>
        <v>2016</v>
      </c>
      <c r="E9" s="27" t="str">
        <f t="shared" si="6"/>
        <v>0 an, 3 mois et 30 jours</v>
      </c>
      <c r="F9" s="27" t="s">
        <v>34</v>
      </c>
      <c r="G9" s="10"/>
      <c r="H9" s="26" t="str">
        <f t="shared" si="3"/>
        <v>0 an, 3 mois et 30 jours</v>
      </c>
      <c r="I9" s="29" t="str">
        <f t="shared" si="7"/>
        <v>0 an, 3 mois et 30 jours</v>
      </c>
      <c r="J9" s="28">
        <f t="shared" si="12"/>
        <v>42705</v>
      </c>
      <c r="K9" s="29">
        <f t="shared" si="8"/>
        <v>42735</v>
      </c>
      <c r="L9" s="7" t="s">
        <v>14</v>
      </c>
      <c r="M9" s="30">
        <f t="shared" si="9"/>
        <v>1</v>
      </c>
      <c r="N9" s="7">
        <v>321</v>
      </c>
      <c r="O9" s="31">
        <f>N9*$AM$6</f>
        <v>1495.2501</v>
      </c>
      <c r="P9" s="31">
        <f t="shared" si="10"/>
        <v>-1495.2501</v>
      </c>
      <c r="Q9" s="107"/>
      <c r="R9" s="219"/>
      <c r="S9" s="219"/>
      <c r="T9" s="220"/>
      <c r="U9" s="220"/>
      <c r="V9" s="220"/>
      <c r="W9" s="220"/>
      <c r="X9" s="115" t="str">
        <f t="shared" si="13"/>
        <v/>
      </c>
      <c r="Y9" s="220"/>
      <c r="Z9" s="119"/>
      <c r="AA9" s="121" t="str">
        <f t="shared" si="4"/>
        <v/>
      </c>
      <c r="AB9" s="279"/>
      <c r="AC9" s="113"/>
      <c r="AD9" s="280"/>
      <c r="AE9" s="286"/>
      <c r="AF9" s="282"/>
      <c r="AG9" s="36"/>
      <c r="AK9" s="154"/>
      <c r="AL9" s="47"/>
      <c r="AM9" s="156"/>
      <c r="AN9" s="36"/>
      <c r="AO9" s="174" t="s">
        <v>14</v>
      </c>
      <c r="AP9" s="177">
        <v>4</v>
      </c>
      <c r="AQ9" s="177" t="s">
        <v>11</v>
      </c>
      <c r="AR9" s="57">
        <v>368</v>
      </c>
      <c r="AS9" s="58">
        <f t="shared" si="5"/>
        <v>1724.4479999999999</v>
      </c>
      <c r="AT9" s="58">
        <f>AS9-AS8</f>
        <v>79.661999999999807</v>
      </c>
      <c r="AU9" s="231"/>
      <c r="AV9" s="15" t="s">
        <v>16</v>
      </c>
      <c r="AW9" s="23">
        <v>7</v>
      </c>
      <c r="AX9" s="23">
        <f t="shared" si="11"/>
        <v>31</v>
      </c>
    </row>
    <row r="10" spans="1:53" ht="15" customHeight="1" x14ac:dyDescent="0.25">
      <c r="A10" s="1">
        <v>5</v>
      </c>
      <c r="B10" s="283" t="s">
        <v>19</v>
      </c>
      <c r="C10" s="24" t="str">
        <f t="shared" si="1"/>
        <v xml:space="preserve">23 ans </v>
      </c>
      <c r="D10" s="25">
        <f t="shared" si="2"/>
        <v>2017</v>
      </c>
      <c r="E10" s="27" t="str">
        <f t="shared" si="6"/>
        <v>0 an, 4 mois et 30 jours</v>
      </c>
      <c r="F10" s="27" t="s">
        <v>34</v>
      </c>
      <c r="G10" s="10"/>
      <c r="H10" s="26" t="str">
        <f t="shared" si="3"/>
        <v>0 an, 4 mois et 30 jours</v>
      </c>
      <c r="I10" s="29" t="str">
        <f t="shared" si="7"/>
        <v>0 an, 4 mois et 30 jours</v>
      </c>
      <c r="J10" s="28">
        <f t="shared" si="12"/>
        <v>42736</v>
      </c>
      <c r="K10" s="29">
        <f t="shared" si="8"/>
        <v>42766</v>
      </c>
      <c r="L10" s="7" t="s">
        <v>14</v>
      </c>
      <c r="M10" s="30">
        <f t="shared" si="9"/>
        <v>1</v>
      </c>
      <c r="N10" s="7">
        <v>321</v>
      </c>
      <c r="O10" s="31">
        <f>N10*$AM$6</f>
        <v>1495.2501</v>
      </c>
      <c r="P10" s="31">
        <f t="shared" si="10"/>
        <v>-1495.2501</v>
      </c>
      <c r="Q10" s="107"/>
      <c r="R10" s="219"/>
      <c r="S10" s="219"/>
      <c r="T10" s="220"/>
      <c r="U10" s="220"/>
      <c r="V10" s="220"/>
      <c r="W10" s="220"/>
      <c r="X10" s="115" t="str">
        <f t="shared" si="13"/>
        <v/>
      </c>
      <c r="Y10" s="220"/>
      <c r="Z10" s="119"/>
      <c r="AA10" s="121" t="str">
        <f t="shared" si="4"/>
        <v/>
      </c>
      <c r="AB10" s="277">
        <f>SUM(X10:X12)</f>
        <v>0</v>
      </c>
      <c r="AC10" s="113"/>
      <c r="AD10" s="281">
        <v>2</v>
      </c>
      <c r="AE10" s="284">
        <f t="shared" ref="AE10" ca="1" si="14">OFFSET($AI$11,((MOD(ROW(AD11)*4,3)/2)+1)*COUNTA(AD10)+IF(((MOD(ROW(AD11)*4,3)/2)+1)*COUNTA(AD10)=2,INT(ROW(AD4)/12),0),)</f>
        <v>1450.5</v>
      </c>
      <c r="AF10" s="265" t="str">
        <f>IF(AB10=0,"",IF(AB10&lt;AE10,"Alerte !",1))</f>
        <v/>
      </c>
      <c r="AK10" s="155"/>
      <c r="AL10" s="47"/>
      <c r="AM10" s="156"/>
      <c r="AO10" s="174" t="s">
        <v>14</v>
      </c>
      <c r="AP10" s="177">
        <v>5</v>
      </c>
      <c r="AQ10" s="177" t="s">
        <v>11</v>
      </c>
      <c r="AR10" s="57">
        <v>384</v>
      </c>
      <c r="AS10" s="58">
        <f t="shared" si="5"/>
        <v>1799.424</v>
      </c>
      <c r="AT10" s="58">
        <f t="shared" ref="AT10:AT13" si="15">AS10-AS9</f>
        <v>74.976000000000113</v>
      </c>
      <c r="AU10" s="231"/>
      <c r="AV10" s="15" t="s">
        <v>91</v>
      </c>
      <c r="AW10" s="23">
        <v>7</v>
      </c>
      <c r="AX10" s="23">
        <f t="shared" si="11"/>
        <v>38</v>
      </c>
      <c r="AY10" s="204"/>
    </row>
    <row r="11" spans="1:53" ht="15" customHeight="1" x14ac:dyDescent="0.25">
      <c r="A11" s="1">
        <v>6</v>
      </c>
      <c r="B11" s="283"/>
      <c r="C11" s="24" t="str">
        <f t="shared" si="1"/>
        <v xml:space="preserve">24 ans </v>
      </c>
      <c r="D11" s="25">
        <f t="shared" si="2"/>
        <v>2017</v>
      </c>
      <c r="E11" s="27" t="str">
        <f t="shared" si="6"/>
        <v>0 an, 5 mois et 27 jours</v>
      </c>
      <c r="F11" s="27" t="s">
        <v>34</v>
      </c>
      <c r="G11" s="10"/>
      <c r="H11" s="26" t="str">
        <f t="shared" si="3"/>
        <v>0 an, 5 mois et 27 jours</v>
      </c>
      <c r="I11" s="60" t="str">
        <f t="shared" si="7"/>
        <v>0 an, 5 mois et 27 jours</v>
      </c>
      <c r="J11" s="215">
        <f t="shared" si="12"/>
        <v>42767</v>
      </c>
      <c r="K11" s="216">
        <f t="shared" si="8"/>
        <v>42794</v>
      </c>
      <c r="L11" s="217" t="s">
        <v>14</v>
      </c>
      <c r="M11" s="218">
        <f t="shared" si="9"/>
        <v>1</v>
      </c>
      <c r="N11" s="217">
        <v>321</v>
      </c>
      <c r="O11" s="112">
        <f t="shared" ref="O11:O74" si="16">N11*$AM$7</f>
        <v>1504.2059999999999</v>
      </c>
      <c r="P11" s="31">
        <f t="shared" si="10"/>
        <v>-1504.2059999999999</v>
      </c>
      <c r="Q11" s="107"/>
      <c r="R11" s="219"/>
      <c r="S11" s="219"/>
      <c r="T11" s="220"/>
      <c r="U11" s="220"/>
      <c r="V11" s="220"/>
      <c r="W11" s="220"/>
      <c r="X11" s="115" t="str">
        <f t="shared" si="13"/>
        <v/>
      </c>
      <c r="Y11" s="220"/>
      <c r="Z11" s="119"/>
      <c r="AA11" s="121" t="str">
        <f t="shared" si="4"/>
        <v/>
      </c>
      <c r="AB11" s="278"/>
      <c r="AC11" s="113"/>
      <c r="AD11" s="281"/>
      <c r="AE11" s="285"/>
      <c r="AF11" s="265"/>
      <c r="AL11" s="47"/>
      <c r="AM11" s="156"/>
      <c r="AO11" s="174" t="s">
        <v>14</v>
      </c>
      <c r="AP11" s="177">
        <v>6</v>
      </c>
      <c r="AQ11" s="177" t="s">
        <v>11</v>
      </c>
      <c r="AR11" s="57">
        <v>395</v>
      </c>
      <c r="AS11" s="58">
        <f t="shared" si="5"/>
        <v>1850.97</v>
      </c>
      <c r="AT11" s="58">
        <f t="shared" si="15"/>
        <v>51.546000000000049</v>
      </c>
      <c r="AU11" s="231"/>
      <c r="AV11" s="15" t="s">
        <v>17</v>
      </c>
      <c r="AW11" s="201">
        <v>11</v>
      </c>
      <c r="AX11" s="201">
        <f t="shared" si="11"/>
        <v>45</v>
      </c>
    </row>
    <row r="12" spans="1:53" ht="15" customHeight="1" thickBot="1" x14ac:dyDescent="0.3">
      <c r="A12" s="1">
        <v>7</v>
      </c>
      <c r="B12" s="283"/>
      <c r="C12" s="24" t="str">
        <f t="shared" si="1"/>
        <v xml:space="preserve">24 ans </v>
      </c>
      <c r="D12" s="25">
        <f t="shared" si="2"/>
        <v>2017</v>
      </c>
      <c r="E12" s="27" t="str">
        <f t="shared" si="6"/>
        <v>0 an, 6 mois et 30 jours</v>
      </c>
      <c r="F12" s="27" t="s">
        <v>34</v>
      </c>
      <c r="G12" s="10"/>
      <c r="H12" s="26" t="str">
        <f t="shared" si="3"/>
        <v>0 an, 6 mois et 30 jours</v>
      </c>
      <c r="I12" s="29" t="str">
        <f t="shared" si="7"/>
        <v>0 an, 6 mois et 30 jours</v>
      </c>
      <c r="J12" s="28">
        <f t="shared" si="12"/>
        <v>42795</v>
      </c>
      <c r="K12" s="29">
        <f t="shared" si="8"/>
        <v>42825</v>
      </c>
      <c r="L12" s="7" t="s">
        <v>14</v>
      </c>
      <c r="M12" s="30">
        <f t="shared" si="9"/>
        <v>1</v>
      </c>
      <c r="N12" s="7">
        <v>321</v>
      </c>
      <c r="O12" s="31">
        <f t="shared" si="16"/>
        <v>1504.2059999999999</v>
      </c>
      <c r="P12" s="31">
        <f t="shared" si="10"/>
        <v>-1504.2059999999999</v>
      </c>
      <c r="Q12" s="107"/>
      <c r="R12" s="219"/>
      <c r="S12" s="219"/>
      <c r="T12" s="220"/>
      <c r="U12" s="220"/>
      <c r="V12" s="220"/>
      <c r="W12" s="220"/>
      <c r="X12" s="115" t="str">
        <f t="shared" si="13"/>
        <v/>
      </c>
      <c r="Y12" s="220"/>
      <c r="Z12" s="119"/>
      <c r="AA12" s="121" t="str">
        <f t="shared" si="4"/>
        <v/>
      </c>
      <c r="AB12" s="279"/>
      <c r="AC12" s="113"/>
      <c r="AD12" s="281"/>
      <c r="AE12" s="286"/>
      <c r="AF12" s="265"/>
      <c r="AH12" s="288" t="s">
        <v>37</v>
      </c>
      <c r="AI12" s="289"/>
      <c r="AJ12" s="290"/>
      <c r="AK12" s="49"/>
      <c r="AL12" s="149"/>
      <c r="AM12" s="150"/>
      <c r="AN12" s="49"/>
      <c r="AO12" s="174" t="s">
        <v>14</v>
      </c>
      <c r="AP12" s="177">
        <v>7</v>
      </c>
      <c r="AQ12" s="177" t="s">
        <v>11</v>
      </c>
      <c r="AR12" s="57">
        <v>416</v>
      </c>
      <c r="AS12" s="58">
        <f t="shared" si="5"/>
        <v>1949.376</v>
      </c>
      <c r="AT12" s="58">
        <f t="shared" si="15"/>
        <v>98.405999999999949</v>
      </c>
      <c r="AU12" s="231"/>
      <c r="AV12" s="15" t="s">
        <v>27</v>
      </c>
      <c r="AW12" s="203">
        <v>6</v>
      </c>
      <c r="AX12" s="203">
        <f t="shared" si="11"/>
        <v>56</v>
      </c>
      <c r="AY12" s="204"/>
    </row>
    <row r="13" spans="1:53" ht="15" customHeight="1" thickBot="1" x14ac:dyDescent="0.3">
      <c r="A13" s="1">
        <v>8</v>
      </c>
      <c r="B13" s="283"/>
      <c r="C13" s="24" t="str">
        <f t="shared" si="1"/>
        <v xml:space="preserve">24 ans </v>
      </c>
      <c r="D13" s="25">
        <f t="shared" si="2"/>
        <v>2017</v>
      </c>
      <c r="E13" s="27" t="str">
        <f t="shared" si="6"/>
        <v>0 an, 7 mois et 29 jours</v>
      </c>
      <c r="F13" s="27" t="s">
        <v>34</v>
      </c>
      <c r="G13" s="10"/>
      <c r="H13" s="26" t="str">
        <f t="shared" si="3"/>
        <v>0 an, 7 mois et 29 jours</v>
      </c>
      <c r="I13" s="29" t="str">
        <f t="shared" si="7"/>
        <v>0 an, 7 mois et 29 jours</v>
      </c>
      <c r="J13" s="28">
        <f t="shared" si="12"/>
        <v>42826</v>
      </c>
      <c r="K13" s="29">
        <f t="shared" si="8"/>
        <v>42855</v>
      </c>
      <c r="L13" s="7" t="s">
        <v>14</v>
      </c>
      <c r="M13" s="30">
        <f t="shared" si="9"/>
        <v>1</v>
      </c>
      <c r="N13" s="7">
        <v>321</v>
      </c>
      <c r="O13" s="31">
        <f t="shared" si="16"/>
        <v>1504.2059999999999</v>
      </c>
      <c r="P13" s="31">
        <f t="shared" si="10"/>
        <v>-1504.2059999999999</v>
      </c>
      <c r="Q13" s="107"/>
      <c r="R13" s="219"/>
      <c r="S13" s="219"/>
      <c r="T13" s="220"/>
      <c r="U13" s="220"/>
      <c r="V13" s="220"/>
      <c r="W13" s="220"/>
      <c r="X13" s="115" t="str">
        <f t="shared" si="13"/>
        <v/>
      </c>
      <c r="Y13" s="220"/>
      <c r="Z13" s="119"/>
      <c r="AA13" s="121" t="str">
        <f t="shared" si="4"/>
        <v/>
      </c>
      <c r="AB13" s="277">
        <f>SUM(X13:X15)</f>
        <v>0</v>
      </c>
      <c r="AC13" s="113"/>
      <c r="AD13" s="281">
        <v>3</v>
      </c>
      <c r="AE13" s="284">
        <f t="shared" ref="AE13" ca="1" si="17">OFFSET($AI$11,((MOD(ROW(AD14)*4,3)/2)+1)*COUNTA(AD13)+IF(((MOD(ROW(AD14)*4,3)/2)+1)*COUNTA(AD13)=2,INT(ROW(AD7)/12),0),)</f>
        <v>1450.5</v>
      </c>
      <c r="AF13" s="265" t="str">
        <f t="shared" ref="AF13" si="18">IF(AB13=0,"",IF(AB13&lt;AE13,"Alerte !",1))</f>
        <v/>
      </c>
      <c r="AH13" s="50">
        <v>1</v>
      </c>
      <c r="AI13" s="51">
        <v>1450.5</v>
      </c>
      <c r="AJ13" s="52">
        <v>2016</v>
      </c>
      <c r="AK13" s="46"/>
      <c r="AL13" s="47"/>
      <c r="AM13" s="156"/>
      <c r="AN13" s="49"/>
      <c r="AO13" s="175" t="s">
        <v>14</v>
      </c>
      <c r="AP13" s="178">
        <v>8</v>
      </c>
      <c r="AQ13" s="178" t="s">
        <v>87</v>
      </c>
      <c r="AR13" s="62">
        <v>447</v>
      </c>
      <c r="AS13" s="58">
        <f t="shared" si="5"/>
        <v>2094.6419999999998</v>
      </c>
      <c r="AT13" s="224">
        <f t="shared" si="15"/>
        <v>145.26599999999985</v>
      </c>
      <c r="AU13" s="231"/>
      <c r="AV13" s="15" t="s">
        <v>92</v>
      </c>
      <c r="AW13" s="203">
        <v>4</v>
      </c>
      <c r="AX13" s="203">
        <f t="shared" si="11"/>
        <v>62</v>
      </c>
      <c r="AY13" s="204"/>
    </row>
    <row r="14" spans="1:53" ht="15" customHeight="1" thickBot="1" x14ac:dyDescent="0.3">
      <c r="A14" s="1">
        <v>9</v>
      </c>
      <c r="B14" s="283"/>
      <c r="C14" s="24" t="str">
        <f t="shared" si="1"/>
        <v xml:space="preserve">24 ans </v>
      </c>
      <c r="D14" s="25">
        <f t="shared" si="2"/>
        <v>2017</v>
      </c>
      <c r="E14" s="27" t="str">
        <f t="shared" si="6"/>
        <v>0 an, 8 mois et 30 jours</v>
      </c>
      <c r="F14" s="27" t="s">
        <v>34</v>
      </c>
      <c r="G14" s="10"/>
      <c r="H14" s="26" t="str">
        <f t="shared" si="3"/>
        <v>0 an, 8 mois et 30 jours</v>
      </c>
      <c r="I14" s="29" t="str">
        <f t="shared" si="7"/>
        <v>0 an, 8 mois et 30 jours</v>
      </c>
      <c r="J14" s="28">
        <f t="shared" si="12"/>
        <v>42856</v>
      </c>
      <c r="K14" s="29">
        <f t="shared" si="8"/>
        <v>42886</v>
      </c>
      <c r="L14" s="7" t="s">
        <v>14</v>
      </c>
      <c r="M14" s="30">
        <f t="shared" si="9"/>
        <v>1</v>
      </c>
      <c r="N14" s="7">
        <v>321</v>
      </c>
      <c r="O14" s="31">
        <f t="shared" si="16"/>
        <v>1504.2059999999999</v>
      </c>
      <c r="P14" s="31">
        <f t="shared" si="10"/>
        <v>-1504.2059999999999</v>
      </c>
      <c r="Q14" s="107"/>
      <c r="R14" s="219"/>
      <c r="S14" s="219"/>
      <c r="T14" s="220"/>
      <c r="U14" s="220"/>
      <c r="V14" s="220"/>
      <c r="W14" s="220"/>
      <c r="X14" s="115" t="str">
        <f t="shared" si="13"/>
        <v/>
      </c>
      <c r="Y14" s="220"/>
      <c r="Z14" s="119"/>
      <c r="AA14" s="121" t="str">
        <f t="shared" si="4"/>
        <v/>
      </c>
      <c r="AB14" s="278"/>
      <c r="AC14" s="113"/>
      <c r="AD14" s="281"/>
      <c r="AE14" s="285"/>
      <c r="AF14" s="265"/>
      <c r="AH14" s="50">
        <v>2</v>
      </c>
      <c r="AI14" s="51">
        <v>1464</v>
      </c>
      <c r="AJ14" s="52">
        <v>2017</v>
      </c>
      <c r="AK14" s="46"/>
      <c r="AL14" s="47"/>
      <c r="AM14" s="156"/>
      <c r="AN14" s="36"/>
      <c r="AO14" s="167" t="s">
        <v>13</v>
      </c>
      <c r="AP14" s="38">
        <v>1</v>
      </c>
      <c r="AQ14" s="38" t="s">
        <v>9</v>
      </c>
      <c r="AR14" s="39">
        <v>349</v>
      </c>
      <c r="AS14" s="243">
        <f t="shared" si="5"/>
        <v>1635.414</v>
      </c>
      <c r="AT14" s="242"/>
      <c r="AU14" s="231"/>
      <c r="AW14" s="202"/>
      <c r="AX14" s="202"/>
    </row>
    <row r="15" spans="1:53" ht="15" customHeight="1" thickBot="1" x14ac:dyDescent="0.3">
      <c r="A15" s="1">
        <v>10</v>
      </c>
      <c r="B15" s="283"/>
      <c r="C15" s="24" t="str">
        <f t="shared" si="1"/>
        <v xml:space="preserve">24 ans </v>
      </c>
      <c r="D15" s="25">
        <f t="shared" si="2"/>
        <v>2017</v>
      </c>
      <c r="E15" s="27" t="str">
        <f t="shared" si="6"/>
        <v>0 an, 9 mois et 29 jours</v>
      </c>
      <c r="F15" s="27" t="s">
        <v>34</v>
      </c>
      <c r="G15" s="10"/>
      <c r="H15" s="26" t="str">
        <f t="shared" si="3"/>
        <v>0 an, 9 mois et 29 jours</v>
      </c>
      <c r="I15" s="29" t="str">
        <f t="shared" si="7"/>
        <v>0 an, 9 mois et 29 jours</v>
      </c>
      <c r="J15" s="28">
        <f t="shared" si="12"/>
        <v>42887</v>
      </c>
      <c r="K15" s="29">
        <f t="shared" si="8"/>
        <v>42916</v>
      </c>
      <c r="L15" s="7" t="s">
        <v>14</v>
      </c>
      <c r="M15" s="30">
        <f t="shared" si="9"/>
        <v>1</v>
      </c>
      <c r="N15" s="7">
        <v>321</v>
      </c>
      <c r="O15" s="31">
        <f t="shared" si="16"/>
        <v>1504.2059999999999</v>
      </c>
      <c r="P15" s="31">
        <f t="shared" si="10"/>
        <v>-1504.2059999999999</v>
      </c>
      <c r="Q15" s="107"/>
      <c r="R15" s="219"/>
      <c r="S15" s="219"/>
      <c r="T15" s="220"/>
      <c r="U15" s="220"/>
      <c r="V15" s="220"/>
      <c r="W15" s="220"/>
      <c r="X15" s="115" t="str">
        <f t="shared" si="13"/>
        <v/>
      </c>
      <c r="Y15" s="220"/>
      <c r="Z15" s="119"/>
      <c r="AA15" s="121" t="str">
        <f t="shared" si="4"/>
        <v/>
      </c>
      <c r="AB15" s="279"/>
      <c r="AC15" s="113"/>
      <c r="AD15" s="281"/>
      <c r="AE15" s="286"/>
      <c r="AF15" s="265"/>
      <c r="AH15" s="50">
        <v>3</v>
      </c>
      <c r="AI15" s="51">
        <v>1482</v>
      </c>
      <c r="AJ15" s="52">
        <v>2018</v>
      </c>
      <c r="AK15" s="46"/>
      <c r="AL15" s="47"/>
      <c r="AM15" s="156"/>
      <c r="AN15" s="36"/>
      <c r="AO15" s="167" t="s">
        <v>13</v>
      </c>
      <c r="AP15" s="42">
        <v>2</v>
      </c>
      <c r="AQ15" s="42" t="s">
        <v>9</v>
      </c>
      <c r="AR15" s="43">
        <v>376</v>
      </c>
      <c r="AS15" s="44">
        <f t="shared" si="5"/>
        <v>1761.9359999999999</v>
      </c>
      <c r="AT15" s="44">
        <f>AS15-AS14</f>
        <v>126.52199999999993</v>
      </c>
      <c r="AU15" s="231"/>
      <c r="AW15" s="61" t="s">
        <v>93</v>
      </c>
      <c r="AX15" s="202"/>
    </row>
    <row r="16" spans="1:53" ht="15" customHeight="1" x14ac:dyDescent="0.25">
      <c r="A16" s="1">
        <v>11</v>
      </c>
      <c r="B16" s="283"/>
      <c r="C16" s="24" t="str">
        <f t="shared" si="1"/>
        <v xml:space="preserve">24 ans </v>
      </c>
      <c r="D16" s="25">
        <f t="shared" si="2"/>
        <v>2017</v>
      </c>
      <c r="E16" s="27" t="str">
        <f t="shared" si="6"/>
        <v>0 an, 10 mois et 30 jours</v>
      </c>
      <c r="F16" s="27" t="s">
        <v>34</v>
      </c>
      <c r="G16" s="10"/>
      <c r="H16" s="26" t="str">
        <f t="shared" si="3"/>
        <v>0 an, 10 mois et 30 jours</v>
      </c>
      <c r="I16" s="29" t="str">
        <f t="shared" si="7"/>
        <v>0 an, 10 mois et 30 jours</v>
      </c>
      <c r="J16" s="28">
        <f t="shared" si="12"/>
        <v>42917</v>
      </c>
      <c r="K16" s="29">
        <f t="shared" si="8"/>
        <v>42947</v>
      </c>
      <c r="L16" s="7" t="s">
        <v>14</v>
      </c>
      <c r="M16" s="30">
        <f t="shared" si="9"/>
        <v>1</v>
      </c>
      <c r="N16" s="7">
        <v>321</v>
      </c>
      <c r="O16" s="31">
        <f t="shared" si="16"/>
        <v>1504.2059999999999</v>
      </c>
      <c r="P16" s="31">
        <f t="shared" si="10"/>
        <v>-1504.2059999999999</v>
      </c>
      <c r="Q16" s="107"/>
      <c r="R16" s="219"/>
      <c r="S16" s="219"/>
      <c r="T16" s="220"/>
      <c r="U16" s="220"/>
      <c r="V16" s="220"/>
      <c r="W16" s="220"/>
      <c r="X16" s="115" t="str">
        <f t="shared" si="13"/>
        <v/>
      </c>
      <c r="Y16" s="220"/>
      <c r="Z16" s="119"/>
      <c r="AA16" s="121" t="str">
        <f t="shared" si="4"/>
        <v/>
      </c>
      <c r="AB16" s="277">
        <f>SUM(X16:X18)</f>
        <v>0</v>
      </c>
      <c r="AC16" s="113"/>
      <c r="AD16" s="281">
        <v>4</v>
      </c>
      <c r="AE16" s="284">
        <f t="shared" ref="AE16" ca="1" si="19">OFFSET($AI$11,((MOD(ROW(AD17)*4,3)/2)+1)*COUNTA(AD16)+IF(((MOD(ROW(AD17)*4,3)/2)+1)*COUNTA(AD16)=2,INT(ROW(AD10)/12),0),)</f>
        <v>1450.5</v>
      </c>
      <c r="AF16" s="265" t="str">
        <f t="shared" ref="AF16" si="20">IF(AB16=0,"",IF(AB16&lt;AE16,"Alerte !",1))</f>
        <v/>
      </c>
      <c r="AH16" s="50">
        <v>4</v>
      </c>
      <c r="AI16" s="51">
        <v>1504.5</v>
      </c>
      <c r="AJ16" s="52">
        <v>2019</v>
      </c>
      <c r="AK16" s="46"/>
      <c r="AL16" s="47"/>
      <c r="AM16" s="156"/>
      <c r="AN16" s="36"/>
      <c r="AO16" s="167" t="s">
        <v>13</v>
      </c>
      <c r="AP16" s="42">
        <v>3</v>
      </c>
      <c r="AQ16" s="42" t="s">
        <v>9</v>
      </c>
      <c r="AR16" s="43">
        <v>395</v>
      </c>
      <c r="AS16" s="44">
        <f t="shared" si="5"/>
        <v>1850.97</v>
      </c>
      <c r="AT16" s="44">
        <f t="shared" ref="AT16:AT20" si="21">AS16-AS15</f>
        <v>89.034000000000106</v>
      </c>
      <c r="AU16" s="231"/>
      <c r="AW16" s="202"/>
      <c r="AX16" s="202"/>
    </row>
    <row r="17" spans="1:52" ht="15" customHeight="1" x14ac:dyDescent="0.25">
      <c r="A17" s="1">
        <v>12</v>
      </c>
      <c r="B17" s="283"/>
      <c r="C17" s="24" t="str">
        <f t="shared" si="1"/>
        <v xml:space="preserve">24 ans </v>
      </c>
      <c r="D17" s="25">
        <f t="shared" si="2"/>
        <v>2017</v>
      </c>
      <c r="E17" s="27" t="str">
        <f t="shared" si="6"/>
        <v>0 an, 11 mois et 30 jours</v>
      </c>
      <c r="F17" s="27" t="s">
        <v>34</v>
      </c>
      <c r="G17" s="13"/>
      <c r="H17" s="59" t="str">
        <f>IF(A17="","",DATEDIF($J$6,K17,"y")&amp;IF(DATEDIF($J$6,K17,"y")&gt;1," ans, "," an, ")&amp;DATEDIF($J$6,K17,"ym")&amp;" mois et "&amp;DATEDIF($J$6,K17,"md")&amp;IF(DATEDIF(
$J$6,K17,"md")&gt;1," jours"," jour"))</f>
        <v>0 an, 11 mois et 30 jours</v>
      </c>
      <c r="I17" s="29" t="str">
        <f t="shared" si="7"/>
        <v>0 an, 11 mois et 30 jours</v>
      </c>
      <c r="J17" s="28">
        <f t="shared" si="12"/>
        <v>42948</v>
      </c>
      <c r="K17" s="29">
        <f t="shared" si="8"/>
        <v>42978</v>
      </c>
      <c r="L17" s="7" t="s">
        <v>14</v>
      </c>
      <c r="M17" s="30">
        <f t="shared" si="9"/>
        <v>1</v>
      </c>
      <c r="N17" s="7">
        <v>321</v>
      </c>
      <c r="O17" s="31">
        <f t="shared" si="16"/>
        <v>1504.2059999999999</v>
      </c>
      <c r="P17" s="31">
        <f t="shared" si="10"/>
        <v>-1504.2059999999999</v>
      </c>
      <c r="Q17" s="107"/>
      <c r="R17" s="219"/>
      <c r="S17" s="219"/>
      <c r="T17" s="220"/>
      <c r="U17" s="220"/>
      <c r="V17" s="220"/>
      <c r="W17" s="220"/>
      <c r="X17" s="115" t="str">
        <f t="shared" si="13"/>
        <v/>
      </c>
      <c r="Y17" s="220"/>
      <c r="Z17" s="119"/>
      <c r="AA17" s="121" t="str">
        <f t="shared" si="4"/>
        <v/>
      </c>
      <c r="AB17" s="278"/>
      <c r="AC17" s="113"/>
      <c r="AD17" s="281"/>
      <c r="AE17" s="285"/>
      <c r="AF17" s="265"/>
      <c r="AH17" s="50">
        <v>5</v>
      </c>
      <c r="AI17" s="108">
        <v>1522.5</v>
      </c>
      <c r="AJ17" s="52">
        <v>2020</v>
      </c>
      <c r="AK17" s="46"/>
      <c r="AL17" s="47"/>
      <c r="AM17" s="156"/>
      <c r="AN17" s="36"/>
      <c r="AO17" s="167" t="s">
        <v>13</v>
      </c>
      <c r="AP17" s="42">
        <v>4</v>
      </c>
      <c r="AQ17" s="42" t="s">
        <v>10</v>
      </c>
      <c r="AR17" s="43">
        <v>416</v>
      </c>
      <c r="AS17" s="44">
        <f t="shared" si="5"/>
        <v>1949.376</v>
      </c>
      <c r="AT17" s="44">
        <f t="shared" si="21"/>
        <v>98.405999999999949</v>
      </c>
      <c r="AU17" s="231"/>
      <c r="AV17" s="114"/>
      <c r="AW17" s="202"/>
      <c r="AX17" s="202"/>
    </row>
    <row r="18" spans="1:52" ht="15" customHeight="1" thickBot="1" x14ac:dyDescent="0.3">
      <c r="A18" s="1">
        <v>13</v>
      </c>
      <c r="B18" s="283"/>
      <c r="C18" s="24" t="str">
        <f t="shared" si="1"/>
        <v xml:space="preserve">24 ans </v>
      </c>
      <c r="D18" s="25">
        <f t="shared" si="2"/>
        <v>2017</v>
      </c>
      <c r="E18" s="27" t="str">
        <f t="shared" si="6"/>
        <v>1 an, 0 mois et 29 jours</v>
      </c>
      <c r="F18" s="27" t="s">
        <v>34</v>
      </c>
      <c r="G18" s="10"/>
      <c r="H18" s="26" t="str">
        <f t="shared" ref="H18:H29" si="22">IF(A18="","",DATEDIF($J$18,K18,"y")&amp;IF(DATEDIF($J$18,K18,"y")&gt;1," ans, "," an, ")&amp;DATEDIF($J$18,K18,"ym")&amp;" mois et "&amp;DATEDIF($J$18,K18,"md")&amp;IF(DATEDIF(
$J$18,K18,"md")&gt;1," jours"," jour"))</f>
        <v>0 an, 0 mois et 29 jours</v>
      </c>
      <c r="I18" s="29" t="str">
        <f t="shared" si="7"/>
        <v>1 an, 0 mois et 29 jours</v>
      </c>
      <c r="J18" s="28">
        <f t="shared" si="12"/>
        <v>42979</v>
      </c>
      <c r="K18" s="29">
        <f t="shared" si="8"/>
        <v>43008</v>
      </c>
      <c r="L18" s="7" t="s">
        <v>14</v>
      </c>
      <c r="M18" s="30">
        <f t="shared" si="9"/>
        <v>1</v>
      </c>
      <c r="N18" s="7">
        <v>321</v>
      </c>
      <c r="O18" s="31">
        <f t="shared" si="16"/>
        <v>1504.2059999999999</v>
      </c>
      <c r="P18" s="31">
        <f t="shared" si="10"/>
        <v>-1504.2059999999999</v>
      </c>
      <c r="Q18" s="107"/>
      <c r="R18" s="219"/>
      <c r="S18" s="219"/>
      <c r="T18" s="220"/>
      <c r="U18" s="220"/>
      <c r="V18" s="220"/>
      <c r="W18" s="220"/>
      <c r="X18" s="115" t="str">
        <f>IF(Q18="","",SUM(Q18:W18))</f>
        <v/>
      </c>
      <c r="Y18" s="220"/>
      <c r="Z18" s="119"/>
      <c r="AA18" s="121" t="str">
        <f t="shared" si="4"/>
        <v/>
      </c>
      <c r="AB18" s="279"/>
      <c r="AC18" s="113"/>
      <c r="AD18" s="281"/>
      <c r="AE18" s="286"/>
      <c r="AF18" s="265"/>
      <c r="AH18" s="50">
        <v>6</v>
      </c>
      <c r="AI18" s="108"/>
      <c r="AJ18" s="52">
        <v>2021</v>
      </c>
      <c r="AK18" s="46"/>
      <c r="AL18" s="47"/>
      <c r="AM18" s="156"/>
      <c r="AN18" s="36"/>
      <c r="AO18" s="167" t="s">
        <v>13</v>
      </c>
      <c r="AP18" s="42">
        <v>5</v>
      </c>
      <c r="AQ18" s="42" t="s">
        <v>10</v>
      </c>
      <c r="AR18" s="43">
        <v>439</v>
      </c>
      <c r="AS18" s="44">
        <f t="shared" si="5"/>
        <v>2057.154</v>
      </c>
      <c r="AT18" s="44">
        <f t="shared" si="21"/>
        <v>107.77800000000002</v>
      </c>
      <c r="AU18" s="231"/>
      <c r="AW18" s="202"/>
      <c r="AX18" s="202"/>
    </row>
    <row r="19" spans="1:52" ht="15" customHeight="1" x14ac:dyDescent="0.25">
      <c r="A19" s="1">
        <v>14</v>
      </c>
      <c r="B19" s="283"/>
      <c r="C19" s="24" t="str">
        <f t="shared" si="1"/>
        <v xml:space="preserve">24 ans </v>
      </c>
      <c r="D19" s="25">
        <f t="shared" si="2"/>
        <v>2017</v>
      </c>
      <c r="E19" s="27" t="str">
        <f t="shared" si="6"/>
        <v>1 an, 1 mois et 30 jours</v>
      </c>
      <c r="F19" s="27" t="s">
        <v>34</v>
      </c>
      <c r="G19" s="10"/>
      <c r="H19" s="26" t="str">
        <f t="shared" si="22"/>
        <v>0 an, 1 mois et 30 jours</v>
      </c>
      <c r="I19" s="29" t="str">
        <f t="shared" si="7"/>
        <v>1 an, 1 mois et 30 jours</v>
      </c>
      <c r="J19" s="28">
        <f t="shared" si="12"/>
        <v>43009</v>
      </c>
      <c r="K19" s="29">
        <f t="shared" si="8"/>
        <v>43039</v>
      </c>
      <c r="L19" s="7" t="s">
        <v>14</v>
      </c>
      <c r="M19" s="30">
        <f t="shared" si="9"/>
        <v>1</v>
      </c>
      <c r="N19" s="7">
        <v>321</v>
      </c>
      <c r="O19" s="31">
        <f t="shared" si="16"/>
        <v>1504.2059999999999</v>
      </c>
      <c r="P19" s="31">
        <f t="shared" si="10"/>
        <v>-1504.2059999999999</v>
      </c>
      <c r="Q19" s="107"/>
      <c r="R19" s="219"/>
      <c r="S19" s="219"/>
      <c r="T19" s="220"/>
      <c r="U19" s="220"/>
      <c r="V19" s="220"/>
      <c r="W19" s="220"/>
      <c r="X19" s="115" t="str">
        <f t="shared" si="13"/>
        <v/>
      </c>
      <c r="Y19" s="220"/>
      <c r="Z19" s="119"/>
      <c r="AA19" s="121" t="str">
        <f t="shared" si="4"/>
        <v/>
      </c>
      <c r="AB19" s="277">
        <f>SUM(X19:X21)</f>
        <v>0</v>
      </c>
      <c r="AC19" s="113"/>
      <c r="AD19" s="281">
        <v>5</v>
      </c>
      <c r="AE19" s="284">
        <f t="shared" ref="AE19" ca="1" si="23">OFFSET($AI$11,((MOD(ROW(AD20)*4,3)/2)+1)*COUNTA(AD19)+IF(((MOD(ROW(AD20)*4,3)/2)+1)*COUNTA(AD19)=2,INT(ROW(AD13)/12),0),)</f>
        <v>1464</v>
      </c>
      <c r="AF19" s="265" t="str">
        <f t="shared" ref="AF19" si="24">IF(AB19=0,"",IF(AB19&lt;AE19,"Alerte !",1))</f>
        <v/>
      </c>
      <c r="AH19" s="50">
        <v>7</v>
      </c>
      <c r="AI19" s="108"/>
      <c r="AJ19" s="52">
        <v>2022</v>
      </c>
      <c r="AK19" s="46"/>
      <c r="AL19" s="47"/>
      <c r="AM19" s="156"/>
      <c r="AN19" s="36"/>
      <c r="AO19" s="167" t="s">
        <v>13</v>
      </c>
      <c r="AP19" s="42">
        <v>6</v>
      </c>
      <c r="AQ19" s="42" t="s">
        <v>10</v>
      </c>
      <c r="AR19" s="43">
        <v>460</v>
      </c>
      <c r="AS19" s="44">
        <f t="shared" si="5"/>
        <v>2155.56</v>
      </c>
      <c r="AT19" s="44">
        <f t="shared" si="21"/>
        <v>98.405999999999949</v>
      </c>
      <c r="AU19" s="231"/>
      <c r="AW19" s="269" t="s">
        <v>109</v>
      </c>
      <c r="AX19" s="202"/>
    </row>
    <row r="20" spans="1:52" ht="15" customHeight="1" x14ac:dyDescent="0.25">
      <c r="A20" s="1">
        <v>15</v>
      </c>
      <c r="B20" s="283"/>
      <c r="C20" s="24" t="str">
        <f t="shared" si="1"/>
        <v xml:space="preserve">24 ans </v>
      </c>
      <c r="D20" s="25">
        <f t="shared" si="2"/>
        <v>2017</v>
      </c>
      <c r="E20" s="27" t="str">
        <f t="shared" si="6"/>
        <v>1 an, 2 mois et 29 jours</v>
      </c>
      <c r="F20" s="27" t="s">
        <v>34</v>
      </c>
      <c r="G20" s="10"/>
      <c r="H20" s="26" t="str">
        <f t="shared" si="22"/>
        <v>0 an, 2 mois et 29 jours</v>
      </c>
      <c r="I20" s="29" t="str">
        <f t="shared" si="7"/>
        <v>1 an, 2 mois et 29 jours</v>
      </c>
      <c r="J20" s="28">
        <f t="shared" si="12"/>
        <v>43040</v>
      </c>
      <c r="K20" s="29">
        <f t="shared" si="8"/>
        <v>43069</v>
      </c>
      <c r="L20" s="7" t="s">
        <v>14</v>
      </c>
      <c r="M20" s="30">
        <f t="shared" si="9"/>
        <v>1</v>
      </c>
      <c r="N20" s="7">
        <v>321</v>
      </c>
      <c r="O20" s="31">
        <f t="shared" si="16"/>
        <v>1504.2059999999999</v>
      </c>
      <c r="P20" s="31">
        <f t="shared" si="10"/>
        <v>-1504.2059999999999</v>
      </c>
      <c r="Q20" s="107"/>
      <c r="R20" s="219"/>
      <c r="S20" s="219"/>
      <c r="T20" s="220"/>
      <c r="U20" s="220"/>
      <c r="V20" s="220"/>
      <c r="W20" s="220"/>
      <c r="X20" s="115" t="str">
        <f t="shared" si="13"/>
        <v/>
      </c>
      <c r="Y20" s="220"/>
      <c r="Z20" s="119"/>
      <c r="AA20" s="121" t="str">
        <f t="shared" si="4"/>
        <v/>
      </c>
      <c r="AB20" s="278"/>
      <c r="AC20" s="113"/>
      <c r="AD20" s="281"/>
      <c r="AE20" s="285"/>
      <c r="AF20" s="265"/>
      <c r="AH20" s="50">
        <v>8</v>
      </c>
      <c r="AI20" s="108"/>
      <c r="AJ20" s="52">
        <v>2023</v>
      </c>
      <c r="AK20" s="46"/>
      <c r="AL20" s="47"/>
      <c r="AM20" s="156"/>
      <c r="AN20" s="36"/>
      <c r="AO20" s="167" t="s">
        <v>13</v>
      </c>
      <c r="AP20" s="42">
        <v>7</v>
      </c>
      <c r="AQ20" s="42" t="s">
        <v>10</v>
      </c>
      <c r="AR20" s="43">
        <v>484</v>
      </c>
      <c r="AS20" s="44">
        <f t="shared" si="5"/>
        <v>2268.0239999999999</v>
      </c>
      <c r="AT20" s="44">
        <f t="shared" si="21"/>
        <v>112.46399999999994</v>
      </c>
      <c r="AU20" s="231"/>
      <c r="AW20" s="269"/>
      <c r="AX20" s="202"/>
    </row>
    <row r="21" spans="1:52" ht="15" customHeight="1" thickBot="1" x14ac:dyDescent="0.3">
      <c r="A21" s="1">
        <v>16</v>
      </c>
      <c r="B21" s="283"/>
      <c r="C21" s="24" t="str">
        <f t="shared" si="1"/>
        <v xml:space="preserve">24 ans </v>
      </c>
      <c r="D21" s="25">
        <f t="shared" si="2"/>
        <v>2017</v>
      </c>
      <c r="E21" s="27" t="str">
        <f t="shared" si="6"/>
        <v>1 an, 3 mois et 30 jours</v>
      </c>
      <c r="F21" s="27" t="s">
        <v>34</v>
      </c>
      <c r="G21" s="10"/>
      <c r="H21" s="26" t="str">
        <f t="shared" si="22"/>
        <v>0 an, 3 mois et 30 jours</v>
      </c>
      <c r="I21" s="29" t="str">
        <f t="shared" si="7"/>
        <v>1 an, 3 mois et 30 jours</v>
      </c>
      <c r="J21" s="28">
        <f t="shared" si="12"/>
        <v>43070</v>
      </c>
      <c r="K21" s="29">
        <f t="shared" si="8"/>
        <v>43100</v>
      </c>
      <c r="L21" s="7" t="s">
        <v>14</v>
      </c>
      <c r="M21" s="30">
        <f t="shared" si="9"/>
        <v>1</v>
      </c>
      <c r="N21" s="7">
        <v>321</v>
      </c>
      <c r="O21" s="31">
        <f t="shared" si="16"/>
        <v>1504.2059999999999</v>
      </c>
      <c r="P21" s="31">
        <f t="shared" si="10"/>
        <v>-1504.2059999999999</v>
      </c>
      <c r="Q21" s="107"/>
      <c r="R21" s="219"/>
      <c r="S21" s="219"/>
      <c r="T21" s="220"/>
      <c r="U21" s="220"/>
      <c r="V21" s="220"/>
      <c r="W21" s="220"/>
      <c r="X21" s="115" t="str">
        <f t="shared" si="13"/>
        <v/>
      </c>
      <c r="Y21" s="220"/>
      <c r="Z21" s="119"/>
      <c r="AA21" s="121" t="str">
        <f t="shared" si="4"/>
        <v/>
      </c>
      <c r="AB21" s="279"/>
      <c r="AC21" s="113"/>
      <c r="AD21" s="281"/>
      <c r="AE21" s="286"/>
      <c r="AF21" s="265"/>
      <c r="AH21" s="50">
        <v>9</v>
      </c>
      <c r="AI21" s="108"/>
      <c r="AJ21" s="52">
        <v>2024</v>
      </c>
      <c r="AK21" s="46"/>
      <c r="AL21" s="47"/>
      <c r="AM21" s="156"/>
      <c r="AN21" s="36"/>
      <c r="AO21" s="167" t="s">
        <v>13</v>
      </c>
      <c r="AP21" s="54">
        <v>8</v>
      </c>
      <c r="AQ21" s="42" t="s">
        <v>87</v>
      </c>
      <c r="AR21" s="43">
        <v>507</v>
      </c>
      <c r="AS21" s="44">
        <f t="shared" si="5"/>
        <v>2375.8020000000001</v>
      </c>
      <c r="AT21" s="225">
        <f>AS21-AS20</f>
        <v>107.77800000000025</v>
      </c>
      <c r="AU21" s="231"/>
      <c r="AW21" s="269"/>
      <c r="AX21" s="202"/>
    </row>
    <row r="22" spans="1:52" ht="15" customHeight="1" x14ac:dyDescent="0.25">
      <c r="A22" s="1">
        <v>17</v>
      </c>
      <c r="B22" s="283" t="s">
        <v>18</v>
      </c>
      <c r="C22" s="24" t="str">
        <f t="shared" si="1"/>
        <v xml:space="preserve">24 ans </v>
      </c>
      <c r="D22" s="25">
        <f t="shared" si="2"/>
        <v>2018</v>
      </c>
      <c r="E22" s="27" t="str">
        <f t="shared" si="6"/>
        <v>1 an, 4 mois et 30 jours</v>
      </c>
      <c r="F22" s="27" t="s">
        <v>34</v>
      </c>
      <c r="G22" s="10"/>
      <c r="H22" s="26" t="str">
        <f t="shared" si="22"/>
        <v>0 an, 4 mois et 30 jours</v>
      </c>
      <c r="I22" s="29" t="str">
        <f t="shared" si="7"/>
        <v>1 an, 4 mois et 30 jours</v>
      </c>
      <c r="J22" s="28">
        <f t="shared" si="12"/>
        <v>43101</v>
      </c>
      <c r="K22" s="29">
        <f t="shared" si="8"/>
        <v>43131</v>
      </c>
      <c r="L22" s="7" t="s">
        <v>14</v>
      </c>
      <c r="M22" s="30">
        <f t="shared" si="9"/>
        <v>1</v>
      </c>
      <c r="N22" s="7">
        <v>321</v>
      </c>
      <c r="O22" s="31">
        <f t="shared" si="16"/>
        <v>1504.2059999999999</v>
      </c>
      <c r="P22" s="31">
        <f t="shared" si="10"/>
        <v>-1504.2059999999999</v>
      </c>
      <c r="Q22" s="107"/>
      <c r="R22" s="219"/>
      <c r="S22" s="219"/>
      <c r="T22" s="220"/>
      <c r="U22" s="220"/>
      <c r="V22" s="220"/>
      <c r="W22" s="220"/>
      <c r="X22" s="115" t="str">
        <f t="shared" si="13"/>
        <v/>
      </c>
      <c r="Y22" s="220"/>
      <c r="Z22" s="119"/>
      <c r="AA22" s="121" t="str">
        <f t="shared" si="4"/>
        <v/>
      </c>
      <c r="AB22" s="277">
        <f>SUM(X22:X24)</f>
        <v>0</v>
      </c>
      <c r="AC22" s="113"/>
      <c r="AD22" s="281">
        <v>6</v>
      </c>
      <c r="AE22" s="284">
        <f t="shared" ref="AE22" ca="1" si="25">OFFSET($AI$11,((MOD(ROW(AD23)*4,3)/2)+1)*COUNTA(AD22)+IF(((MOD(ROW(AD23)*4,3)/2)+1)*COUNTA(AD22)=2,INT(ROW(AD16)/12),0),)</f>
        <v>1464</v>
      </c>
      <c r="AF22" s="265" t="str">
        <f t="shared" ref="AF22" si="26">IF(AB22=0,"",IF(AB22&lt;AE22,"Alerte !",1))</f>
        <v/>
      </c>
      <c r="AH22" s="50">
        <v>10</v>
      </c>
      <c r="AI22" s="108"/>
      <c r="AJ22" s="52">
        <v>2025</v>
      </c>
      <c r="AK22" s="46"/>
      <c r="AL22" s="47"/>
      <c r="AM22" s="156"/>
      <c r="AN22" s="36"/>
      <c r="AO22" s="135" t="s">
        <v>15</v>
      </c>
      <c r="AP22" s="179">
        <v>1</v>
      </c>
      <c r="AQ22" s="129" t="s">
        <v>19</v>
      </c>
      <c r="AR22" s="63">
        <v>390</v>
      </c>
      <c r="AS22" s="64">
        <f t="shared" si="5"/>
        <v>1827.54</v>
      </c>
      <c r="AT22" s="64"/>
      <c r="AU22" s="231">
        <f>AS22-AS14</f>
        <v>192.12599999999998</v>
      </c>
      <c r="AW22" s="269"/>
      <c r="AX22" s="202"/>
    </row>
    <row r="23" spans="1:52" ht="15" customHeight="1" x14ac:dyDescent="0.25">
      <c r="A23" s="1">
        <v>18</v>
      </c>
      <c r="B23" s="283"/>
      <c r="C23" s="24" t="str">
        <f t="shared" si="1"/>
        <v xml:space="preserve">25 ans </v>
      </c>
      <c r="D23" s="25">
        <f t="shared" si="2"/>
        <v>2018</v>
      </c>
      <c r="E23" s="27" t="str">
        <f t="shared" si="6"/>
        <v>1 an, 5 mois et 27 jours</v>
      </c>
      <c r="F23" s="27" t="s">
        <v>34</v>
      </c>
      <c r="G23" s="10"/>
      <c r="H23" s="26" t="str">
        <f t="shared" si="22"/>
        <v>0 an, 5 mois et 27 jours</v>
      </c>
      <c r="I23" s="29" t="str">
        <f t="shared" si="7"/>
        <v>1 an, 5 mois et 27 jours</v>
      </c>
      <c r="J23" s="28">
        <f t="shared" si="12"/>
        <v>43132</v>
      </c>
      <c r="K23" s="29">
        <f t="shared" si="8"/>
        <v>43159</v>
      </c>
      <c r="L23" s="7" t="s">
        <v>14</v>
      </c>
      <c r="M23" s="30">
        <f t="shared" si="9"/>
        <v>1</v>
      </c>
      <c r="N23" s="7">
        <v>321</v>
      </c>
      <c r="O23" s="31">
        <f t="shared" si="16"/>
        <v>1504.2059999999999</v>
      </c>
      <c r="P23" s="31">
        <f t="shared" si="10"/>
        <v>-1504.2059999999999</v>
      </c>
      <c r="Q23" s="107"/>
      <c r="R23" s="219"/>
      <c r="S23" s="219"/>
      <c r="T23" s="220"/>
      <c r="U23" s="220"/>
      <c r="V23" s="220"/>
      <c r="W23" s="220"/>
      <c r="X23" s="115" t="str">
        <f t="shared" si="13"/>
        <v/>
      </c>
      <c r="Y23" s="220"/>
      <c r="Z23" s="119"/>
      <c r="AA23" s="121" t="str">
        <f t="shared" si="4"/>
        <v/>
      </c>
      <c r="AB23" s="278"/>
      <c r="AC23" s="113"/>
      <c r="AD23" s="281"/>
      <c r="AE23" s="285"/>
      <c r="AF23" s="265"/>
      <c r="AH23" s="50">
        <v>11</v>
      </c>
      <c r="AI23" s="108"/>
      <c r="AJ23" s="52">
        <v>2026</v>
      </c>
      <c r="AK23" s="46"/>
      <c r="AL23" s="47"/>
      <c r="AM23" s="156"/>
      <c r="AN23" s="36"/>
      <c r="AO23" s="136" t="s">
        <v>15</v>
      </c>
      <c r="AP23" s="180">
        <v>2</v>
      </c>
      <c r="AQ23" s="130" t="s">
        <v>19</v>
      </c>
      <c r="AR23" s="65">
        <v>441</v>
      </c>
      <c r="AS23" s="66">
        <f t="shared" si="5"/>
        <v>2066.5259999999998</v>
      </c>
      <c r="AT23" s="66">
        <f>AS23-AS22</f>
        <v>238.98599999999988</v>
      </c>
      <c r="AU23" s="231">
        <f>AS24-AS14</f>
        <v>463.91399999999999</v>
      </c>
      <c r="AW23" s="246">
        <f>AVERAGE(AT7:AT13)</f>
        <v>84.347999999999985</v>
      </c>
    </row>
    <row r="24" spans="1:52" ht="15" customHeight="1" thickBot="1" x14ac:dyDescent="0.3">
      <c r="A24" s="1">
        <v>19</v>
      </c>
      <c r="B24" s="283"/>
      <c r="C24" s="24" t="str">
        <f t="shared" si="1"/>
        <v xml:space="preserve">25 ans </v>
      </c>
      <c r="D24" s="25">
        <f t="shared" si="2"/>
        <v>2018</v>
      </c>
      <c r="E24" s="27" t="str">
        <f t="shared" si="6"/>
        <v>1 an, 6 mois et 30 jours</v>
      </c>
      <c r="F24" s="27" t="s">
        <v>34</v>
      </c>
      <c r="G24" s="10"/>
      <c r="H24" s="26" t="str">
        <f t="shared" si="22"/>
        <v>0 an, 6 mois et 30 jours</v>
      </c>
      <c r="I24" s="29" t="str">
        <f t="shared" si="7"/>
        <v>1 an, 6 mois et 30 jours</v>
      </c>
      <c r="J24" s="28">
        <f t="shared" si="12"/>
        <v>43160</v>
      </c>
      <c r="K24" s="29">
        <f t="shared" si="8"/>
        <v>43190</v>
      </c>
      <c r="L24" s="7" t="s">
        <v>14</v>
      </c>
      <c r="M24" s="30">
        <f t="shared" si="9"/>
        <v>1</v>
      </c>
      <c r="N24" s="7">
        <v>321</v>
      </c>
      <c r="O24" s="31">
        <f t="shared" si="16"/>
        <v>1504.2059999999999</v>
      </c>
      <c r="P24" s="31">
        <f t="shared" si="10"/>
        <v>-1504.2059999999999</v>
      </c>
      <c r="Q24" s="107"/>
      <c r="R24" s="219"/>
      <c r="S24" s="219"/>
      <c r="T24" s="220"/>
      <c r="U24" s="220"/>
      <c r="V24" s="220"/>
      <c r="W24" s="220"/>
      <c r="X24" s="115" t="str">
        <f t="shared" si="13"/>
        <v/>
      </c>
      <c r="Y24" s="220"/>
      <c r="Z24" s="119"/>
      <c r="AA24" s="121" t="str">
        <f t="shared" si="4"/>
        <v/>
      </c>
      <c r="AB24" s="279"/>
      <c r="AC24" s="113"/>
      <c r="AD24" s="281"/>
      <c r="AE24" s="286"/>
      <c r="AF24" s="265"/>
      <c r="AH24" s="50">
        <v>12</v>
      </c>
      <c r="AI24" s="108"/>
      <c r="AJ24" s="52">
        <v>2027</v>
      </c>
      <c r="AK24" s="46"/>
      <c r="AL24" s="47"/>
      <c r="AM24" s="156"/>
      <c r="AN24" s="36"/>
      <c r="AO24" s="136" t="s">
        <v>15</v>
      </c>
      <c r="AP24" s="180">
        <v>3</v>
      </c>
      <c r="AQ24" s="130" t="s">
        <v>18</v>
      </c>
      <c r="AR24" s="65">
        <v>448</v>
      </c>
      <c r="AS24" s="66">
        <f t="shared" si="5"/>
        <v>2099.328</v>
      </c>
      <c r="AT24" s="66">
        <f t="shared" ref="AT24:AT32" si="27">AS24-AS23</f>
        <v>32.802000000000135</v>
      </c>
      <c r="AW24" s="247">
        <f>AVERAGE(AT15:AT21)</f>
        <v>105.7697142857143</v>
      </c>
    </row>
    <row r="25" spans="1:52" ht="15" customHeight="1" x14ac:dyDescent="0.25">
      <c r="A25" s="1">
        <v>20</v>
      </c>
      <c r="B25" s="283"/>
      <c r="C25" s="24" t="str">
        <f t="shared" si="1"/>
        <v xml:space="preserve">25 ans </v>
      </c>
      <c r="D25" s="25">
        <f t="shared" si="2"/>
        <v>2018</v>
      </c>
      <c r="E25" s="27" t="str">
        <f t="shared" si="6"/>
        <v>1 an, 7 mois et 29 jours</v>
      </c>
      <c r="F25" s="27" t="s">
        <v>34</v>
      </c>
      <c r="G25" s="10"/>
      <c r="H25" s="26" t="str">
        <f t="shared" si="22"/>
        <v>0 an, 7 mois et 29 jours</v>
      </c>
      <c r="I25" s="29" t="str">
        <f t="shared" si="7"/>
        <v>1 an, 7 mois et 29 jours</v>
      </c>
      <c r="J25" s="28">
        <f t="shared" si="12"/>
        <v>43191</v>
      </c>
      <c r="K25" s="29">
        <f t="shared" si="8"/>
        <v>43220</v>
      </c>
      <c r="L25" s="7" t="s">
        <v>14</v>
      </c>
      <c r="M25" s="30">
        <f t="shared" si="9"/>
        <v>1</v>
      </c>
      <c r="N25" s="7">
        <v>321</v>
      </c>
      <c r="O25" s="31">
        <f t="shared" si="16"/>
        <v>1504.2059999999999</v>
      </c>
      <c r="P25" s="31">
        <f t="shared" si="10"/>
        <v>-1504.2059999999999</v>
      </c>
      <c r="Q25" s="107"/>
      <c r="R25" s="219"/>
      <c r="S25" s="219"/>
      <c r="T25" s="220"/>
      <c r="U25" s="220"/>
      <c r="V25" s="220"/>
      <c r="W25" s="220"/>
      <c r="X25" s="115" t="str">
        <f t="shared" si="13"/>
        <v/>
      </c>
      <c r="Y25" s="220"/>
      <c r="Z25" s="119"/>
      <c r="AA25" s="121" t="str">
        <f t="shared" si="4"/>
        <v/>
      </c>
      <c r="AB25" s="277">
        <f>SUM(X25:X27)</f>
        <v>0</v>
      </c>
      <c r="AC25" s="113"/>
      <c r="AD25" s="281">
        <v>7</v>
      </c>
      <c r="AE25" s="284">
        <f t="shared" ref="AE25" ca="1" si="28">OFFSET($AI$11,((MOD(ROW(AD26)*4,3)/2)+1)*COUNTA(AD25)+IF(((MOD(ROW(AD26)*4,3)/2)+1)*COUNTA(AD25)=2,INT(ROW(AD19)/12),0),)</f>
        <v>1464</v>
      </c>
      <c r="AF25" s="265" t="str">
        <f t="shared" ref="AF25" si="29">IF(AB25=0,"",IF(AB25&lt;AE25,"Alerte !",1))</f>
        <v/>
      </c>
      <c r="AH25" s="50">
        <v>13</v>
      </c>
      <c r="AI25" s="108"/>
      <c r="AJ25" s="52">
        <v>2028</v>
      </c>
      <c r="AK25" s="46"/>
      <c r="AL25" s="47"/>
      <c r="AM25" s="156"/>
      <c r="AN25" s="36"/>
      <c r="AO25" s="136" t="s">
        <v>15</v>
      </c>
      <c r="AP25" s="180">
        <v>4</v>
      </c>
      <c r="AQ25" s="130" t="s">
        <v>18</v>
      </c>
      <c r="AR25" s="65">
        <v>461</v>
      </c>
      <c r="AS25" s="66">
        <f t="shared" si="5"/>
        <v>2160.2460000000001</v>
      </c>
      <c r="AT25" s="66">
        <f t="shared" si="27"/>
        <v>60.91800000000012</v>
      </c>
      <c r="AU25" s="231"/>
      <c r="AW25" s="248">
        <f>AVERAGE(AT23:AT32)</f>
        <v>132.6138</v>
      </c>
    </row>
    <row r="26" spans="1:52" ht="15" customHeight="1" x14ac:dyDescent="0.25">
      <c r="A26" s="1">
        <v>21</v>
      </c>
      <c r="B26" s="283"/>
      <c r="C26" s="24" t="str">
        <f t="shared" si="1"/>
        <v xml:space="preserve">25 ans </v>
      </c>
      <c r="D26" s="25">
        <f t="shared" si="2"/>
        <v>2018</v>
      </c>
      <c r="E26" s="27" t="str">
        <f t="shared" si="6"/>
        <v>1 an, 8 mois et 30 jours</v>
      </c>
      <c r="F26" s="27" t="s">
        <v>34</v>
      </c>
      <c r="G26" s="10"/>
      <c r="H26" s="26" t="str">
        <f t="shared" si="22"/>
        <v>0 an, 8 mois et 30 jours</v>
      </c>
      <c r="I26" s="29" t="str">
        <f t="shared" si="7"/>
        <v>1 an, 8 mois et 30 jours</v>
      </c>
      <c r="J26" s="28">
        <f t="shared" si="12"/>
        <v>43221</v>
      </c>
      <c r="K26" s="29">
        <f t="shared" si="8"/>
        <v>43251</v>
      </c>
      <c r="L26" s="7" t="s">
        <v>14</v>
      </c>
      <c r="M26" s="30">
        <f t="shared" si="9"/>
        <v>1</v>
      </c>
      <c r="N26" s="7">
        <v>321</v>
      </c>
      <c r="O26" s="31">
        <f t="shared" si="16"/>
        <v>1504.2059999999999</v>
      </c>
      <c r="P26" s="31">
        <f t="shared" si="10"/>
        <v>-1504.2059999999999</v>
      </c>
      <c r="Q26" s="107"/>
      <c r="R26" s="219"/>
      <c r="S26" s="219"/>
      <c r="T26" s="220"/>
      <c r="U26" s="220"/>
      <c r="V26" s="220"/>
      <c r="W26" s="220"/>
      <c r="X26" s="115" t="str">
        <f t="shared" si="13"/>
        <v/>
      </c>
      <c r="Y26" s="220"/>
      <c r="Z26" s="119"/>
      <c r="AA26" s="121" t="str">
        <f t="shared" si="4"/>
        <v/>
      </c>
      <c r="AB26" s="278"/>
      <c r="AC26" s="113"/>
      <c r="AD26" s="281"/>
      <c r="AE26" s="285"/>
      <c r="AF26" s="265"/>
      <c r="AH26" s="50">
        <v>14</v>
      </c>
      <c r="AI26" s="108"/>
      <c r="AJ26" s="52">
        <v>2029</v>
      </c>
      <c r="AK26" s="46"/>
      <c r="AL26" s="47"/>
      <c r="AM26" s="156"/>
      <c r="AN26" s="36"/>
      <c r="AO26" s="136" t="s">
        <v>15</v>
      </c>
      <c r="AP26" s="180">
        <v>5</v>
      </c>
      <c r="AQ26" s="130" t="s">
        <v>9</v>
      </c>
      <c r="AR26" s="65">
        <v>476</v>
      </c>
      <c r="AS26" s="66">
        <f t="shared" si="5"/>
        <v>2230.5360000000001</v>
      </c>
      <c r="AT26" s="66">
        <f t="shared" si="27"/>
        <v>70.289999999999964</v>
      </c>
      <c r="AU26" s="231"/>
      <c r="AW26" s="249">
        <f>AVERAGE(AT34:AT39)</f>
        <v>180.41100000000006</v>
      </c>
      <c r="AZ26" s="114"/>
    </row>
    <row r="27" spans="1:52" ht="15" customHeight="1" thickBot="1" x14ac:dyDescent="0.3">
      <c r="A27" s="1">
        <v>22</v>
      </c>
      <c r="B27" s="283"/>
      <c r="C27" s="24" t="str">
        <f t="shared" si="1"/>
        <v xml:space="preserve">25 ans </v>
      </c>
      <c r="D27" s="25">
        <f t="shared" si="2"/>
        <v>2018</v>
      </c>
      <c r="E27" s="27" t="str">
        <f t="shared" si="6"/>
        <v>1 an, 9 mois et 29 jours</v>
      </c>
      <c r="F27" s="27" t="s">
        <v>34</v>
      </c>
      <c r="G27" s="10"/>
      <c r="H27" s="26" t="str">
        <f t="shared" si="22"/>
        <v>0 an, 9 mois et 29 jours</v>
      </c>
      <c r="I27" s="29" t="str">
        <f t="shared" si="7"/>
        <v>1 an, 9 mois et 29 jours</v>
      </c>
      <c r="J27" s="28">
        <f t="shared" si="12"/>
        <v>43252</v>
      </c>
      <c r="K27" s="29">
        <f t="shared" si="8"/>
        <v>43281</v>
      </c>
      <c r="L27" s="7" t="s">
        <v>14</v>
      </c>
      <c r="M27" s="30">
        <f t="shared" si="9"/>
        <v>1</v>
      </c>
      <c r="N27" s="7">
        <v>321</v>
      </c>
      <c r="O27" s="31">
        <f t="shared" si="16"/>
        <v>1504.2059999999999</v>
      </c>
      <c r="P27" s="31">
        <f t="shared" si="10"/>
        <v>-1504.2059999999999</v>
      </c>
      <c r="Q27" s="107"/>
      <c r="R27" s="219"/>
      <c r="S27" s="219"/>
      <c r="T27" s="220"/>
      <c r="U27" s="220"/>
      <c r="V27" s="220"/>
      <c r="W27" s="220"/>
      <c r="X27" s="115" t="str">
        <f t="shared" si="13"/>
        <v/>
      </c>
      <c r="Y27" s="220"/>
      <c r="Z27" s="119"/>
      <c r="AA27" s="121" t="str">
        <f t="shared" si="4"/>
        <v/>
      </c>
      <c r="AB27" s="279"/>
      <c r="AC27" s="113"/>
      <c r="AD27" s="281"/>
      <c r="AE27" s="286"/>
      <c r="AF27" s="265"/>
      <c r="AH27" s="50">
        <v>15</v>
      </c>
      <c r="AI27" s="108"/>
      <c r="AJ27" s="52">
        <v>2030</v>
      </c>
      <c r="AK27" s="46"/>
      <c r="AL27" s="47"/>
      <c r="AM27" s="156"/>
      <c r="AN27" s="36"/>
      <c r="AO27" s="136" t="s">
        <v>15</v>
      </c>
      <c r="AP27" s="180">
        <v>6</v>
      </c>
      <c r="AQ27" s="130" t="s">
        <v>20</v>
      </c>
      <c r="AR27" s="65">
        <v>492</v>
      </c>
      <c r="AS27" s="66">
        <f t="shared" si="5"/>
        <v>2305.5120000000002</v>
      </c>
      <c r="AT27" s="66">
        <f t="shared" si="27"/>
        <v>74.976000000000113</v>
      </c>
      <c r="AU27" s="231"/>
      <c r="AW27" s="250">
        <f>AVERAGE(AT41:AT46)</f>
        <v>216.33700000000007</v>
      </c>
    </row>
    <row r="28" spans="1:52" ht="15" customHeight="1" x14ac:dyDescent="0.25">
      <c r="A28" s="1">
        <v>23</v>
      </c>
      <c r="B28" s="283"/>
      <c r="C28" s="24" t="str">
        <f t="shared" si="1"/>
        <v xml:space="preserve">25 ans </v>
      </c>
      <c r="D28" s="25">
        <f t="shared" si="2"/>
        <v>2018</v>
      </c>
      <c r="E28" s="27" t="str">
        <f t="shared" si="6"/>
        <v>1 an, 10 mois et 30 jours</v>
      </c>
      <c r="F28" s="27" t="s">
        <v>34</v>
      </c>
      <c r="G28" s="10"/>
      <c r="H28" s="26" t="str">
        <f t="shared" si="22"/>
        <v>0 an, 10 mois et 30 jours</v>
      </c>
      <c r="I28" s="29" t="str">
        <f t="shared" si="7"/>
        <v>1 an, 10 mois et 30 jours</v>
      </c>
      <c r="J28" s="28">
        <f t="shared" si="12"/>
        <v>43282</v>
      </c>
      <c r="K28" s="29">
        <f t="shared" si="8"/>
        <v>43312</v>
      </c>
      <c r="L28" s="7" t="s">
        <v>14</v>
      </c>
      <c r="M28" s="30">
        <f t="shared" si="9"/>
        <v>1</v>
      </c>
      <c r="N28" s="7">
        <v>321</v>
      </c>
      <c r="O28" s="31">
        <f t="shared" si="16"/>
        <v>1504.2059999999999</v>
      </c>
      <c r="P28" s="31">
        <f t="shared" si="10"/>
        <v>-1504.2059999999999</v>
      </c>
      <c r="Q28" s="107"/>
      <c r="R28" s="219"/>
      <c r="S28" s="219"/>
      <c r="T28" s="220"/>
      <c r="U28" s="220"/>
      <c r="V28" s="220"/>
      <c r="W28" s="220"/>
      <c r="X28" s="115" t="str">
        <f>IF(Q28="","",SUM(Q28:W28))</f>
        <v/>
      </c>
      <c r="Y28" s="220"/>
      <c r="Z28" s="119"/>
      <c r="AA28" s="121" t="str">
        <f t="shared" si="4"/>
        <v/>
      </c>
      <c r="AB28" s="277">
        <f>SUM(X28:X30)</f>
        <v>0</v>
      </c>
      <c r="AC28" s="113"/>
      <c r="AD28" s="281">
        <v>8</v>
      </c>
      <c r="AE28" s="284">
        <f t="shared" ref="AE28" ca="1" si="30">OFFSET($AI$11,((MOD(ROW(AD29)*4,3)/2)+1)*COUNTA(AD28)+IF(((MOD(ROW(AD29)*4,3)/2)+1)*COUNTA(AD28)=2,INT(ROW(AD22)/12),0),)</f>
        <v>1464</v>
      </c>
      <c r="AF28" s="265" t="str">
        <f t="shared" ref="AF28" si="31">IF(AB28=0,"",IF(AB28&lt;AE28,"Alerte !",1))</f>
        <v/>
      </c>
      <c r="AH28" s="50">
        <v>16</v>
      </c>
      <c r="AI28" s="108"/>
      <c r="AJ28" s="52">
        <v>2031</v>
      </c>
      <c r="AK28" s="46"/>
      <c r="AL28" s="47"/>
      <c r="AM28" s="156"/>
      <c r="AN28" s="36"/>
      <c r="AO28" s="136" t="s">
        <v>15</v>
      </c>
      <c r="AP28" s="180">
        <v>7</v>
      </c>
      <c r="AQ28" s="130" t="s">
        <v>20</v>
      </c>
      <c r="AR28" s="65">
        <v>519</v>
      </c>
      <c r="AS28" s="66">
        <f t="shared" si="5"/>
        <v>2432.0340000000001</v>
      </c>
      <c r="AT28" s="66">
        <f t="shared" si="27"/>
        <v>126.52199999999993</v>
      </c>
      <c r="AU28" s="231"/>
      <c r="AW28" s="251">
        <f>AVERAGE(AT48:AT57)</f>
        <v>178.06800000000004</v>
      </c>
    </row>
    <row r="29" spans="1:52" ht="15" customHeight="1" x14ac:dyDescent="0.25">
      <c r="A29" s="1">
        <v>24</v>
      </c>
      <c r="B29" s="283"/>
      <c r="C29" s="24" t="str">
        <f t="shared" si="1"/>
        <v xml:space="preserve">25 ans </v>
      </c>
      <c r="D29" s="25">
        <f t="shared" si="2"/>
        <v>2018</v>
      </c>
      <c r="E29" s="27" t="str">
        <f t="shared" si="6"/>
        <v>1 an, 11 mois et 30 jours</v>
      </c>
      <c r="F29" s="27" t="s">
        <v>34</v>
      </c>
      <c r="G29" s="13"/>
      <c r="H29" s="59" t="str">
        <f t="shared" si="22"/>
        <v>0 an, 11 mois et 30 jours</v>
      </c>
      <c r="I29" s="29" t="str">
        <f t="shared" si="7"/>
        <v>1 an, 11 mois et 30 jours</v>
      </c>
      <c r="J29" s="28">
        <f t="shared" si="12"/>
        <v>43313</v>
      </c>
      <c r="K29" s="29">
        <f t="shared" si="8"/>
        <v>43343</v>
      </c>
      <c r="L29" s="7" t="s">
        <v>14</v>
      </c>
      <c r="M29" s="30">
        <f t="shared" si="9"/>
        <v>1</v>
      </c>
      <c r="N29" s="7">
        <v>321</v>
      </c>
      <c r="O29" s="31">
        <f t="shared" si="16"/>
        <v>1504.2059999999999</v>
      </c>
      <c r="P29" s="31">
        <f t="shared" si="10"/>
        <v>-1504.2059999999999</v>
      </c>
      <c r="Q29" s="107"/>
      <c r="R29" s="219"/>
      <c r="S29" s="219"/>
      <c r="T29" s="220"/>
      <c r="U29" s="220"/>
      <c r="V29" s="220"/>
      <c r="W29" s="220"/>
      <c r="X29" s="115" t="str">
        <f t="shared" si="13"/>
        <v/>
      </c>
      <c r="Y29" s="220"/>
      <c r="Z29" s="119"/>
      <c r="AA29" s="121" t="str">
        <f t="shared" si="4"/>
        <v/>
      </c>
      <c r="AB29" s="278"/>
      <c r="AC29" s="113"/>
      <c r="AD29" s="281"/>
      <c r="AE29" s="285"/>
      <c r="AF29" s="265"/>
      <c r="AH29" s="50">
        <v>17</v>
      </c>
      <c r="AI29" s="108"/>
      <c r="AJ29" s="52">
        <v>2032</v>
      </c>
      <c r="AK29" s="46"/>
      <c r="AL29" s="47"/>
      <c r="AM29" s="156"/>
      <c r="AN29" s="36"/>
      <c r="AO29" s="136" t="s">
        <v>15</v>
      </c>
      <c r="AP29" s="180">
        <v>8</v>
      </c>
      <c r="AQ29" s="130" t="s">
        <v>21</v>
      </c>
      <c r="AR29" s="65">
        <v>557</v>
      </c>
      <c r="AS29" s="66">
        <f t="shared" si="5"/>
        <v>2610.1019999999999</v>
      </c>
      <c r="AT29" s="66">
        <f t="shared" si="27"/>
        <v>178.06799999999976</v>
      </c>
      <c r="AU29" s="231"/>
      <c r="AW29" s="252">
        <f>AVERAGE(AT59:AT63)</f>
        <v>201.49800000000005</v>
      </c>
    </row>
    <row r="30" spans="1:52" ht="15" customHeight="1" thickBot="1" x14ac:dyDescent="0.3">
      <c r="A30" s="1">
        <v>25</v>
      </c>
      <c r="B30" s="283"/>
      <c r="C30" s="24" t="str">
        <f t="shared" si="1"/>
        <v xml:space="preserve">25 ans </v>
      </c>
      <c r="D30" s="25">
        <f t="shared" si="2"/>
        <v>2018</v>
      </c>
      <c r="E30" s="27" t="str">
        <f t="shared" si="6"/>
        <v>2 ans, 0 mois et 29 jours</v>
      </c>
      <c r="F30" s="27" t="s">
        <v>34</v>
      </c>
      <c r="G30" s="10"/>
      <c r="H30" s="26" t="str">
        <f t="shared" ref="H30:H53" si="32">IF(A30="","",DATEDIF($J$30,K30,"y")&amp;IF(DATEDIF($J$30,K30,"y")&gt;1," ans, "," an, ")&amp;DATEDIF($J$30,K30,"ym")&amp;" mois et "&amp;DATEDIF($J$30,K30,"md")&amp;IF(DATEDIF(
$J$30,K30,"md")&gt;1," jours"," jour"))</f>
        <v>0 an, 0 mois et 29 jours</v>
      </c>
      <c r="I30" s="29" t="str">
        <f t="shared" si="7"/>
        <v>2 ans, 0 mois et 29 jours</v>
      </c>
      <c r="J30" s="28">
        <f t="shared" si="12"/>
        <v>43344</v>
      </c>
      <c r="K30" s="29">
        <f t="shared" si="8"/>
        <v>43373</v>
      </c>
      <c r="L30" s="7" t="s">
        <v>14</v>
      </c>
      <c r="M30" s="30">
        <f t="shared" si="9"/>
        <v>1</v>
      </c>
      <c r="N30" s="7">
        <v>321</v>
      </c>
      <c r="O30" s="31">
        <f t="shared" si="16"/>
        <v>1504.2059999999999</v>
      </c>
      <c r="P30" s="31">
        <f t="shared" si="10"/>
        <v>-1504.2059999999999</v>
      </c>
      <c r="Q30" s="107"/>
      <c r="R30" s="219"/>
      <c r="S30" s="219"/>
      <c r="T30" s="220"/>
      <c r="U30" s="220"/>
      <c r="V30" s="220"/>
      <c r="W30" s="220"/>
      <c r="X30" s="115" t="str">
        <f t="shared" si="13"/>
        <v/>
      </c>
      <c r="Y30" s="220"/>
      <c r="Z30" s="119"/>
      <c r="AA30" s="121" t="str">
        <f t="shared" si="4"/>
        <v/>
      </c>
      <c r="AB30" s="279"/>
      <c r="AC30" s="113"/>
      <c r="AD30" s="281"/>
      <c r="AE30" s="286"/>
      <c r="AF30" s="265"/>
      <c r="AH30" s="50">
        <v>18</v>
      </c>
      <c r="AI30" s="108"/>
      <c r="AJ30" s="52">
        <v>2033</v>
      </c>
      <c r="AK30" s="46"/>
      <c r="AL30" s="47"/>
      <c r="AM30" s="156"/>
      <c r="AN30" s="36"/>
      <c r="AO30" s="136" t="s">
        <v>15</v>
      </c>
      <c r="AP30" s="180">
        <v>9</v>
      </c>
      <c r="AQ30" s="130" t="s">
        <v>11</v>
      </c>
      <c r="AR30" s="65">
        <v>590</v>
      </c>
      <c r="AS30" s="66">
        <f t="shared" si="5"/>
        <v>2764.74</v>
      </c>
      <c r="AT30" s="66">
        <f t="shared" si="27"/>
        <v>154.63799999999992</v>
      </c>
      <c r="AU30" s="231"/>
      <c r="AW30" s="253">
        <f>AVERAGE(AT65:AT67)</f>
        <v>370.19399999999979</v>
      </c>
    </row>
    <row r="31" spans="1:52" ht="15" customHeight="1" x14ac:dyDescent="0.25">
      <c r="A31" s="1">
        <v>26</v>
      </c>
      <c r="B31" s="283"/>
      <c r="C31" s="24" t="str">
        <f t="shared" si="1"/>
        <v xml:space="preserve">25 ans </v>
      </c>
      <c r="D31" s="25">
        <f t="shared" si="2"/>
        <v>2018</v>
      </c>
      <c r="E31" s="27" t="str">
        <f t="shared" si="6"/>
        <v>2 ans, 1 mois et 30 jours</v>
      </c>
      <c r="F31" s="27" t="s">
        <v>34</v>
      </c>
      <c r="G31" s="10"/>
      <c r="H31" s="26" t="str">
        <f t="shared" si="32"/>
        <v>0 an, 1 mois et 30 jours</v>
      </c>
      <c r="I31" s="29" t="str">
        <f t="shared" si="7"/>
        <v>2 ans, 1 mois et 30 jours</v>
      </c>
      <c r="J31" s="28">
        <f t="shared" si="12"/>
        <v>43374</v>
      </c>
      <c r="K31" s="29">
        <f t="shared" si="8"/>
        <v>43404</v>
      </c>
      <c r="L31" s="7" t="s">
        <v>14</v>
      </c>
      <c r="M31" s="30">
        <f t="shared" si="9"/>
        <v>1</v>
      </c>
      <c r="N31" s="7">
        <v>321</v>
      </c>
      <c r="O31" s="31">
        <f t="shared" si="16"/>
        <v>1504.2059999999999</v>
      </c>
      <c r="P31" s="31">
        <f t="shared" si="10"/>
        <v>-1504.2059999999999</v>
      </c>
      <c r="Q31" s="107"/>
      <c r="R31" s="219"/>
      <c r="S31" s="219"/>
      <c r="T31" s="220"/>
      <c r="U31" s="220"/>
      <c r="V31" s="220"/>
      <c r="W31" s="220"/>
      <c r="X31" s="115" t="str">
        <f t="shared" si="13"/>
        <v/>
      </c>
      <c r="Y31" s="220"/>
      <c r="Z31" s="119"/>
      <c r="AA31" s="121" t="str">
        <f t="shared" si="4"/>
        <v/>
      </c>
      <c r="AB31" s="277">
        <f>SUM(X31:X33)</f>
        <v>0</v>
      </c>
      <c r="AC31" s="113"/>
      <c r="AD31" s="281">
        <v>9</v>
      </c>
      <c r="AE31" s="284">
        <f t="shared" ref="AE31" ca="1" si="33">OFFSET($AI$11,((MOD(ROW(AD32)*4,3)/2)+1)*COUNTA(AD31)+IF(((MOD(ROW(AD32)*4,3)/2)+1)*COUNTA(AD31)=2,INT(ROW(AD25)/12),0),)</f>
        <v>1482</v>
      </c>
      <c r="AF31" s="265" t="str">
        <f t="shared" ref="AF31" si="34">IF(AB31=0,"",IF(AB31&lt;AE31,"Alerte !",1))</f>
        <v/>
      </c>
      <c r="AH31" s="50">
        <v>19</v>
      </c>
      <c r="AI31" s="108"/>
      <c r="AJ31" s="52">
        <v>2034</v>
      </c>
      <c r="AK31" s="46"/>
      <c r="AL31" s="47"/>
      <c r="AM31" s="156"/>
      <c r="AN31" s="36"/>
      <c r="AO31" s="136" t="s">
        <v>15</v>
      </c>
      <c r="AP31" s="180">
        <v>10</v>
      </c>
      <c r="AQ31" s="130" t="s">
        <v>11</v>
      </c>
      <c r="AR31" s="65">
        <v>629</v>
      </c>
      <c r="AS31" s="66">
        <f t="shared" si="5"/>
        <v>2947.4940000000001</v>
      </c>
      <c r="AT31" s="66">
        <f t="shared" si="27"/>
        <v>182.75400000000036</v>
      </c>
      <c r="AU31" s="231"/>
    </row>
    <row r="32" spans="1:52" ht="15" customHeight="1" x14ac:dyDescent="0.25">
      <c r="A32" s="1">
        <v>27</v>
      </c>
      <c r="B32" s="283"/>
      <c r="C32" s="24" t="str">
        <f t="shared" si="1"/>
        <v xml:space="preserve">25 ans </v>
      </c>
      <c r="D32" s="25">
        <f t="shared" si="2"/>
        <v>2018</v>
      </c>
      <c r="E32" s="27" t="str">
        <f t="shared" si="6"/>
        <v>2 ans, 2 mois et 29 jours</v>
      </c>
      <c r="F32" s="27" t="s">
        <v>34</v>
      </c>
      <c r="G32" s="10"/>
      <c r="H32" s="26" t="str">
        <f t="shared" si="32"/>
        <v>0 an, 2 mois et 29 jours</v>
      </c>
      <c r="I32" s="29" t="str">
        <f t="shared" si="7"/>
        <v>2 ans, 2 mois et 29 jours</v>
      </c>
      <c r="J32" s="28">
        <f t="shared" si="12"/>
        <v>43405</v>
      </c>
      <c r="K32" s="29">
        <f t="shared" si="8"/>
        <v>43434</v>
      </c>
      <c r="L32" s="7" t="s">
        <v>14</v>
      </c>
      <c r="M32" s="30">
        <f t="shared" si="9"/>
        <v>1</v>
      </c>
      <c r="N32" s="7">
        <v>321</v>
      </c>
      <c r="O32" s="31">
        <f t="shared" si="16"/>
        <v>1504.2059999999999</v>
      </c>
      <c r="P32" s="31">
        <f t="shared" si="10"/>
        <v>-1504.2059999999999</v>
      </c>
      <c r="Q32" s="107"/>
      <c r="R32" s="219"/>
      <c r="S32" s="219"/>
      <c r="T32" s="220"/>
      <c r="U32" s="220"/>
      <c r="V32" s="220"/>
      <c r="W32" s="220"/>
      <c r="X32" s="115" t="str">
        <f t="shared" si="13"/>
        <v/>
      </c>
      <c r="Y32" s="220"/>
      <c r="Z32" s="119"/>
      <c r="AA32" s="121" t="str">
        <f t="shared" si="4"/>
        <v/>
      </c>
      <c r="AB32" s="278"/>
      <c r="AC32" s="113"/>
      <c r="AD32" s="281"/>
      <c r="AE32" s="285"/>
      <c r="AF32" s="265"/>
      <c r="AH32" s="50">
        <v>20</v>
      </c>
      <c r="AI32" s="108"/>
      <c r="AJ32" s="52">
        <v>2035</v>
      </c>
      <c r="AK32" s="46"/>
      <c r="AL32" s="47"/>
      <c r="AM32" s="156"/>
      <c r="AN32" s="36"/>
      <c r="AO32" s="137" t="s">
        <v>15</v>
      </c>
      <c r="AP32" s="181">
        <v>11</v>
      </c>
      <c r="AQ32" s="131" t="s">
        <v>87</v>
      </c>
      <c r="AR32" s="67">
        <v>673</v>
      </c>
      <c r="AS32" s="66">
        <f t="shared" si="5"/>
        <v>3153.6779999999999</v>
      </c>
      <c r="AT32" s="226">
        <f t="shared" si="27"/>
        <v>206.18399999999974</v>
      </c>
      <c r="AU32" s="231"/>
    </row>
    <row r="33" spans="1:52" ht="15" customHeight="1" thickBot="1" x14ac:dyDescent="0.3">
      <c r="A33" s="1">
        <v>28</v>
      </c>
      <c r="B33" s="283"/>
      <c r="C33" s="24" t="str">
        <f t="shared" si="1"/>
        <v xml:space="preserve">25 ans </v>
      </c>
      <c r="D33" s="25">
        <f t="shared" si="2"/>
        <v>2018</v>
      </c>
      <c r="E33" s="27" t="str">
        <f t="shared" si="6"/>
        <v>2 ans, 3 mois et 30 jours</v>
      </c>
      <c r="F33" s="27" t="s">
        <v>34</v>
      </c>
      <c r="G33" s="10"/>
      <c r="H33" s="26" t="str">
        <f t="shared" si="32"/>
        <v>0 an, 3 mois et 30 jours</v>
      </c>
      <c r="I33" s="29" t="str">
        <f t="shared" si="7"/>
        <v>2 ans, 3 mois et 30 jours</v>
      </c>
      <c r="J33" s="28">
        <f t="shared" si="12"/>
        <v>43435</v>
      </c>
      <c r="K33" s="29">
        <f t="shared" si="8"/>
        <v>43465</v>
      </c>
      <c r="L33" s="7" t="s">
        <v>14</v>
      </c>
      <c r="M33" s="30">
        <f t="shared" si="9"/>
        <v>1</v>
      </c>
      <c r="N33" s="7">
        <v>321</v>
      </c>
      <c r="O33" s="31">
        <f t="shared" si="16"/>
        <v>1504.2059999999999</v>
      </c>
      <c r="P33" s="31">
        <f t="shared" si="10"/>
        <v>-1504.2059999999999</v>
      </c>
      <c r="Q33" s="107"/>
      <c r="R33" s="219"/>
      <c r="S33" s="219"/>
      <c r="T33" s="220"/>
      <c r="U33" s="220"/>
      <c r="V33" s="220"/>
      <c r="W33" s="220"/>
      <c r="X33" s="115" t="str">
        <f t="shared" si="13"/>
        <v/>
      </c>
      <c r="Y33" s="220"/>
      <c r="Z33" s="119"/>
      <c r="AA33" s="121" t="str">
        <f t="shared" si="4"/>
        <v/>
      </c>
      <c r="AB33" s="279"/>
      <c r="AC33" s="113"/>
      <c r="AD33" s="281"/>
      <c r="AE33" s="286"/>
      <c r="AF33" s="265"/>
      <c r="AH33" s="50">
        <v>21</v>
      </c>
      <c r="AI33" s="108"/>
      <c r="AJ33" s="52">
        <v>2036</v>
      </c>
      <c r="AK33" s="46"/>
      <c r="AL33" s="47"/>
      <c r="AM33" s="156"/>
      <c r="AN33" s="36"/>
      <c r="AO33" s="138" t="s">
        <v>16</v>
      </c>
      <c r="AP33" s="132">
        <v>1</v>
      </c>
      <c r="AQ33" s="68" t="s">
        <v>18</v>
      </c>
      <c r="AR33" s="68">
        <v>590</v>
      </c>
      <c r="AS33" s="69">
        <f t="shared" si="5"/>
        <v>2764.74</v>
      </c>
      <c r="AT33" s="69"/>
      <c r="AU33" s="231"/>
    </row>
    <row r="34" spans="1:52" ht="15" customHeight="1" x14ac:dyDescent="0.25">
      <c r="A34" s="1">
        <v>29</v>
      </c>
      <c r="B34" s="283" t="s">
        <v>10</v>
      </c>
      <c r="C34" s="24" t="str">
        <f t="shared" si="1"/>
        <v xml:space="preserve">25 ans </v>
      </c>
      <c r="D34" s="25">
        <f t="shared" si="2"/>
        <v>2019</v>
      </c>
      <c r="E34" s="27" t="str">
        <f t="shared" si="6"/>
        <v>2 ans, 4 mois et 30 jours</v>
      </c>
      <c r="F34" s="27" t="s">
        <v>34</v>
      </c>
      <c r="G34" s="10"/>
      <c r="H34" s="26" t="str">
        <f t="shared" si="32"/>
        <v>0 an, 4 mois et 30 jours</v>
      </c>
      <c r="I34" s="29" t="str">
        <f t="shared" si="7"/>
        <v>2 ans, 4 mois et 30 jours</v>
      </c>
      <c r="J34" s="28">
        <f t="shared" si="12"/>
        <v>43466</v>
      </c>
      <c r="K34" s="29">
        <f t="shared" si="8"/>
        <v>43496</v>
      </c>
      <c r="L34" s="7" t="s">
        <v>14</v>
      </c>
      <c r="M34" s="30">
        <f t="shared" si="9"/>
        <v>1</v>
      </c>
      <c r="N34" s="7">
        <v>321</v>
      </c>
      <c r="O34" s="31">
        <f t="shared" si="16"/>
        <v>1504.2059999999999</v>
      </c>
      <c r="P34" s="31">
        <f t="shared" si="10"/>
        <v>-1504.2059999999999</v>
      </c>
      <c r="Q34" s="107"/>
      <c r="R34" s="219"/>
      <c r="S34" s="219"/>
      <c r="T34" s="220"/>
      <c r="U34" s="220"/>
      <c r="V34" s="220"/>
      <c r="W34" s="220"/>
      <c r="X34" s="115" t="str">
        <f t="shared" si="13"/>
        <v/>
      </c>
      <c r="Y34" s="220"/>
      <c r="AA34" s="121" t="str">
        <f t="shared" ref="AA34:AA97" si="35">IF(X34="","",X34-Y34-Z34)</f>
        <v/>
      </c>
      <c r="AB34" s="277">
        <f>SUM(X34:X36)</f>
        <v>0</v>
      </c>
      <c r="AC34" s="113"/>
      <c r="AD34" s="281">
        <v>10</v>
      </c>
      <c r="AE34" s="284">
        <f t="shared" ref="AE34" ca="1" si="36">OFFSET($AI$11,((MOD(ROW(AD35)*4,3)/2)+1)*COUNTA(AD34)+IF(((MOD(ROW(AD35)*4,3)/2)+1)*COUNTA(AD34)=2,INT(ROW(AD28)/12),0),)</f>
        <v>1482</v>
      </c>
      <c r="AF34" s="265" t="str">
        <f t="shared" ref="AF34" si="37">IF(AB34=0,"",IF(AB34&lt;AE34,"Alerte !",1))</f>
        <v/>
      </c>
      <c r="AH34" s="50">
        <v>22</v>
      </c>
      <c r="AI34" s="108"/>
      <c r="AJ34" s="52">
        <v>2037</v>
      </c>
      <c r="AK34" s="46"/>
      <c r="AL34" s="47"/>
      <c r="AM34" s="156"/>
      <c r="AN34" s="36"/>
      <c r="AO34" s="139" t="s">
        <v>16</v>
      </c>
      <c r="AP34" s="133">
        <v>2</v>
      </c>
      <c r="AQ34" s="70" t="s">
        <v>18</v>
      </c>
      <c r="AR34" s="70">
        <v>624</v>
      </c>
      <c r="AS34" s="71">
        <f t="shared" si="5"/>
        <v>2924.0639999999999</v>
      </c>
      <c r="AT34" s="71">
        <f>AS34-AS33</f>
        <v>159.32400000000007</v>
      </c>
      <c r="AU34" s="231"/>
    </row>
    <row r="35" spans="1:52" ht="15" customHeight="1" x14ac:dyDescent="0.25">
      <c r="A35" s="1">
        <v>30</v>
      </c>
      <c r="B35" s="283"/>
      <c r="C35" s="24" t="str">
        <f t="shared" si="1"/>
        <v xml:space="preserve">26 ans </v>
      </c>
      <c r="D35" s="25">
        <f t="shared" si="2"/>
        <v>2019</v>
      </c>
      <c r="E35" s="27" t="str">
        <f t="shared" si="6"/>
        <v>2 ans, 5 mois et 27 jours</v>
      </c>
      <c r="F35" s="27" t="s">
        <v>34</v>
      </c>
      <c r="G35" s="10"/>
      <c r="H35" s="26" t="str">
        <f t="shared" si="32"/>
        <v>0 an, 5 mois et 27 jours</v>
      </c>
      <c r="I35" s="29" t="str">
        <f t="shared" si="7"/>
        <v>2 ans, 5 mois et 27 jours</v>
      </c>
      <c r="J35" s="28">
        <f t="shared" si="12"/>
        <v>43497</v>
      </c>
      <c r="K35" s="29">
        <f t="shared" si="8"/>
        <v>43524</v>
      </c>
      <c r="L35" s="7" t="s">
        <v>14</v>
      </c>
      <c r="M35" s="30">
        <f t="shared" si="9"/>
        <v>1</v>
      </c>
      <c r="N35" s="7">
        <v>321</v>
      </c>
      <c r="O35" s="31">
        <f t="shared" si="16"/>
        <v>1504.2059999999999</v>
      </c>
      <c r="P35" s="31">
        <f t="shared" si="10"/>
        <v>-1504.2059999999999</v>
      </c>
      <c r="Q35" s="107"/>
      <c r="R35" s="219"/>
      <c r="S35" s="219"/>
      <c r="T35" s="220"/>
      <c r="U35" s="220"/>
      <c r="V35" s="220"/>
      <c r="W35" s="220"/>
      <c r="X35" s="115" t="str">
        <f t="shared" si="13"/>
        <v/>
      </c>
      <c r="Y35" s="220"/>
      <c r="AA35" s="121" t="str">
        <f t="shared" si="35"/>
        <v/>
      </c>
      <c r="AB35" s="278"/>
      <c r="AC35" s="113"/>
      <c r="AD35" s="281"/>
      <c r="AE35" s="285"/>
      <c r="AF35" s="265"/>
      <c r="AH35" s="50">
        <v>23</v>
      </c>
      <c r="AI35" s="108"/>
      <c r="AJ35" s="52">
        <v>2038</v>
      </c>
      <c r="AK35" s="46"/>
      <c r="AL35" s="47"/>
      <c r="AM35" s="156"/>
      <c r="AN35" s="36"/>
      <c r="AO35" s="139" t="s">
        <v>16</v>
      </c>
      <c r="AP35" s="133">
        <v>3</v>
      </c>
      <c r="AQ35" s="70" t="s">
        <v>9</v>
      </c>
      <c r="AR35" s="70">
        <v>668</v>
      </c>
      <c r="AS35" s="71">
        <f t="shared" si="5"/>
        <v>3130.248</v>
      </c>
      <c r="AT35" s="71">
        <f t="shared" ref="AT35:AT39" si="38">AS35-AS34</f>
        <v>206.1840000000002</v>
      </c>
      <c r="AU35" s="231"/>
    </row>
    <row r="36" spans="1:52" ht="15" customHeight="1" thickBot="1" x14ac:dyDescent="0.3">
      <c r="A36" s="1">
        <v>31</v>
      </c>
      <c r="B36" s="283"/>
      <c r="C36" s="24" t="str">
        <f t="shared" si="1"/>
        <v xml:space="preserve">26 ans </v>
      </c>
      <c r="D36" s="25">
        <f>IF(A36="","",YEAR(J36))</f>
        <v>2019</v>
      </c>
      <c r="E36" s="27" t="str">
        <f t="shared" si="6"/>
        <v>2 ans, 6 mois et 30 jours</v>
      </c>
      <c r="F36" s="27" t="s">
        <v>34</v>
      </c>
      <c r="G36" s="10"/>
      <c r="H36" s="26" t="str">
        <f t="shared" si="32"/>
        <v>0 an, 6 mois et 30 jours</v>
      </c>
      <c r="I36" s="117" t="str">
        <f t="shared" si="7"/>
        <v>2 ans, 6 mois et 30 jours</v>
      </c>
      <c r="J36" s="193">
        <f t="shared" si="12"/>
        <v>43525</v>
      </c>
      <c r="K36" s="194">
        <f t="shared" si="8"/>
        <v>43555</v>
      </c>
      <c r="L36" s="111" t="s">
        <v>13</v>
      </c>
      <c r="M36" s="188">
        <f t="shared" si="9"/>
        <v>1</v>
      </c>
      <c r="N36" s="111">
        <v>349</v>
      </c>
      <c r="O36" s="258">
        <f t="shared" si="16"/>
        <v>1635.414</v>
      </c>
      <c r="P36" s="31">
        <f t="shared" si="10"/>
        <v>-1635.414</v>
      </c>
      <c r="Q36" s="107"/>
      <c r="R36" s="219"/>
      <c r="S36" s="219"/>
      <c r="T36" s="220"/>
      <c r="U36" s="220"/>
      <c r="V36" s="220"/>
      <c r="W36" s="220"/>
      <c r="X36" s="115" t="str">
        <f t="shared" si="13"/>
        <v/>
      </c>
      <c r="Y36" s="220"/>
      <c r="AA36" s="121" t="str">
        <f t="shared" si="35"/>
        <v/>
      </c>
      <c r="AB36" s="279"/>
      <c r="AC36" s="113"/>
      <c r="AD36" s="281"/>
      <c r="AE36" s="286"/>
      <c r="AF36" s="265"/>
      <c r="AH36" s="50">
        <v>24</v>
      </c>
      <c r="AI36" s="108"/>
      <c r="AJ36" s="52">
        <v>2039</v>
      </c>
      <c r="AK36" s="46"/>
      <c r="AN36" s="36"/>
      <c r="AO36" s="139" t="s">
        <v>16</v>
      </c>
      <c r="AP36" s="133">
        <v>4</v>
      </c>
      <c r="AQ36" s="70" t="s">
        <v>9</v>
      </c>
      <c r="AR36" s="70">
        <v>715</v>
      </c>
      <c r="AS36" s="71">
        <f t="shared" si="5"/>
        <v>3350.49</v>
      </c>
      <c r="AT36" s="71">
        <f t="shared" si="38"/>
        <v>220.24199999999973</v>
      </c>
      <c r="AU36" s="231"/>
    </row>
    <row r="37" spans="1:52" ht="15" customHeight="1" x14ac:dyDescent="0.25">
      <c r="A37" s="1">
        <v>32</v>
      </c>
      <c r="B37" s="283"/>
      <c r="C37" s="24" t="str">
        <f t="shared" si="1"/>
        <v xml:space="preserve">26 ans </v>
      </c>
      <c r="D37" s="25">
        <f t="shared" si="2"/>
        <v>2019</v>
      </c>
      <c r="E37" s="27" t="str">
        <f t="shared" si="6"/>
        <v>2 ans, 7 mois et 29 jours</v>
      </c>
      <c r="F37" s="27" t="s">
        <v>34</v>
      </c>
      <c r="G37" s="10"/>
      <c r="H37" s="26" t="str">
        <f t="shared" si="32"/>
        <v>0 an, 7 mois et 29 jours</v>
      </c>
      <c r="I37" s="29" t="str">
        <f t="shared" ref="I37:I100" si="39">IF(A37="","",DATEDIF($J$37,K37,"y")&amp;IF(DATEDIF($J$37,K37,"y")&gt;1," ans, "," an, ")&amp;DATEDIF($J$37,K37,"ym")&amp;" mois et "&amp;DATEDIF($J$37,K37,"md")&amp;IF(DATEDIF(
$J$37,K37,"md")&gt;1," jours"," jour"))</f>
        <v>0 an, 0 mois et 29 jours</v>
      </c>
      <c r="J37" s="28">
        <f t="shared" si="12"/>
        <v>43556</v>
      </c>
      <c r="K37" s="29">
        <f t="shared" si="8"/>
        <v>43585</v>
      </c>
      <c r="L37" s="7" t="s">
        <v>13</v>
      </c>
      <c r="M37" s="30">
        <f t="shared" si="9"/>
        <v>1</v>
      </c>
      <c r="N37" s="7">
        <v>349</v>
      </c>
      <c r="O37" s="31">
        <f t="shared" si="16"/>
        <v>1635.414</v>
      </c>
      <c r="P37" s="31">
        <f t="shared" si="10"/>
        <v>-1635.414</v>
      </c>
      <c r="Q37" s="107"/>
      <c r="R37" s="219"/>
      <c r="S37" s="219"/>
      <c r="T37" s="220"/>
      <c r="U37" s="220"/>
      <c r="V37" s="220"/>
      <c r="W37" s="220"/>
      <c r="X37" s="115" t="str">
        <f t="shared" si="13"/>
        <v/>
      </c>
      <c r="Y37" s="220"/>
      <c r="AA37" s="121" t="str">
        <f t="shared" si="35"/>
        <v/>
      </c>
      <c r="AB37" s="277">
        <f>SUM(X37:X39)</f>
        <v>0</v>
      </c>
      <c r="AC37" s="113"/>
      <c r="AD37" s="281">
        <v>11</v>
      </c>
      <c r="AE37" s="284">
        <f t="shared" ref="AE37" ca="1" si="40">OFFSET($AI$11,((MOD(ROW(AD38)*4,3)/2)+1)*COUNTA(AD37)+IF(((MOD(ROW(AD38)*4,3)/2)+1)*COUNTA(AD37)=2,INT(ROW(AD31)/12),0),)</f>
        <v>1482</v>
      </c>
      <c r="AF37" s="265" t="str">
        <f t="shared" ref="AF37" si="41">IF(AB37=0,"",IF(AB37&lt;AE37,"Alerte !",1))</f>
        <v/>
      </c>
      <c r="AH37" s="50">
        <v>25</v>
      </c>
      <c r="AI37" s="108"/>
      <c r="AJ37" s="52">
        <v>2040</v>
      </c>
      <c r="AK37" s="46"/>
      <c r="AL37" s="53"/>
      <c r="AM37" s="53"/>
      <c r="AN37" s="36"/>
      <c r="AO37" s="139" t="s">
        <v>16</v>
      </c>
      <c r="AP37" s="133">
        <v>5</v>
      </c>
      <c r="AQ37" s="70" t="s">
        <v>10</v>
      </c>
      <c r="AR37" s="70">
        <v>763</v>
      </c>
      <c r="AS37" s="71">
        <f t="shared" si="5"/>
        <v>3575.4180000000001</v>
      </c>
      <c r="AT37" s="71">
        <f t="shared" si="38"/>
        <v>224.92800000000034</v>
      </c>
      <c r="AU37" s="231"/>
    </row>
    <row r="38" spans="1:52" ht="15" customHeight="1" x14ac:dyDescent="0.25">
      <c r="A38" s="1">
        <v>33</v>
      </c>
      <c r="B38" s="283"/>
      <c r="C38" s="24" t="str">
        <f t="shared" si="1"/>
        <v xml:space="preserve">26 ans </v>
      </c>
      <c r="D38" s="25">
        <f t="shared" si="2"/>
        <v>2019</v>
      </c>
      <c r="E38" s="27" t="str">
        <f t="shared" si="6"/>
        <v>2 ans, 8 mois et 30 jours</v>
      </c>
      <c r="F38" s="27" t="s">
        <v>34</v>
      </c>
      <c r="G38" s="10"/>
      <c r="H38" s="26" t="str">
        <f t="shared" si="32"/>
        <v>0 an, 8 mois et 30 jours</v>
      </c>
      <c r="I38" s="29" t="str">
        <f t="shared" si="39"/>
        <v>0 an, 1 mois et 30 jours</v>
      </c>
      <c r="J38" s="28">
        <f t="shared" si="12"/>
        <v>43586</v>
      </c>
      <c r="K38" s="29">
        <f t="shared" si="8"/>
        <v>43616</v>
      </c>
      <c r="L38" s="7" t="s">
        <v>13</v>
      </c>
      <c r="M38" s="30">
        <f t="shared" si="9"/>
        <v>1</v>
      </c>
      <c r="N38" s="7">
        <v>349</v>
      </c>
      <c r="O38" s="31">
        <f t="shared" si="16"/>
        <v>1635.414</v>
      </c>
      <c r="P38" s="31">
        <f t="shared" si="10"/>
        <v>-1635.414</v>
      </c>
      <c r="Q38" s="107"/>
      <c r="R38" s="219"/>
      <c r="S38" s="219"/>
      <c r="T38" s="220"/>
      <c r="U38" s="220"/>
      <c r="V38" s="220"/>
      <c r="W38" s="220"/>
      <c r="X38" s="115" t="str">
        <f t="shared" ref="X38:X69" si="42">IF(Q38="","",SUM(Q38:W38))</f>
        <v/>
      </c>
      <c r="Y38" s="220"/>
      <c r="AA38" s="121" t="str">
        <f t="shared" si="35"/>
        <v/>
      </c>
      <c r="AB38" s="278"/>
      <c r="AC38" s="113"/>
      <c r="AD38" s="281"/>
      <c r="AE38" s="285"/>
      <c r="AF38" s="265"/>
      <c r="AH38" s="50">
        <v>26</v>
      </c>
      <c r="AI38" s="108"/>
      <c r="AJ38" s="52">
        <v>2041</v>
      </c>
      <c r="AK38" s="46"/>
      <c r="AL38" s="53"/>
      <c r="AM38" s="53"/>
      <c r="AN38" s="36"/>
      <c r="AO38" s="139" t="s">
        <v>16</v>
      </c>
      <c r="AP38" s="133">
        <v>6</v>
      </c>
      <c r="AQ38" s="70" t="s">
        <v>10</v>
      </c>
      <c r="AR38" s="70">
        <v>806</v>
      </c>
      <c r="AS38" s="71">
        <f t="shared" ref="AS38:AS67" si="43">$AS$4*AR38</f>
        <v>3776.9160000000002</v>
      </c>
      <c r="AT38" s="71">
        <f t="shared" si="38"/>
        <v>201.49800000000005</v>
      </c>
      <c r="AU38" s="231"/>
    </row>
    <row r="39" spans="1:52" ht="15" customHeight="1" thickBot="1" x14ac:dyDescent="0.3">
      <c r="A39" s="1">
        <v>34</v>
      </c>
      <c r="B39" s="283"/>
      <c r="C39" s="24" t="str">
        <f t="shared" si="1"/>
        <v xml:space="preserve">26 ans </v>
      </c>
      <c r="D39" s="25">
        <f t="shared" si="2"/>
        <v>2019</v>
      </c>
      <c r="E39" s="27" t="str">
        <f t="shared" si="6"/>
        <v>2 ans, 9 mois et 29 jours</v>
      </c>
      <c r="F39" s="27" t="s">
        <v>34</v>
      </c>
      <c r="G39" s="10"/>
      <c r="H39" s="26" t="str">
        <f t="shared" si="32"/>
        <v>0 an, 9 mois et 29 jours</v>
      </c>
      <c r="I39" s="29" t="str">
        <f t="shared" si="39"/>
        <v>0 an, 2 mois et 29 jours</v>
      </c>
      <c r="J39" s="28">
        <f t="shared" si="12"/>
        <v>43617</v>
      </c>
      <c r="K39" s="29">
        <f t="shared" si="8"/>
        <v>43646</v>
      </c>
      <c r="L39" s="7" t="s">
        <v>13</v>
      </c>
      <c r="M39" s="30">
        <f t="shared" ref="M39:M65" si="44">IFERROR(INDEX($AP$5:$AP$67,SUMPRODUCT(MATCH(1,($AO$5:$AO$67=$L39)*($AR$5:$AR$67=$N39),0))),"")</f>
        <v>1</v>
      </c>
      <c r="N39" s="7">
        <v>349</v>
      </c>
      <c r="O39" s="31">
        <f t="shared" si="16"/>
        <v>1635.414</v>
      </c>
      <c r="P39" s="31">
        <f t="shared" si="10"/>
        <v>-1635.414</v>
      </c>
      <c r="Q39" s="107"/>
      <c r="R39" s="219"/>
      <c r="S39" s="219"/>
      <c r="T39" s="220"/>
      <c r="U39" s="220"/>
      <c r="V39" s="220"/>
      <c r="W39" s="220"/>
      <c r="X39" s="115" t="str">
        <f t="shared" si="42"/>
        <v/>
      </c>
      <c r="Y39" s="220"/>
      <c r="AA39" s="121" t="str">
        <f t="shared" si="35"/>
        <v/>
      </c>
      <c r="AB39" s="279"/>
      <c r="AC39" s="113"/>
      <c r="AD39" s="281"/>
      <c r="AE39" s="286"/>
      <c r="AF39" s="265"/>
      <c r="AH39" s="50">
        <v>27</v>
      </c>
      <c r="AI39" s="108"/>
      <c r="AJ39" s="52">
        <v>2042</v>
      </c>
      <c r="AK39" s="46"/>
      <c r="AL39" s="53"/>
      <c r="AM39" s="53"/>
      <c r="AN39" s="36"/>
      <c r="AO39" s="139" t="s">
        <v>16</v>
      </c>
      <c r="AP39" s="134">
        <v>7</v>
      </c>
      <c r="AQ39" s="72" t="s">
        <v>87</v>
      </c>
      <c r="AR39" s="72">
        <v>821</v>
      </c>
      <c r="AS39" s="71">
        <f t="shared" si="43"/>
        <v>3847.2060000000001</v>
      </c>
      <c r="AT39" s="227">
        <f t="shared" si="38"/>
        <v>70.289999999999964</v>
      </c>
      <c r="AU39" s="231"/>
    </row>
    <row r="40" spans="1:52" ht="15" customHeight="1" x14ac:dyDescent="0.25">
      <c r="A40" s="1">
        <v>35</v>
      </c>
      <c r="B40" s="283"/>
      <c r="C40" s="24" t="str">
        <f t="shared" si="1"/>
        <v xml:space="preserve">26 ans </v>
      </c>
      <c r="D40" s="25">
        <f t="shared" si="2"/>
        <v>2019</v>
      </c>
      <c r="E40" s="27" t="str">
        <f t="shared" si="6"/>
        <v>2 ans, 10 mois et 30 jours</v>
      </c>
      <c r="F40" s="27" t="s">
        <v>34</v>
      </c>
      <c r="G40" s="10"/>
      <c r="H40" s="26" t="str">
        <f t="shared" si="32"/>
        <v>0 an, 10 mois et 30 jours</v>
      </c>
      <c r="I40" s="29" t="str">
        <f t="shared" si="39"/>
        <v>0 an, 3 mois et 30 jours</v>
      </c>
      <c r="J40" s="28">
        <f t="shared" si="12"/>
        <v>43647</v>
      </c>
      <c r="K40" s="29">
        <f t="shared" si="8"/>
        <v>43677</v>
      </c>
      <c r="L40" s="7" t="s">
        <v>13</v>
      </c>
      <c r="M40" s="30">
        <f t="shared" si="44"/>
        <v>1</v>
      </c>
      <c r="N40" s="7">
        <v>349</v>
      </c>
      <c r="O40" s="31">
        <f t="shared" si="16"/>
        <v>1635.414</v>
      </c>
      <c r="P40" s="31">
        <f t="shared" si="10"/>
        <v>-1635.414</v>
      </c>
      <c r="Q40" s="107"/>
      <c r="R40" s="219"/>
      <c r="S40" s="219"/>
      <c r="T40" s="220"/>
      <c r="U40" s="220"/>
      <c r="V40" s="220"/>
      <c r="W40" s="220"/>
      <c r="X40" s="115" t="str">
        <f t="shared" si="42"/>
        <v/>
      </c>
      <c r="Y40" s="220"/>
      <c r="AA40" s="121" t="str">
        <f t="shared" si="35"/>
        <v/>
      </c>
      <c r="AB40" s="277">
        <f>SUM(X40:X42)</f>
        <v>0</v>
      </c>
      <c r="AC40" s="113"/>
      <c r="AD40" s="281">
        <v>12</v>
      </c>
      <c r="AE40" s="284">
        <f t="shared" ref="AE40" ca="1" si="45">OFFSET($AI$11,((MOD(ROW(AD41)*4,3)/2)+1)*COUNTA(AD40)+IF(((MOD(ROW(AD41)*4,3)/2)+1)*COUNTA(AD40)=2,INT(ROW(AD34)/12),0),)</f>
        <v>1482</v>
      </c>
      <c r="AF40" s="265" t="str">
        <f t="shared" ref="AF40" si="46">IF(AB40=0,"",IF(AB40&lt;AE40,"Alerte !",1))</f>
        <v/>
      </c>
      <c r="AH40" s="50">
        <v>28</v>
      </c>
      <c r="AI40" s="108"/>
      <c r="AJ40" s="52">
        <v>2043</v>
      </c>
      <c r="AK40" s="46"/>
      <c r="AL40" s="53"/>
      <c r="AM40" s="53"/>
      <c r="AN40" s="36"/>
      <c r="AO40" s="170" t="s">
        <v>91</v>
      </c>
      <c r="AP40" s="182">
        <v>1</v>
      </c>
      <c r="AQ40" s="159" t="s">
        <v>18</v>
      </c>
      <c r="AR40" s="160">
        <v>695</v>
      </c>
      <c r="AS40" s="161">
        <f t="shared" si="43"/>
        <v>3256.77</v>
      </c>
      <c r="AT40" s="161"/>
      <c r="AU40" s="231"/>
    </row>
    <row r="41" spans="1:52" ht="15" customHeight="1" x14ac:dyDescent="0.25">
      <c r="A41" s="1">
        <v>36</v>
      </c>
      <c r="B41" s="283"/>
      <c r="C41" s="24" t="str">
        <f t="shared" si="1"/>
        <v xml:space="preserve">26 ans </v>
      </c>
      <c r="D41" s="25">
        <f t="shared" si="2"/>
        <v>2019</v>
      </c>
      <c r="E41" s="27" t="str">
        <f t="shared" si="6"/>
        <v>2 ans, 11 mois et 30 jours</v>
      </c>
      <c r="F41" s="27" t="s">
        <v>34</v>
      </c>
      <c r="G41" s="10"/>
      <c r="H41" s="73" t="str">
        <f t="shared" si="32"/>
        <v>0 an, 11 mois et 30 jours</v>
      </c>
      <c r="I41" s="29" t="str">
        <f t="shared" si="39"/>
        <v>0 an, 4 mois et 30 jours</v>
      </c>
      <c r="J41" s="28">
        <f t="shared" si="12"/>
        <v>43678</v>
      </c>
      <c r="K41" s="29">
        <f t="shared" si="8"/>
        <v>43708</v>
      </c>
      <c r="L41" s="7" t="s">
        <v>13</v>
      </c>
      <c r="M41" s="30">
        <f t="shared" si="44"/>
        <v>1</v>
      </c>
      <c r="N41" s="7">
        <v>349</v>
      </c>
      <c r="O41" s="31">
        <f t="shared" si="16"/>
        <v>1635.414</v>
      </c>
      <c r="P41" s="31">
        <f t="shared" si="10"/>
        <v>-1635.414</v>
      </c>
      <c r="Q41" s="107"/>
      <c r="R41" s="219"/>
      <c r="S41" s="219"/>
      <c r="T41" s="220"/>
      <c r="U41" s="220"/>
      <c r="V41" s="220"/>
      <c r="W41" s="220"/>
      <c r="X41" s="115" t="str">
        <f t="shared" si="42"/>
        <v/>
      </c>
      <c r="Y41" s="220"/>
      <c r="AA41" s="121" t="str">
        <f t="shared" si="35"/>
        <v/>
      </c>
      <c r="AB41" s="278"/>
      <c r="AC41" s="113"/>
      <c r="AD41" s="281"/>
      <c r="AE41" s="285"/>
      <c r="AF41" s="265"/>
      <c r="AH41" s="50">
        <v>29</v>
      </c>
      <c r="AI41" s="108"/>
      <c r="AJ41" s="52">
        <v>2044</v>
      </c>
      <c r="AK41" s="46"/>
      <c r="AL41" s="53"/>
      <c r="AM41" s="53"/>
      <c r="AN41" s="36"/>
      <c r="AO41" s="171" t="s">
        <v>91</v>
      </c>
      <c r="AP41" s="183">
        <v>2</v>
      </c>
      <c r="AQ41" s="162" t="s">
        <v>18</v>
      </c>
      <c r="AR41" s="163">
        <v>735</v>
      </c>
      <c r="AS41" s="164">
        <f t="shared" si="43"/>
        <v>3444.21</v>
      </c>
      <c r="AT41" s="164">
        <f>AS41-AS40</f>
        <v>187.44000000000005</v>
      </c>
      <c r="AU41" s="231"/>
    </row>
    <row r="42" spans="1:52" ht="15" customHeight="1" thickBot="1" x14ac:dyDescent="0.3">
      <c r="A42" s="1">
        <v>37</v>
      </c>
      <c r="B42" s="283"/>
      <c r="C42" s="24" t="str">
        <f t="shared" si="1"/>
        <v xml:space="preserve">26 ans </v>
      </c>
      <c r="D42" s="25">
        <f t="shared" si="2"/>
        <v>2019</v>
      </c>
      <c r="E42" s="27" t="str">
        <f t="shared" si="6"/>
        <v>3 ans, 0 mois et 29 jours</v>
      </c>
      <c r="F42" s="74" t="s">
        <v>89</v>
      </c>
      <c r="G42" s="10"/>
      <c r="H42" s="73" t="str">
        <f t="shared" si="32"/>
        <v>1 an, 0 mois et 29 jours</v>
      </c>
      <c r="I42" s="29" t="str">
        <f t="shared" si="39"/>
        <v>0 an, 5 mois et 29 jours</v>
      </c>
      <c r="J42" s="28">
        <f t="shared" si="12"/>
        <v>43709</v>
      </c>
      <c r="K42" s="29">
        <f t="shared" si="8"/>
        <v>43738</v>
      </c>
      <c r="L42" s="7" t="s">
        <v>13</v>
      </c>
      <c r="M42" s="30">
        <f t="shared" si="44"/>
        <v>1</v>
      </c>
      <c r="N42" s="7">
        <v>349</v>
      </c>
      <c r="O42" s="31">
        <f t="shared" si="16"/>
        <v>1635.414</v>
      </c>
      <c r="P42" s="31">
        <f>Q42-O42</f>
        <v>-1635.414</v>
      </c>
      <c r="Q42" s="107"/>
      <c r="R42" s="219"/>
      <c r="S42" s="219"/>
      <c r="T42" s="220"/>
      <c r="U42" s="220"/>
      <c r="V42" s="220"/>
      <c r="W42" s="220"/>
      <c r="X42" s="115" t="str">
        <f>IF(Q42="","",SUM(Q42:W42))</f>
        <v/>
      </c>
      <c r="Y42" s="220"/>
      <c r="AA42" s="121" t="str">
        <f t="shared" si="35"/>
        <v/>
      </c>
      <c r="AB42" s="279"/>
      <c r="AC42" s="113"/>
      <c r="AD42" s="281"/>
      <c r="AE42" s="286"/>
      <c r="AF42" s="265"/>
      <c r="AH42" s="50">
        <v>30</v>
      </c>
      <c r="AI42" s="108"/>
      <c r="AJ42" s="52">
        <v>2045</v>
      </c>
      <c r="AK42" s="46"/>
      <c r="AL42" s="53"/>
      <c r="AM42" s="53"/>
      <c r="AN42" s="36"/>
      <c r="AO42" s="171" t="s">
        <v>91</v>
      </c>
      <c r="AP42" s="183">
        <v>3</v>
      </c>
      <c r="AQ42" s="162" t="s">
        <v>9</v>
      </c>
      <c r="AR42" s="163">
        <v>775</v>
      </c>
      <c r="AS42" s="164">
        <f t="shared" si="43"/>
        <v>3631.65</v>
      </c>
      <c r="AT42" s="164">
        <f t="shared" ref="AT42:AT46" si="47">AS42-AS41</f>
        <v>187.44000000000005</v>
      </c>
      <c r="AU42" s="231"/>
      <c r="AZ42" s="114"/>
    </row>
    <row r="43" spans="1:52" ht="15" customHeight="1" x14ac:dyDescent="0.25">
      <c r="A43" s="1">
        <v>38</v>
      </c>
      <c r="B43" s="283"/>
      <c r="C43" s="24" t="str">
        <f t="shared" si="1"/>
        <v xml:space="preserve">26 ans </v>
      </c>
      <c r="D43" s="25">
        <f t="shared" si="2"/>
        <v>2019</v>
      </c>
      <c r="E43" s="27" t="str">
        <f t="shared" si="6"/>
        <v>3 ans, 1 mois et 30 jours</v>
      </c>
      <c r="F43" s="27" t="s">
        <v>35</v>
      </c>
      <c r="G43" s="10"/>
      <c r="H43" s="73" t="str">
        <f t="shared" si="32"/>
        <v>1 an, 1 mois et 30 jours</v>
      </c>
      <c r="I43" s="29" t="str">
        <f t="shared" si="39"/>
        <v>0 an, 6 mois et 30 jours</v>
      </c>
      <c r="J43" s="28">
        <f t="shared" si="12"/>
        <v>43739</v>
      </c>
      <c r="K43" s="29">
        <f t="shared" si="8"/>
        <v>43769</v>
      </c>
      <c r="L43" s="7" t="s">
        <v>13</v>
      </c>
      <c r="M43" s="30">
        <f t="shared" si="44"/>
        <v>1</v>
      </c>
      <c r="N43" s="7">
        <v>349</v>
      </c>
      <c r="O43" s="31">
        <f t="shared" si="16"/>
        <v>1635.414</v>
      </c>
      <c r="P43" s="31">
        <f>Q43-O43</f>
        <v>-1635.414</v>
      </c>
      <c r="Q43" s="107"/>
      <c r="R43" s="219"/>
      <c r="S43" s="219"/>
      <c r="T43" s="220"/>
      <c r="U43" s="220"/>
      <c r="V43" s="220"/>
      <c r="W43" s="220"/>
      <c r="X43" s="115" t="str">
        <f>IF(Q43="","",SUM(Q43:W43))</f>
        <v/>
      </c>
      <c r="Y43" s="220"/>
      <c r="AA43" s="121" t="str">
        <f t="shared" si="35"/>
        <v/>
      </c>
      <c r="AB43" s="277">
        <f>SUM(X43:X45)</f>
        <v>0</v>
      </c>
      <c r="AC43" s="113"/>
      <c r="AD43" s="281">
        <v>13</v>
      </c>
      <c r="AE43" s="284">
        <f t="shared" ref="AE43" ca="1" si="48">OFFSET($AI$11,((MOD(ROW(AD44)*4,3)/2)+1)*COUNTA(AD43)+IF(((MOD(ROW(AD44)*4,3)/2)+1)*COUNTA(AD43)=2,INT(ROW(AD37)/12),0),)</f>
        <v>1504.5</v>
      </c>
      <c r="AF43" s="265" t="str">
        <f t="shared" ref="AF43" si="49">IF(AB43=0,"",IF(AB43&lt;AE43,"Alerte !",1))</f>
        <v/>
      </c>
      <c r="AH43" s="50">
        <v>31</v>
      </c>
      <c r="AI43" s="108"/>
      <c r="AJ43" s="52">
        <v>2046</v>
      </c>
      <c r="AK43" s="46"/>
      <c r="AL43" s="53"/>
      <c r="AM43" s="53"/>
      <c r="AN43" s="36"/>
      <c r="AO43" s="171" t="s">
        <v>91</v>
      </c>
      <c r="AP43" s="183">
        <v>4</v>
      </c>
      <c r="AQ43" s="162" t="s">
        <v>10</v>
      </c>
      <c r="AR43" s="163">
        <v>830</v>
      </c>
      <c r="AS43" s="164">
        <f t="shared" si="43"/>
        <v>3889.38</v>
      </c>
      <c r="AT43" s="164">
        <f t="shared" si="47"/>
        <v>257.73</v>
      </c>
      <c r="AU43" s="231"/>
      <c r="AZ43" s="114"/>
    </row>
    <row r="44" spans="1:52" ht="15" customHeight="1" x14ac:dyDescent="0.25">
      <c r="A44" s="1">
        <v>39</v>
      </c>
      <c r="B44" s="283"/>
      <c r="C44" s="24" t="str">
        <f t="shared" si="1"/>
        <v xml:space="preserve">26 ans </v>
      </c>
      <c r="D44" s="25">
        <f t="shared" si="2"/>
        <v>2019</v>
      </c>
      <c r="E44" s="27" t="str">
        <f t="shared" si="6"/>
        <v>3 ans, 2 mois et 29 jours</v>
      </c>
      <c r="F44" s="27" t="s">
        <v>35</v>
      </c>
      <c r="G44" s="10"/>
      <c r="H44" s="73" t="str">
        <f t="shared" si="32"/>
        <v>1 an, 2 mois et 29 jours</v>
      </c>
      <c r="I44" s="29" t="str">
        <f t="shared" si="39"/>
        <v>0 an, 7 mois et 29 jours</v>
      </c>
      <c r="J44" s="28">
        <f t="shared" si="12"/>
        <v>43770</v>
      </c>
      <c r="K44" s="29">
        <f t="shared" si="8"/>
        <v>43799</v>
      </c>
      <c r="L44" s="7" t="s">
        <v>13</v>
      </c>
      <c r="M44" s="30">
        <f t="shared" si="44"/>
        <v>1</v>
      </c>
      <c r="N44" s="7">
        <v>349</v>
      </c>
      <c r="O44" s="31">
        <f t="shared" si="16"/>
        <v>1635.414</v>
      </c>
      <c r="P44" s="31">
        <f>Q44-O44</f>
        <v>-1635.414</v>
      </c>
      <c r="Q44" s="107"/>
      <c r="R44" s="219"/>
      <c r="S44" s="219"/>
      <c r="T44" s="220"/>
      <c r="U44" s="220"/>
      <c r="V44" s="220"/>
      <c r="W44" s="220"/>
      <c r="X44" s="115" t="str">
        <f t="shared" si="42"/>
        <v/>
      </c>
      <c r="Y44" s="220"/>
      <c r="AA44" s="121" t="str">
        <f t="shared" si="35"/>
        <v/>
      </c>
      <c r="AB44" s="278"/>
      <c r="AC44" s="113"/>
      <c r="AD44" s="281"/>
      <c r="AE44" s="285"/>
      <c r="AF44" s="265"/>
      <c r="AH44" s="50">
        <v>32</v>
      </c>
      <c r="AI44" s="108"/>
      <c r="AJ44" s="52">
        <v>2047</v>
      </c>
      <c r="AK44" s="46"/>
      <c r="AL44" s="53"/>
      <c r="AM44" s="53"/>
      <c r="AN44" s="36"/>
      <c r="AO44" s="171" t="s">
        <v>91</v>
      </c>
      <c r="AP44" s="183">
        <v>5</v>
      </c>
      <c r="AQ44" s="162" t="s">
        <v>19</v>
      </c>
      <c r="AR44" s="163">
        <v>890</v>
      </c>
      <c r="AS44" s="164">
        <f t="shared" si="43"/>
        <v>4170.54</v>
      </c>
      <c r="AT44" s="164">
        <f t="shared" si="47"/>
        <v>281.15999999999985</v>
      </c>
      <c r="AU44" s="232" t="s">
        <v>96</v>
      </c>
      <c r="AZ44" s="114"/>
    </row>
    <row r="45" spans="1:52" ht="15" customHeight="1" thickBot="1" x14ac:dyDescent="0.3">
      <c r="A45" s="1">
        <v>40</v>
      </c>
      <c r="B45" s="283"/>
      <c r="C45" s="24" t="str">
        <f t="shared" si="1"/>
        <v xml:space="preserve">26 ans </v>
      </c>
      <c r="D45" s="25">
        <f t="shared" si="2"/>
        <v>2019</v>
      </c>
      <c r="E45" s="27" t="str">
        <f t="shared" si="6"/>
        <v>3 ans, 3 mois et 30 jours</v>
      </c>
      <c r="F45" s="27" t="s">
        <v>35</v>
      </c>
      <c r="G45" s="10"/>
      <c r="H45" s="73" t="str">
        <f t="shared" si="32"/>
        <v>1 an, 3 mois et 30 jours</v>
      </c>
      <c r="I45" s="29" t="str">
        <f t="shared" si="39"/>
        <v>0 an, 8 mois et 30 jours</v>
      </c>
      <c r="J45" s="28">
        <f t="shared" si="12"/>
        <v>43800</v>
      </c>
      <c r="K45" s="29">
        <f t="shared" si="8"/>
        <v>43830</v>
      </c>
      <c r="L45" s="7" t="s">
        <v>13</v>
      </c>
      <c r="M45" s="30">
        <f t="shared" si="44"/>
        <v>1</v>
      </c>
      <c r="N45" s="7">
        <v>349</v>
      </c>
      <c r="O45" s="31">
        <f t="shared" si="16"/>
        <v>1635.414</v>
      </c>
      <c r="P45" s="31">
        <f>Q45-O45</f>
        <v>-1635.414</v>
      </c>
      <c r="Q45" s="107"/>
      <c r="R45" s="219"/>
      <c r="S45" s="219"/>
      <c r="T45" s="220"/>
      <c r="U45" s="220"/>
      <c r="V45" s="220"/>
      <c r="W45" s="220"/>
      <c r="X45" s="115" t="str">
        <f t="shared" si="42"/>
        <v/>
      </c>
      <c r="Y45" s="220"/>
      <c r="AA45" s="121" t="str">
        <f t="shared" si="35"/>
        <v/>
      </c>
      <c r="AB45" s="279"/>
      <c r="AC45" s="113"/>
      <c r="AD45" s="281"/>
      <c r="AE45" s="286"/>
      <c r="AF45" s="265"/>
      <c r="AH45" s="50">
        <v>33</v>
      </c>
      <c r="AI45" s="108"/>
      <c r="AJ45" s="52">
        <v>2048</v>
      </c>
      <c r="AK45" s="46"/>
      <c r="AL45" s="53"/>
      <c r="AM45" s="53"/>
      <c r="AN45" s="36"/>
      <c r="AO45" s="171" t="s">
        <v>91</v>
      </c>
      <c r="AP45" s="183">
        <v>6</v>
      </c>
      <c r="AQ45" s="162" t="s">
        <v>19</v>
      </c>
      <c r="AR45" s="163">
        <v>925</v>
      </c>
      <c r="AS45" s="164">
        <f t="shared" si="43"/>
        <v>4334.55</v>
      </c>
      <c r="AT45" s="164">
        <f t="shared" si="47"/>
        <v>164.01000000000022</v>
      </c>
      <c r="AU45" s="233" t="s">
        <v>97</v>
      </c>
    </row>
    <row r="46" spans="1:52" ht="15" customHeight="1" x14ac:dyDescent="0.25">
      <c r="A46" s="1">
        <v>41</v>
      </c>
      <c r="B46" s="283" t="s">
        <v>11</v>
      </c>
      <c r="C46" s="24" t="str">
        <f t="shared" si="1"/>
        <v xml:space="preserve">26 ans </v>
      </c>
      <c r="D46" s="25">
        <f t="shared" si="2"/>
        <v>2020</v>
      </c>
      <c r="E46" s="27" t="str">
        <f t="shared" si="6"/>
        <v>3 ans, 4 mois et 30 jours</v>
      </c>
      <c r="F46" s="27" t="s">
        <v>35</v>
      </c>
      <c r="G46" s="10"/>
      <c r="H46" s="73" t="str">
        <f t="shared" si="32"/>
        <v>1 an, 4 mois et 30 jours</v>
      </c>
      <c r="I46" s="29" t="str">
        <f t="shared" si="39"/>
        <v>0 an, 9 mois et 30 jours</v>
      </c>
      <c r="J46" s="28">
        <f t="shared" si="12"/>
        <v>43831</v>
      </c>
      <c r="K46" s="29">
        <f t="shared" si="8"/>
        <v>43861</v>
      </c>
      <c r="L46" s="7" t="s">
        <v>13</v>
      </c>
      <c r="M46" s="30">
        <f t="shared" si="44"/>
        <v>1</v>
      </c>
      <c r="N46" s="7">
        <v>349</v>
      </c>
      <c r="O46" s="31">
        <f t="shared" si="16"/>
        <v>1635.414</v>
      </c>
      <c r="P46" s="31">
        <f>Q46-O46</f>
        <v>-1635.414</v>
      </c>
      <c r="Q46" s="107"/>
      <c r="R46" s="219"/>
      <c r="S46" s="219"/>
      <c r="T46" s="220"/>
      <c r="U46" s="220"/>
      <c r="V46" s="220"/>
      <c r="W46" s="220"/>
      <c r="X46" s="115" t="str">
        <f>IF(Q46="","",SUM(Q46:W46))</f>
        <v/>
      </c>
      <c r="Y46" s="220"/>
      <c r="AA46" s="121" t="str">
        <f t="shared" si="35"/>
        <v/>
      </c>
      <c r="AB46" s="277">
        <f>SUM(X46:X48)</f>
        <v>0</v>
      </c>
      <c r="AC46" s="113"/>
      <c r="AD46" s="281">
        <v>14</v>
      </c>
      <c r="AE46" s="284">
        <f t="shared" ref="AE46" ca="1" si="50">OFFSET($AI$11,((MOD(ROW(AD47)*4,3)/2)+1)*COUNTA(AD46)+IF(((MOD(ROW(AD47)*4,3)/2)+1)*COUNTA(AD46)=2,INT(ROW(AD40)/12),0),)</f>
        <v>1504.5</v>
      </c>
      <c r="AF46" s="265" t="str">
        <f t="shared" ref="AF46" si="51">IF(AB46=0,"",IF(AB46&lt;AE46,"Alerte !",1))</f>
        <v/>
      </c>
      <c r="AH46" s="50">
        <v>34</v>
      </c>
      <c r="AI46" s="108"/>
      <c r="AJ46" s="52">
        <v>2049</v>
      </c>
      <c r="AK46" s="46"/>
      <c r="AL46" s="53"/>
      <c r="AM46" s="53"/>
      <c r="AN46" s="36"/>
      <c r="AO46" s="172" t="s">
        <v>91</v>
      </c>
      <c r="AP46" s="200">
        <v>7</v>
      </c>
      <c r="AQ46" s="168" t="s">
        <v>87</v>
      </c>
      <c r="AR46" s="169">
        <v>972</v>
      </c>
      <c r="AS46" s="164">
        <f t="shared" si="43"/>
        <v>4554.7920000000004</v>
      </c>
      <c r="AT46" s="211">
        <f t="shared" si="47"/>
        <v>220.24200000000019</v>
      </c>
      <c r="AU46" s="234" t="s">
        <v>98</v>
      </c>
    </row>
    <row r="47" spans="1:52" ht="15" customHeight="1" x14ac:dyDescent="0.25">
      <c r="A47" s="1">
        <v>42</v>
      </c>
      <c r="B47" s="283"/>
      <c r="C47" s="24" t="str">
        <f t="shared" si="1"/>
        <v xml:space="preserve">27 ans </v>
      </c>
      <c r="D47" s="25">
        <f t="shared" si="2"/>
        <v>2020</v>
      </c>
      <c r="E47" s="27" t="str">
        <f t="shared" si="6"/>
        <v>3 ans, 5 mois et 28 jours</v>
      </c>
      <c r="F47" s="27" t="s">
        <v>35</v>
      </c>
      <c r="G47" s="10"/>
      <c r="H47" s="73" t="str">
        <f t="shared" si="32"/>
        <v>1 an, 5 mois et 28 jours</v>
      </c>
      <c r="I47" s="29" t="str">
        <f t="shared" si="39"/>
        <v>0 an, 10 mois et 28 jours</v>
      </c>
      <c r="J47" s="28">
        <f t="shared" si="12"/>
        <v>43862</v>
      </c>
      <c r="K47" s="29">
        <f t="shared" si="8"/>
        <v>43890</v>
      </c>
      <c r="L47" s="7" t="s">
        <v>13</v>
      </c>
      <c r="M47" s="30">
        <f t="shared" si="44"/>
        <v>1</v>
      </c>
      <c r="N47" s="7">
        <v>349</v>
      </c>
      <c r="O47" s="31">
        <f t="shared" si="16"/>
        <v>1635.414</v>
      </c>
      <c r="P47" s="31">
        <f t="shared" si="10"/>
        <v>-1635.414</v>
      </c>
      <c r="Q47" s="107"/>
      <c r="R47" s="219"/>
      <c r="S47" s="219"/>
      <c r="T47" s="220"/>
      <c r="U47" s="220"/>
      <c r="V47" s="220"/>
      <c r="W47" s="220"/>
      <c r="X47" s="115" t="str">
        <f t="shared" si="42"/>
        <v/>
      </c>
      <c r="Y47" s="220"/>
      <c r="AA47" s="121" t="str">
        <f t="shared" si="35"/>
        <v/>
      </c>
      <c r="AB47" s="278"/>
      <c r="AC47" s="113"/>
      <c r="AD47" s="281"/>
      <c r="AE47" s="285"/>
      <c r="AF47" s="265"/>
      <c r="AH47" s="50">
        <v>35</v>
      </c>
      <c r="AI47" s="108"/>
      <c r="AJ47" s="52">
        <v>2050</v>
      </c>
      <c r="AK47" s="46"/>
      <c r="AL47" s="53"/>
      <c r="AM47" s="53"/>
      <c r="AN47" s="36"/>
      <c r="AO47" s="140" t="s">
        <v>17</v>
      </c>
      <c r="AP47" s="184">
        <v>1</v>
      </c>
      <c r="AQ47" s="76" t="s">
        <v>19</v>
      </c>
      <c r="AR47" s="75">
        <v>450</v>
      </c>
      <c r="AS47" s="77">
        <f t="shared" si="43"/>
        <v>2108.6999999999998</v>
      </c>
      <c r="AT47" s="77"/>
      <c r="AU47" s="231"/>
    </row>
    <row r="48" spans="1:52" ht="15" customHeight="1" thickBot="1" x14ac:dyDescent="0.3">
      <c r="A48" s="1">
        <v>43</v>
      </c>
      <c r="B48" s="283"/>
      <c r="C48" s="24" t="str">
        <f t="shared" si="1"/>
        <v xml:space="preserve">27 ans </v>
      </c>
      <c r="D48" s="25">
        <f t="shared" si="2"/>
        <v>2020</v>
      </c>
      <c r="E48" s="27" t="str">
        <f t="shared" si="6"/>
        <v>3 ans, 6 mois et 30 jours</v>
      </c>
      <c r="F48" s="27" t="s">
        <v>35</v>
      </c>
      <c r="G48" s="10"/>
      <c r="H48" s="73" t="str">
        <f t="shared" si="32"/>
        <v>1 an, 6 mois et 30 jours</v>
      </c>
      <c r="I48" s="29" t="str">
        <f t="shared" si="39"/>
        <v>0 an, 11 mois et 30 jours</v>
      </c>
      <c r="J48" s="28">
        <f t="shared" si="12"/>
        <v>43891</v>
      </c>
      <c r="K48" s="29">
        <f t="shared" si="8"/>
        <v>43921</v>
      </c>
      <c r="L48" s="7" t="s">
        <v>13</v>
      </c>
      <c r="M48" s="30">
        <f t="shared" si="44"/>
        <v>1</v>
      </c>
      <c r="N48" s="7">
        <v>349</v>
      </c>
      <c r="O48" s="31">
        <f t="shared" si="16"/>
        <v>1635.414</v>
      </c>
      <c r="P48" s="31">
        <f t="shared" si="10"/>
        <v>-1635.414</v>
      </c>
      <c r="Q48" s="107"/>
      <c r="R48" s="219"/>
      <c r="S48" s="219"/>
      <c r="T48" s="220"/>
      <c r="U48" s="220"/>
      <c r="V48" s="220"/>
      <c r="W48" s="220"/>
      <c r="X48" s="115" t="str">
        <f t="shared" si="42"/>
        <v/>
      </c>
      <c r="Y48" s="220"/>
      <c r="AA48" s="121" t="str">
        <f t="shared" si="35"/>
        <v/>
      </c>
      <c r="AB48" s="279"/>
      <c r="AC48" s="113"/>
      <c r="AD48" s="281"/>
      <c r="AE48" s="286"/>
      <c r="AF48" s="265"/>
      <c r="AH48" s="50">
        <v>36</v>
      </c>
      <c r="AI48" s="108"/>
      <c r="AJ48" s="52">
        <v>2051</v>
      </c>
      <c r="AK48" s="46"/>
      <c r="AL48" s="53"/>
      <c r="AM48" s="53"/>
      <c r="AN48" s="36"/>
      <c r="AO48" s="140" t="s">
        <v>17</v>
      </c>
      <c r="AP48" s="185">
        <v>2</v>
      </c>
      <c r="AQ48" s="126" t="s">
        <v>19</v>
      </c>
      <c r="AR48" s="78">
        <v>498</v>
      </c>
      <c r="AS48" s="79">
        <f t="shared" si="43"/>
        <v>2333.6280000000002</v>
      </c>
      <c r="AT48" s="79">
        <f>AS48-AS47</f>
        <v>224.92800000000034</v>
      </c>
      <c r="AU48" s="231"/>
    </row>
    <row r="49" spans="1:47" ht="15" customHeight="1" x14ac:dyDescent="0.25">
      <c r="A49" s="1">
        <v>44</v>
      </c>
      <c r="B49" s="283"/>
      <c r="C49" s="24" t="str">
        <f t="shared" si="1"/>
        <v xml:space="preserve">27 ans </v>
      </c>
      <c r="D49" s="25">
        <f t="shared" si="2"/>
        <v>2020</v>
      </c>
      <c r="E49" s="27" t="str">
        <f t="shared" si="6"/>
        <v>3 ans, 7 mois et 29 jours</v>
      </c>
      <c r="F49" s="27" t="s">
        <v>35</v>
      </c>
      <c r="G49" s="10"/>
      <c r="H49" s="73" t="str">
        <f t="shared" si="32"/>
        <v>1 an, 7 mois et 29 jours</v>
      </c>
      <c r="I49" s="29" t="str">
        <f t="shared" si="39"/>
        <v>1 an, 0 mois et 29 jours</v>
      </c>
      <c r="J49" s="28">
        <f t="shared" si="12"/>
        <v>43922</v>
      </c>
      <c r="K49" s="29">
        <f t="shared" si="8"/>
        <v>43951</v>
      </c>
      <c r="L49" s="7" t="s">
        <v>13</v>
      </c>
      <c r="M49" s="30">
        <f t="shared" si="44"/>
        <v>1</v>
      </c>
      <c r="N49" s="7">
        <v>349</v>
      </c>
      <c r="O49" s="31">
        <f t="shared" si="16"/>
        <v>1635.414</v>
      </c>
      <c r="P49" s="31">
        <f t="shared" si="10"/>
        <v>-1635.414</v>
      </c>
      <c r="Q49" s="107"/>
      <c r="R49" s="219"/>
      <c r="S49" s="219"/>
      <c r="T49" s="220"/>
      <c r="U49" s="220"/>
      <c r="V49" s="220"/>
      <c r="W49" s="220"/>
      <c r="X49" s="115" t="str">
        <f>IF(Q49="","",SUM(Q49:W49))</f>
        <v/>
      </c>
      <c r="Y49" s="220"/>
      <c r="AA49" s="121" t="str">
        <f t="shared" si="35"/>
        <v/>
      </c>
      <c r="AB49" s="277">
        <f>SUM(X49:X51)</f>
        <v>0</v>
      </c>
      <c r="AC49" s="113"/>
      <c r="AD49" s="281">
        <v>15</v>
      </c>
      <c r="AE49" s="284">
        <f t="shared" ref="AE49" ca="1" si="52">OFFSET($AI$11,((MOD(ROW(AD50)*4,3)/2)+1)*COUNTA(AD49)+IF(((MOD(ROW(AD50)*4,3)/2)+1)*COUNTA(AD49)=2,INT(ROW(AD43)/12),0),)</f>
        <v>1504.5</v>
      </c>
      <c r="AF49" s="265" t="str">
        <f t="shared" ref="AF49" si="53">IF(AB49=0,"",IF(AB49&lt;AE49,"Alerte !",1))</f>
        <v/>
      </c>
      <c r="AH49" s="50">
        <v>37</v>
      </c>
      <c r="AI49" s="108"/>
      <c r="AJ49" s="52">
        <v>2052</v>
      </c>
      <c r="AK49" s="46"/>
      <c r="AL49" s="53"/>
      <c r="AM49" s="53"/>
      <c r="AN49" s="36"/>
      <c r="AO49" s="140" t="s">
        <v>17</v>
      </c>
      <c r="AP49" s="185">
        <v>3</v>
      </c>
      <c r="AQ49" s="126" t="s">
        <v>18</v>
      </c>
      <c r="AR49" s="78">
        <v>513</v>
      </c>
      <c r="AS49" s="79">
        <f t="shared" si="43"/>
        <v>2403.9180000000001</v>
      </c>
      <c r="AT49" s="79">
        <f t="shared" ref="AT49:AT57" si="54">AS49-AS48</f>
        <v>70.289999999999964</v>
      </c>
      <c r="AU49" s="231"/>
    </row>
    <row r="50" spans="1:47" ht="15" customHeight="1" x14ac:dyDescent="0.25">
      <c r="A50" s="1">
        <v>45</v>
      </c>
      <c r="B50" s="283"/>
      <c r="C50" s="24" t="str">
        <f t="shared" si="1"/>
        <v xml:space="preserve">27 ans </v>
      </c>
      <c r="D50" s="25">
        <f t="shared" si="2"/>
        <v>2020</v>
      </c>
      <c r="E50" s="27" t="str">
        <f t="shared" si="6"/>
        <v>3 ans, 8 mois et 30 jours</v>
      </c>
      <c r="F50" s="27" t="s">
        <v>35</v>
      </c>
      <c r="G50" s="10"/>
      <c r="H50" s="73" t="str">
        <f t="shared" si="32"/>
        <v>1 an, 8 mois et 30 jours</v>
      </c>
      <c r="I50" s="29" t="str">
        <f t="shared" si="39"/>
        <v>1 an, 1 mois et 30 jours</v>
      </c>
      <c r="J50" s="28">
        <f t="shared" si="12"/>
        <v>43952</v>
      </c>
      <c r="K50" s="29">
        <f t="shared" si="8"/>
        <v>43982</v>
      </c>
      <c r="L50" s="7" t="s">
        <v>13</v>
      </c>
      <c r="M50" s="30">
        <f t="shared" si="44"/>
        <v>1</v>
      </c>
      <c r="N50" s="7">
        <v>349</v>
      </c>
      <c r="O50" s="31">
        <f t="shared" si="16"/>
        <v>1635.414</v>
      </c>
      <c r="P50" s="31">
        <f t="shared" si="10"/>
        <v>-1635.414</v>
      </c>
      <c r="Q50" s="107"/>
      <c r="R50" s="219"/>
      <c r="S50" s="219"/>
      <c r="T50" s="220"/>
      <c r="U50" s="220"/>
      <c r="V50" s="220"/>
      <c r="W50" s="220"/>
      <c r="X50" s="115" t="str">
        <f>IF(Q50="","",SUM(Q50:W50))</f>
        <v/>
      </c>
      <c r="Y50" s="220"/>
      <c r="AA50" s="121" t="str">
        <f t="shared" si="35"/>
        <v/>
      </c>
      <c r="AB50" s="278"/>
      <c r="AC50" s="113"/>
      <c r="AD50" s="281"/>
      <c r="AE50" s="285"/>
      <c r="AF50" s="265"/>
      <c r="AH50" s="50">
        <v>38</v>
      </c>
      <c r="AI50" s="108"/>
      <c r="AJ50" s="52">
        <v>2053</v>
      </c>
      <c r="AK50" s="46"/>
      <c r="AL50" s="53"/>
      <c r="AM50" s="53"/>
      <c r="AN50" s="36"/>
      <c r="AO50" s="140" t="s">
        <v>17</v>
      </c>
      <c r="AP50" s="185">
        <v>4</v>
      </c>
      <c r="AQ50" s="126" t="s">
        <v>18</v>
      </c>
      <c r="AR50" s="78">
        <v>542</v>
      </c>
      <c r="AS50" s="79">
        <f t="shared" si="43"/>
        <v>2539.8119999999999</v>
      </c>
      <c r="AT50" s="79">
        <f t="shared" si="54"/>
        <v>135.89399999999978</v>
      </c>
      <c r="AU50" s="231"/>
    </row>
    <row r="51" spans="1:47" ht="15" customHeight="1" thickBot="1" x14ac:dyDescent="0.3">
      <c r="A51" s="1">
        <v>46</v>
      </c>
      <c r="B51" s="283"/>
      <c r="C51" s="24" t="str">
        <f t="shared" si="1"/>
        <v xml:space="preserve">27 ans </v>
      </c>
      <c r="D51" s="25">
        <f t="shared" si="2"/>
        <v>2020</v>
      </c>
      <c r="E51" s="27" t="str">
        <f t="shared" si="6"/>
        <v>3 ans, 9 mois et 29 jours</v>
      </c>
      <c r="F51" s="27" t="s">
        <v>35</v>
      </c>
      <c r="G51" s="10"/>
      <c r="H51" s="73" t="str">
        <f t="shared" si="32"/>
        <v>1 an, 9 mois et 29 jours</v>
      </c>
      <c r="I51" s="29" t="str">
        <f t="shared" si="39"/>
        <v>1 an, 2 mois et 29 jours</v>
      </c>
      <c r="J51" s="28">
        <f t="shared" si="12"/>
        <v>43983</v>
      </c>
      <c r="K51" s="29">
        <f t="shared" si="8"/>
        <v>44012</v>
      </c>
      <c r="L51" s="7" t="s">
        <v>13</v>
      </c>
      <c r="M51" s="30">
        <f t="shared" si="44"/>
        <v>1</v>
      </c>
      <c r="N51" s="7">
        <v>349</v>
      </c>
      <c r="O51" s="31">
        <f t="shared" si="16"/>
        <v>1635.414</v>
      </c>
      <c r="P51" s="31">
        <f t="shared" si="10"/>
        <v>-1635.414</v>
      </c>
      <c r="Q51" s="107"/>
      <c r="R51" s="219"/>
      <c r="S51" s="219"/>
      <c r="T51" s="220"/>
      <c r="U51" s="220"/>
      <c r="V51" s="220"/>
      <c r="W51" s="220"/>
      <c r="X51" s="115" t="str">
        <f t="shared" si="42"/>
        <v/>
      </c>
      <c r="Y51" s="220"/>
      <c r="AA51" s="121" t="str">
        <f t="shared" si="35"/>
        <v/>
      </c>
      <c r="AB51" s="279"/>
      <c r="AC51" s="113"/>
      <c r="AD51" s="281"/>
      <c r="AE51" s="286"/>
      <c r="AF51" s="265"/>
      <c r="AH51" s="50">
        <v>39</v>
      </c>
      <c r="AI51" s="108"/>
      <c r="AJ51" s="52">
        <v>2054</v>
      </c>
      <c r="AK51" s="46"/>
      <c r="AL51" s="53"/>
      <c r="AM51" s="53"/>
      <c r="AN51" s="36"/>
      <c r="AO51" s="140" t="s">
        <v>17</v>
      </c>
      <c r="AP51" s="185">
        <v>5</v>
      </c>
      <c r="AQ51" s="126" t="s">
        <v>9</v>
      </c>
      <c r="AR51" s="78">
        <v>579</v>
      </c>
      <c r="AS51" s="79">
        <f t="shared" si="43"/>
        <v>2713.194</v>
      </c>
      <c r="AT51" s="79">
        <f t="shared" si="54"/>
        <v>173.38200000000006</v>
      </c>
      <c r="AU51" s="231"/>
    </row>
    <row r="52" spans="1:47" ht="15" customHeight="1" x14ac:dyDescent="0.25">
      <c r="A52" s="1">
        <v>47</v>
      </c>
      <c r="B52" s="283"/>
      <c r="C52" s="24" t="str">
        <f t="shared" si="1"/>
        <v xml:space="preserve">27 ans </v>
      </c>
      <c r="D52" s="25">
        <f t="shared" si="2"/>
        <v>2020</v>
      </c>
      <c r="E52" s="27" t="str">
        <f t="shared" si="6"/>
        <v>3 ans, 10 mois et 30 jours</v>
      </c>
      <c r="F52" s="27" t="s">
        <v>35</v>
      </c>
      <c r="G52" s="10"/>
      <c r="H52" s="73" t="str">
        <f t="shared" si="32"/>
        <v>1 an, 10 mois et 30 jours</v>
      </c>
      <c r="I52" s="29" t="str">
        <f t="shared" si="39"/>
        <v>1 an, 3 mois et 30 jours</v>
      </c>
      <c r="J52" s="28">
        <f t="shared" si="12"/>
        <v>44013</v>
      </c>
      <c r="K52" s="29">
        <f t="shared" si="8"/>
        <v>44043</v>
      </c>
      <c r="L52" s="7" t="s">
        <v>13</v>
      </c>
      <c r="M52" s="30">
        <f t="shared" si="44"/>
        <v>1</v>
      </c>
      <c r="N52" s="7">
        <v>349</v>
      </c>
      <c r="O52" s="31">
        <f t="shared" si="16"/>
        <v>1635.414</v>
      </c>
      <c r="P52" s="31">
        <f t="shared" si="10"/>
        <v>-1635.414</v>
      </c>
      <c r="Q52" s="107"/>
      <c r="R52" s="219"/>
      <c r="S52" s="219"/>
      <c r="T52" s="220"/>
      <c r="U52" s="220"/>
      <c r="V52" s="220"/>
      <c r="W52" s="220"/>
      <c r="X52" s="115" t="str">
        <f t="shared" si="42"/>
        <v/>
      </c>
      <c r="Y52" s="220"/>
      <c r="AA52" s="121" t="str">
        <f t="shared" si="35"/>
        <v/>
      </c>
      <c r="AB52" s="277">
        <f>SUM(X52:X54)</f>
        <v>0</v>
      </c>
      <c r="AC52" s="113"/>
      <c r="AD52" s="281">
        <v>16</v>
      </c>
      <c r="AE52" s="284">
        <f t="shared" ref="AE52" ca="1" si="55">OFFSET($AI$11,((MOD(ROW(AD53)*4,3)/2)+1)*COUNTA(AD52)+IF(((MOD(ROW(AD53)*4,3)/2)+1)*COUNTA(AD52)=2,INT(ROW(AD46)/12),0),)</f>
        <v>1504.5</v>
      </c>
      <c r="AF52" s="265" t="str">
        <f t="shared" ref="AF52" si="56">IF(AB52=0,"",IF(AB52&lt;AE52,"Alerte !",1))</f>
        <v/>
      </c>
      <c r="AH52" s="50">
        <v>40</v>
      </c>
      <c r="AI52" s="108"/>
      <c r="AJ52" s="52">
        <v>2055</v>
      </c>
      <c r="AK52" s="46"/>
      <c r="AL52" s="53"/>
      <c r="AM52" s="53"/>
      <c r="AN52" s="36"/>
      <c r="AO52" s="140" t="s">
        <v>17</v>
      </c>
      <c r="AP52" s="185">
        <v>6</v>
      </c>
      <c r="AQ52" s="126" t="s">
        <v>10</v>
      </c>
      <c r="AR52" s="78">
        <v>618</v>
      </c>
      <c r="AS52" s="79">
        <f t="shared" si="43"/>
        <v>2895.9479999999999</v>
      </c>
      <c r="AT52" s="79">
        <f t="shared" si="54"/>
        <v>182.75399999999991</v>
      </c>
      <c r="AU52" s="231"/>
    </row>
    <row r="53" spans="1:47" ht="15" customHeight="1" x14ac:dyDescent="0.25">
      <c r="A53" s="1">
        <v>48</v>
      </c>
      <c r="B53" s="283"/>
      <c r="C53" s="24" t="str">
        <f t="shared" si="1"/>
        <v xml:space="preserve">27 ans </v>
      </c>
      <c r="D53" s="25">
        <f t="shared" si="2"/>
        <v>2020</v>
      </c>
      <c r="E53" s="27" t="str">
        <f t="shared" si="6"/>
        <v>3 ans, 11 mois et 30 jours</v>
      </c>
      <c r="F53" s="27" t="s">
        <v>35</v>
      </c>
      <c r="G53" s="13"/>
      <c r="H53" s="59" t="str">
        <f t="shared" si="32"/>
        <v>1 an, 11 mois et 30 jours</v>
      </c>
      <c r="I53" s="29" t="str">
        <f t="shared" si="39"/>
        <v>1 an, 4 mois et 30 jours</v>
      </c>
      <c r="J53" s="28">
        <f t="shared" si="12"/>
        <v>44044</v>
      </c>
      <c r="K53" s="29">
        <f t="shared" si="8"/>
        <v>44074</v>
      </c>
      <c r="L53" s="7" t="s">
        <v>13</v>
      </c>
      <c r="M53" s="30">
        <f t="shared" si="44"/>
        <v>1</v>
      </c>
      <c r="N53" s="7">
        <v>349</v>
      </c>
      <c r="O53" s="31">
        <f t="shared" si="16"/>
        <v>1635.414</v>
      </c>
      <c r="P53" s="31">
        <f t="shared" si="10"/>
        <v>-1635.414</v>
      </c>
      <c r="Q53" s="107"/>
      <c r="R53" s="219"/>
      <c r="S53" s="219"/>
      <c r="T53" s="220"/>
      <c r="U53" s="220"/>
      <c r="V53" s="220"/>
      <c r="W53" s="220"/>
      <c r="X53" s="115" t="str">
        <f t="shared" si="42"/>
        <v/>
      </c>
      <c r="Y53" s="220"/>
      <c r="AA53" s="121" t="str">
        <f t="shared" si="35"/>
        <v/>
      </c>
      <c r="AB53" s="278"/>
      <c r="AC53" s="113"/>
      <c r="AD53" s="281"/>
      <c r="AE53" s="285"/>
      <c r="AF53" s="265"/>
      <c r="AH53" s="50">
        <v>41</v>
      </c>
      <c r="AI53" s="108"/>
      <c r="AJ53" s="52">
        <v>2056</v>
      </c>
      <c r="AK53" s="46"/>
      <c r="AL53" s="53"/>
      <c r="AM53" s="53"/>
      <c r="AN53" s="36"/>
      <c r="AO53" s="140" t="s">
        <v>17</v>
      </c>
      <c r="AP53" s="185">
        <v>7</v>
      </c>
      <c r="AQ53" s="126" t="s">
        <v>10</v>
      </c>
      <c r="AR53" s="78">
        <v>659</v>
      </c>
      <c r="AS53" s="79">
        <f t="shared" si="43"/>
        <v>3088.0740000000001</v>
      </c>
      <c r="AT53" s="79">
        <f t="shared" si="54"/>
        <v>192.1260000000002</v>
      </c>
      <c r="AU53" s="231"/>
    </row>
    <row r="54" spans="1:47" ht="15" customHeight="1" thickBot="1" x14ac:dyDescent="0.3">
      <c r="A54" s="1">
        <v>49</v>
      </c>
      <c r="B54" s="283"/>
      <c r="C54" s="24" t="str">
        <f t="shared" si="1"/>
        <v xml:space="preserve">27 ans </v>
      </c>
      <c r="D54" s="25">
        <f t="shared" si="2"/>
        <v>2020</v>
      </c>
      <c r="E54" s="27" t="str">
        <f t="shared" si="6"/>
        <v>4 ans, 0 mois et 29 jours</v>
      </c>
      <c r="F54" s="27" t="s">
        <v>35</v>
      </c>
      <c r="G54" s="10"/>
      <c r="H54" s="26" t="str">
        <f t="shared" ref="H54:H117" si="57">IF(A54="","",DATEDIF($J$54,K54,"y")&amp;IF(DATEDIF($J$54,K54,"y")&gt;1," ans, "," an, ")&amp;DATEDIF($J$54,K54,"ym")&amp;" mois et "&amp;DATEDIF($J$54,K54,"md")&amp;IF(DATEDIF(
$J$54,K54,"md")&gt;1," jours"," jour"))</f>
        <v>0 an, 0 mois et 29 jours</v>
      </c>
      <c r="I54" s="29" t="str">
        <f t="shared" si="39"/>
        <v>1 an, 5 mois et 29 jours</v>
      </c>
      <c r="J54" s="28">
        <f t="shared" si="12"/>
        <v>44075</v>
      </c>
      <c r="K54" s="29">
        <f t="shared" si="8"/>
        <v>44104</v>
      </c>
      <c r="L54" s="7" t="s">
        <v>13</v>
      </c>
      <c r="M54" s="30">
        <f t="shared" si="44"/>
        <v>1</v>
      </c>
      <c r="N54" s="7">
        <v>349</v>
      </c>
      <c r="O54" s="31">
        <f t="shared" si="16"/>
        <v>1635.414</v>
      </c>
      <c r="P54" s="31">
        <f t="shared" si="10"/>
        <v>-1635.414</v>
      </c>
      <c r="Q54" s="107"/>
      <c r="R54" s="219"/>
      <c r="S54" s="219"/>
      <c r="T54" s="220"/>
      <c r="U54" s="220"/>
      <c r="V54" s="220"/>
      <c r="W54" s="220"/>
      <c r="X54" s="115" t="str">
        <f t="shared" si="42"/>
        <v/>
      </c>
      <c r="Y54" s="220"/>
      <c r="AA54" s="121" t="str">
        <f t="shared" si="35"/>
        <v/>
      </c>
      <c r="AB54" s="279"/>
      <c r="AC54" s="113"/>
      <c r="AD54" s="281"/>
      <c r="AE54" s="286"/>
      <c r="AF54" s="265"/>
      <c r="AH54" s="50">
        <v>42</v>
      </c>
      <c r="AI54" s="108"/>
      <c r="AJ54" s="52">
        <v>2057</v>
      </c>
      <c r="AK54" s="46"/>
      <c r="AL54" s="53"/>
      <c r="AM54" s="53"/>
      <c r="AN54" s="36"/>
      <c r="AO54" s="140" t="s">
        <v>17</v>
      </c>
      <c r="AP54" s="185">
        <v>8</v>
      </c>
      <c r="AQ54" s="126" t="s">
        <v>21</v>
      </c>
      <c r="AR54" s="78">
        <v>710</v>
      </c>
      <c r="AS54" s="79">
        <f t="shared" si="43"/>
        <v>3327.06</v>
      </c>
      <c r="AT54" s="79">
        <f t="shared" si="54"/>
        <v>238.98599999999988</v>
      </c>
      <c r="AU54" s="231"/>
    </row>
    <row r="55" spans="1:47" ht="15" customHeight="1" x14ac:dyDescent="0.25">
      <c r="A55" s="1">
        <v>50</v>
      </c>
      <c r="B55" s="283"/>
      <c r="C55" s="24" t="str">
        <f t="shared" si="1"/>
        <v xml:space="preserve">27 ans </v>
      </c>
      <c r="D55" s="25">
        <f t="shared" si="2"/>
        <v>2020</v>
      </c>
      <c r="E55" s="27" t="str">
        <f t="shared" si="6"/>
        <v>4 ans, 1 mois et 30 jours</v>
      </c>
      <c r="F55" s="27" t="s">
        <v>35</v>
      </c>
      <c r="G55" s="10"/>
      <c r="H55" s="26" t="str">
        <f t="shared" si="57"/>
        <v>0 an, 1 mois et 30 jours</v>
      </c>
      <c r="I55" s="29" t="str">
        <f t="shared" si="39"/>
        <v>1 an, 6 mois et 30 jours</v>
      </c>
      <c r="J55" s="28">
        <f t="shared" si="12"/>
        <v>44105</v>
      </c>
      <c r="K55" s="29">
        <f t="shared" si="8"/>
        <v>44135</v>
      </c>
      <c r="L55" s="7" t="s">
        <v>13</v>
      </c>
      <c r="M55" s="30">
        <f t="shared" si="44"/>
        <v>1</v>
      </c>
      <c r="N55" s="7">
        <v>349</v>
      </c>
      <c r="O55" s="31">
        <f t="shared" si="16"/>
        <v>1635.414</v>
      </c>
      <c r="P55" s="31">
        <f t="shared" si="10"/>
        <v>-1635.414</v>
      </c>
      <c r="Q55" s="107"/>
      <c r="R55" s="219"/>
      <c r="S55" s="219"/>
      <c r="T55" s="220"/>
      <c r="U55" s="220"/>
      <c r="V55" s="220"/>
      <c r="W55" s="220"/>
      <c r="X55" s="115" t="str">
        <f t="shared" si="42"/>
        <v/>
      </c>
      <c r="Y55" s="220"/>
      <c r="AA55" s="121" t="str">
        <f t="shared" si="35"/>
        <v/>
      </c>
      <c r="AB55" s="277">
        <f>SUM(X55:X57)</f>
        <v>0</v>
      </c>
      <c r="AC55" s="113"/>
      <c r="AD55" s="281">
        <v>17</v>
      </c>
      <c r="AE55" s="284">
        <f t="shared" ref="AE55" ca="1" si="58">OFFSET($AI$11,((MOD(ROW(AD56)*4,3)/2)+1)*COUNTA(AD55)+IF(((MOD(ROW(AD56)*4,3)/2)+1)*COUNTA(AD55)=2,INT(ROW(AD49)/12),0),)</f>
        <v>1522.5</v>
      </c>
      <c r="AF55" s="265" t="str">
        <f t="shared" ref="AF55" si="59">IF(AB55=0,"",IF(AB55&lt;AE55,"Alerte !",1))</f>
        <v/>
      </c>
      <c r="AH55" s="50">
        <v>43</v>
      </c>
      <c r="AI55" s="108"/>
      <c r="AJ55" s="52">
        <v>2058</v>
      </c>
      <c r="AK55" s="46"/>
      <c r="AL55" s="53"/>
      <c r="AM55" s="53"/>
      <c r="AN55" s="36"/>
      <c r="AO55" s="140" t="s">
        <v>17</v>
      </c>
      <c r="AP55" s="185">
        <v>9</v>
      </c>
      <c r="AQ55" s="126" t="s">
        <v>11</v>
      </c>
      <c r="AR55" s="78">
        <v>757</v>
      </c>
      <c r="AS55" s="79">
        <f t="shared" si="43"/>
        <v>3547.3020000000001</v>
      </c>
      <c r="AT55" s="79">
        <f t="shared" si="54"/>
        <v>220.24200000000019</v>
      </c>
      <c r="AU55" s="231"/>
    </row>
    <row r="56" spans="1:47" ht="15" customHeight="1" x14ac:dyDescent="0.25">
      <c r="A56" s="1">
        <v>51</v>
      </c>
      <c r="B56" s="283"/>
      <c r="C56" s="24" t="str">
        <f t="shared" si="1"/>
        <v xml:space="preserve">27 ans </v>
      </c>
      <c r="D56" s="25">
        <f t="shared" si="2"/>
        <v>2020</v>
      </c>
      <c r="E56" s="27" t="str">
        <f t="shared" si="6"/>
        <v>4 ans, 2 mois et 29 jours</v>
      </c>
      <c r="F56" s="27" t="s">
        <v>35</v>
      </c>
      <c r="G56" s="10"/>
      <c r="H56" s="26" t="str">
        <f t="shared" si="57"/>
        <v>0 an, 2 mois et 29 jours</v>
      </c>
      <c r="I56" s="29" t="str">
        <f t="shared" si="39"/>
        <v>1 an, 7 mois et 29 jours</v>
      </c>
      <c r="J56" s="28">
        <f t="shared" si="12"/>
        <v>44136</v>
      </c>
      <c r="K56" s="29">
        <f t="shared" si="8"/>
        <v>44165</v>
      </c>
      <c r="M56" s="30" t="str">
        <f t="shared" si="44"/>
        <v/>
      </c>
      <c r="O56" s="31">
        <f t="shared" si="16"/>
        <v>0</v>
      </c>
      <c r="P56" s="31">
        <f t="shared" si="10"/>
        <v>0</v>
      </c>
      <c r="X56" s="115" t="str">
        <f t="shared" si="42"/>
        <v/>
      </c>
      <c r="AA56" s="121" t="str">
        <f t="shared" si="35"/>
        <v/>
      </c>
      <c r="AB56" s="278"/>
      <c r="AC56" s="113"/>
      <c r="AD56" s="281"/>
      <c r="AE56" s="285"/>
      <c r="AF56" s="265"/>
      <c r="AH56" s="50">
        <v>44</v>
      </c>
      <c r="AI56" s="109"/>
      <c r="AJ56" s="81">
        <v>2059</v>
      </c>
      <c r="AK56" s="46"/>
      <c r="AL56" s="53"/>
      <c r="AM56" s="53"/>
      <c r="AN56" s="36"/>
      <c r="AO56" s="140" t="s">
        <v>17</v>
      </c>
      <c r="AP56" s="185">
        <v>10</v>
      </c>
      <c r="AQ56" s="126" t="s">
        <v>11</v>
      </c>
      <c r="AR56" s="78">
        <v>800</v>
      </c>
      <c r="AS56" s="79">
        <f t="shared" si="43"/>
        <v>3748.8</v>
      </c>
      <c r="AT56" s="79">
        <f t="shared" si="54"/>
        <v>201.49800000000005</v>
      </c>
      <c r="AU56" s="231"/>
    </row>
    <row r="57" spans="1:47" ht="15" customHeight="1" thickBot="1" x14ac:dyDescent="0.3">
      <c r="A57" s="1">
        <v>52</v>
      </c>
      <c r="B57" s="283"/>
      <c r="C57" s="24" t="str">
        <f t="shared" si="1"/>
        <v xml:space="preserve">27 ans </v>
      </c>
      <c r="D57" s="25">
        <f t="shared" si="2"/>
        <v>2020</v>
      </c>
      <c r="E57" s="27" t="str">
        <f t="shared" si="6"/>
        <v>4 ans, 3 mois et 30 jours</v>
      </c>
      <c r="F57" s="27" t="s">
        <v>35</v>
      </c>
      <c r="G57" s="10"/>
      <c r="H57" s="26" t="str">
        <f t="shared" si="57"/>
        <v>0 an, 3 mois et 30 jours</v>
      </c>
      <c r="I57" s="29" t="str">
        <f t="shared" si="39"/>
        <v>1 an, 8 mois et 30 jours</v>
      </c>
      <c r="J57" s="28">
        <f t="shared" si="12"/>
        <v>44166</v>
      </c>
      <c r="K57" s="29">
        <f t="shared" si="8"/>
        <v>44196</v>
      </c>
      <c r="M57" s="30" t="str">
        <f t="shared" si="44"/>
        <v/>
      </c>
      <c r="O57" s="31">
        <f t="shared" si="16"/>
        <v>0</v>
      </c>
      <c r="P57" s="31">
        <f t="shared" si="10"/>
        <v>0</v>
      </c>
      <c r="X57" s="115" t="str">
        <f t="shared" si="42"/>
        <v/>
      </c>
      <c r="AA57" s="121" t="str">
        <f t="shared" si="35"/>
        <v/>
      </c>
      <c r="AB57" s="279"/>
      <c r="AC57" s="113"/>
      <c r="AD57" s="281"/>
      <c r="AE57" s="286"/>
      <c r="AF57" s="265"/>
      <c r="AL57" s="53"/>
      <c r="AM57" s="53"/>
      <c r="AN57" s="36"/>
      <c r="AO57" s="140" t="s">
        <v>17</v>
      </c>
      <c r="AP57" s="185">
        <v>11</v>
      </c>
      <c r="AQ57" s="126" t="s">
        <v>87</v>
      </c>
      <c r="AR57" s="78">
        <v>830</v>
      </c>
      <c r="AS57" s="79">
        <f t="shared" si="43"/>
        <v>3889.38</v>
      </c>
      <c r="AT57" s="228">
        <f t="shared" si="54"/>
        <v>140.57999999999993</v>
      </c>
      <c r="AU57" s="235"/>
    </row>
    <row r="58" spans="1:47" ht="15" customHeight="1" x14ac:dyDescent="0.25">
      <c r="A58" s="1">
        <v>53</v>
      </c>
      <c r="B58" s="283" t="s">
        <v>45</v>
      </c>
      <c r="C58" s="24" t="str">
        <f t="shared" si="1"/>
        <v xml:space="preserve">27 ans </v>
      </c>
      <c r="D58" s="25">
        <f t="shared" si="2"/>
        <v>2021</v>
      </c>
      <c r="E58" s="27" t="str">
        <f t="shared" si="6"/>
        <v>4 ans, 4 mois et 30 jours</v>
      </c>
      <c r="F58" s="27" t="s">
        <v>35</v>
      </c>
      <c r="G58" s="10"/>
      <c r="H58" s="26" t="str">
        <f t="shared" si="57"/>
        <v>0 an, 4 mois et 30 jours</v>
      </c>
      <c r="I58" s="29" t="str">
        <f t="shared" si="39"/>
        <v>1 an, 9 mois et 30 jours</v>
      </c>
      <c r="J58" s="28">
        <f t="shared" si="12"/>
        <v>44197</v>
      </c>
      <c r="K58" s="29">
        <f t="shared" si="8"/>
        <v>44227</v>
      </c>
      <c r="M58" s="30" t="str">
        <f t="shared" si="44"/>
        <v/>
      </c>
      <c r="O58" s="31">
        <f t="shared" si="16"/>
        <v>0</v>
      </c>
      <c r="P58" s="31">
        <f t="shared" si="10"/>
        <v>0</v>
      </c>
      <c r="X58" s="115" t="str">
        <f t="shared" si="42"/>
        <v/>
      </c>
      <c r="AA58" s="121" t="str">
        <f t="shared" si="35"/>
        <v/>
      </c>
      <c r="AB58" s="277">
        <f>SUM(X58:X60)</f>
        <v>0</v>
      </c>
      <c r="AC58" s="113"/>
      <c r="AD58" s="281">
        <v>18</v>
      </c>
      <c r="AE58" s="284">
        <f t="shared" ref="AE58" ca="1" si="60">OFFSET($AI$11,((MOD(ROW(AD59)*4,3)/2)+1)*COUNTA(AD58)+IF(((MOD(ROW(AD59)*4,3)/2)+1)*COUNTA(AD58)=2,INT(ROW(AD52)/12),0),)</f>
        <v>1522.5</v>
      </c>
      <c r="AF58" s="265" t="str">
        <f t="shared" ref="AF58" si="61">IF(AB58=0,"",IF(AB58&lt;AE58,"Alerte !",1))</f>
        <v/>
      </c>
      <c r="AO58" s="141" t="s">
        <v>27</v>
      </c>
      <c r="AP58" s="186">
        <v>1</v>
      </c>
      <c r="AQ58" s="82" t="s">
        <v>18</v>
      </c>
      <c r="AR58" s="127">
        <v>757</v>
      </c>
      <c r="AS58" s="83">
        <f t="shared" si="43"/>
        <v>3547.3020000000001</v>
      </c>
      <c r="AT58" s="83"/>
      <c r="AU58" s="235"/>
    </row>
    <row r="59" spans="1:47" ht="15" customHeight="1" x14ac:dyDescent="0.25">
      <c r="A59" s="1">
        <v>54</v>
      </c>
      <c r="B59" s="283"/>
      <c r="C59" s="24" t="str">
        <f t="shared" si="1"/>
        <v xml:space="preserve">28 ans </v>
      </c>
      <c r="D59" s="25">
        <f t="shared" si="2"/>
        <v>2021</v>
      </c>
      <c r="E59" s="27" t="str">
        <f t="shared" si="6"/>
        <v>4 ans, 5 mois et 27 jours</v>
      </c>
      <c r="F59" s="27" t="s">
        <v>35</v>
      </c>
      <c r="G59" s="10"/>
      <c r="H59" s="26" t="str">
        <f t="shared" si="57"/>
        <v>0 an, 5 mois et 27 jours</v>
      </c>
      <c r="I59" s="29" t="str">
        <f t="shared" si="39"/>
        <v>1 an, 10 mois et 27 jours</v>
      </c>
      <c r="J59" s="28">
        <f t="shared" si="12"/>
        <v>44228</v>
      </c>
      <c r="K59" s="29">
        <f t="shared" si="8"/>
        <v>44255</v>
      </c>
      <c r="M59" s="30" t="str">
        <f t="shared" si="44"/>
        <v/>
      </c>
      <c r="O59" s="31">
        <f t="shared" si="16"/>
        <v>0</v>
      </c>
      <c r="P59" s="31">
        <f t="shared" si="10"/>
        <v>0</v>
      </c>
      <c r="X59" s="115" t="str">
        <f t="shared" si="42"/>
        <v/>
      </c>
      <c r="AA59" s="121" t="str">
        <f t="shared" si="35"/>
        <v/>
      </c>
      <c r="AB59" s="278"/>
      <c r="AC59" s="113"/>
      <c r="AD59" s="281"/>
      <c r="AE59" s="285"/>
      <c r="AF59" s="265"/>
      <c r="AO59" s="142" t="s">
        <v>27</v>
      </c>
      <c r="AP59" s="187">
        <v>2</v>
      </c>
      <c r="AQ59" s="84" t="s">
        <v>18</v>
      </c>
      <c r="AR59" s="128">
        <v>800</v>
      </c>
      <c r="AS59" s="85">
        <f t="shared" si="43"/>
        <v>3748.8</v>
      </c>
      <c r="AT59" s="85">
        <f>AS59-AS58</f>
        <v>201.49800000000005</v>
      </c>
      <c r="AU59" s="235"/>
    </row>
    <row r="60" spans="1:47" ht="15" customHeight="1" thickBot="1" x14ac:dyDescent="0.3">
      <c r="A60" s="1">
        <v>55</v>
      </c>
      <c r="B60" s="283"/>
      <c r="C60" s="24" t="str">
        <f t="shared" si="1"/>
        <v xml:space="preserve">28 ans </v>
      </c>
      <c r="D60" s="25">
        <f t="shared" si="2"/>
        <v>2021</v>
      </c>
      <c r="E60" s="27" t="str">
        <f t="shared" si="6"/>
        <v>4 ans, 6 mois et 30 jours</v>
      </c>
      <c r="F60" s="27" t="s">
        <v>35</v>
      </c>
      <c r="G60" s="10"/>
      <c r="H60" s="26" t="str">
        <f t="shared" si="57"/>
        <v>0 an, 6 mois et 30 jours</v>
      </c>
      <c r="I60" s="29" t="str">
        <f t="shared" si="39"/>
        <v>1 an, 11 mois et 30 jours</v>
      </c>
      <c r="J60" s="28">
        <f t="shared" si="12"/>
        <v>44256</v>
      </c>
      <c r="K60" s="29">
        <f t="shared" si="8"/>
        <v>44286</v>
      </c>
      <c r="M60" s="30" t="str">
        <f t="shared" si="44"/>
        <v/>
      </c>
      <c r="O60" s="31">
        <f t="shared" si="16"/>
        <v>0</v>
      </c>
      <c r="P60" s="31">
        <f t="shared" si="10"/>
        <v>0</v>
      </c>
      <c r="X60" s="115" t="str">
        <f t="shared" si="42"/>
        <v/>
      </c>
      <c r="AA60" s="121" t="str">
        <f t="shared" si="35"/>
        <v/>
      </c>
      <c r="AB60" s="279"/>
      <c r="AC60" s="113"/>
      <c r="AD60" s="281"/>
      <c r="AE60" s="286"/>
      <c r="AF60" s="265"/>
      <c r="AO60" s="142" t="s">
        <v>27</v>
      </c>
      <c r="AP60" s="187">
        <v>3</v>
      </c>
      <c r="AQ60" s="84" t="s">
        <v>10</v>
      </c>
      <c r="AR60" s="128">
        <v>830</v>
      </c>
      <c r="AS60" s="85">
        <f t="shared" si="43"/>
        <v>3889.38</v>
      </c>
      <c r="AT60" s="85">
        <f t="shared" ref="AT60:AT63" si="62">AS60-AS59</f>
        <v>140.57999999999993</v>
      </c>
      <c r="AU60" s="235"/>
    </row>
    <row r="61" spans="1:47" ht="15" customHeight="1" x14ac:dyDescent="0.25">
      <c r="A61" s="1">
        <v>56</v>
      </c>
      <c r="B61" s="283"/>
      <c r="C61" s="24" t="str">
        <f t="shared" si="1"/>
        <v xml:space="preserve">28 ans </v>
      </c>
      <c r="D61" s="25">
        <f t="shared" si="2"/>
        <v>2021</v>
      </c>
      <c r="E61" s="27" t="str">
        <f t="shared" si="6"/>
        <v>4 ans, 7 mois et 29 jours</v>
      </c>
      <c r="F61" s="27" t="s">
        <v>35</v>
      </c>
      <c r="G61" s="10"/>
      <c r="H61" s="26" t="str">
        <f t="shared" si="57"/>
        <v>0 an, 7 mois et 29 jours</v>
      </c>
      <c r="I61" s="29" t="str">
        <f t="shared" si="39"/>
        <v>2 ans, 0 mois et 29 jours</v>
      </c>
      <c r="J61" s="28">
        <f t="shared" si="12"/>
        <v>44287</v>
      </c>
      <c r="K61" s="29">
        <f t="shared" si="8"/>
        <v>44316</v>
      </c>
      <c r="M61" s="30" t="str">
        <f t="shared" si="44"/>
        <v/>
      </c>
      <c r="O61" s="31">
        <f t="shared" si="16"/>
        <v>0</v>
      </c>
      <c r="P61" s="31">
        <f t="shared" si="10"/>
        <v>0</v>
      </c>
      <c r="X61" s="115" t="str">
        <f t="shared" si="42"/>
        <v/>
      </c>
      <c r="AA61" s="121" t="str">
        <f t="shared" si="35"/>
        <v/>
      </c>
      <c r="AB61" s="277">
        <f>SUM(X61:X63)</f>
        <v>0</v>
      </c>
      <c r="AC61" s="113"/>
      <c r="AD61" s="281">
        <v>19</v>
      </c>
      <c r="AE61" s="284">
        <f t="shared" ref="AE61" ca="1" si="63">OFFSET($AI$11,((MOD(ROW(AD62)*4,3)/2)+1)*COUNTA(AD61)+IF(((MOD(ROW(AD62)*4,3)/2)+1)*COUNTA(AD61)=2,INT(ROW(AD55)/12),0),)</f>
        <v>1522.5</v>
      </c>
      <c r="AF61" s="265" t="str">
        <f t="shared" ref="AF61" si="64">IF(AB61=0,"",IF(AB61&lt;AE61,"Alerte !",1))</f>
        <v/>
      </c>
      <c r="AO61" s="142" t="s">
        <v>27</v>
      </c>
      <c r="AP61" s="187">
        <v>4</v>
      </c>
      <c r="AQ61" s="84" t="s">
        <v>19</v>
      </c>
      <c r="AR61" s="128">
        <v>890</v>
      </c>
      <c r="AS61" s="85">
        <f t="shared" si="43"/>
        <v>4170.54</v>
      </c>
      <c r="AT61" s="85">
        <f t="shared" si="62"/>
        <v>281.15999999999985</v>
      </c>
      <c r="AU61" s="236" t="s">
        <v>96</v>
      </c>
    </row>
    <row r="62" spans="1:47" ht="15" customHeight="1" x14ac:dyDescent="0.25">
      <c r="A62" s="1">
        <v>57</v>
      </c>
      <c r="B62" s="283"/>
      <c r="C62" s="24" t="str">
        <f t="shared" si="1"/>
        <v xml:space="preserve">28 ans </v>
      </c>
      <c r="D62" s="25">
        <f t="shared" si="2"/>
        <v>2021</v>
      </c>
      <c r="E62" s="27" t="str">
        <f t="shared" si="6"/>
        <v>4 ans, 8 mois et 30 jours</v>
      </c>
      <c r="F62" s="27" t="s">
        <v>35</v>
      </c>
      <c r="G62" s="10"/>
      <c r="H62" s="26" t="str">
        <f t="shared" si="57"/>
        <v>0 an, 8 mois et 30 jours</v>
      </c>
      <c r="I62" s="29" t="str">
        <f t="shared" si="39"/>
        <v>2 ans, 1 mois et 30 jours</v>
      </c>
      <c r="J62" s="28">
        <f t="shared" si="12"/>
        <v>44317</v>
      </c>
      <c r="K62" s="29">
        <f t="shared" si="8"/>
        <v>44347</v>
      </c>
      <c r="M62" s="30" t="str">
        <f t="shared" si="44"/>
        <v/>
      </c>
      <c r="O62" s="31">
        <f t="shared" si="16"/>
        <v>0</v>
      </c>
      <c r="P62" s="31">
        <f t="shared" si="10"/>
        <v>0</v>
      </c>
      <c r="X62" s="115" t="str">
        <f t="shared" si="42"/>
        <v/>
      </c>
      <c r="AA62" s="121" t="str">
        <f t="shared" si="35"/>
        <v/>
      </c>
      <c r="AB62" s="278"/>
      <c r="AC62" s="113"/>
      <c r="AD62" s="281"/>
      <c r="AE62" s="285"/>
      <c r="AF62" s="265"/>
      <c r="AO62" s="142" t="s">
        <v>27</v>
      </c>
      <c r="AP62" s="187">
        <v>5</v>
      </c>
      <c r="AQ62" s="84" t="s">
        <v>19</v>
      </c>
      <c r="AR62" s="128">
        <v>925</v>
      </c>
      <c r="AS62" s="85">
        <f t="shared" si="43"/>
        <v>4334.55</v>
      </c>
      <c r="AT62" s="85">
        <f t="shared" si="62"/>
        <v>164.01000000000022</v>
      </c>
      <c r="AU62" s="237" t="s">
        <v>97</v>
      </c>
    </row>
    <row r="63" spans="1:47" ht="15" customHeight="1" thickBot="1" x14ac:dyDescent="0.3">
      <c r="A63" s="1">
        <v>58</v>
      </c>
      <c r="B63" s="283"/>
      <c r="C63" s="24" t="str">
        <f t="shared" si="1"/>
        <v xml:space="preserve">28 ans </v>
      </c>
      <c r="D63" s="25">
        <f t="shared" si="2"/>
        <v>2021</v>
      </c>
      <c r="E63" s="27" t="str">
        <f t="shared" si="6"/>
        <v>4 ans, 9 mois et 29 jours</v>
      </c>
      <c r="F63" s="27" t="s">
        <v>35</v>
      </c>
      <c r="G63" s="10"/>
      <c r="H63" s="26" t="str">
        <f t="shared" si="57"/>
        <v>0 an, 9 mois et 29 jours</v>
      </c>
      <c r="I63" s="29" t="str">
        <f t="shared" si="39"/>
        <v>2 ans, 2 mois et 29 jours</v>
      </c>
      <c r="J63" s="28">
        <f t="shared" si="12"/>
        <v>44348</v>
      </c>
      <c r="K63" s="29">
        <f t="shared" si="8"/>
        <v>44377</v>
      </c>
      <c r="M63" s="30" t="str">
        <f t="shared" si="44"/>
        <v/>
      </c>
      <c r="O63" s="31">
        <f t="shared" si="16"/>
        <v>0</v>
      </c>
      <c r="P63" s="31">
        <f t="shared" si="10"/>
        <v>0</v>
      </c>
      <c r="X63" s="115" t="str">
        <f t="shared" si="42"/>
        <v/>
      </c>
      <c r="AA63" s="121" t="str">
        <f t="shared" si="35"/>
        <v/>
      </c>
      <c r="AB63" s="279"/>
      <c r="AC63" s="113"/>
      <c r="AD63" s="281"/>
      <c r="AE63" s="286"/>
      <c r="AF63" s="265"/>
      <c r="AO63" s="142" t="s">
        <v>27</v>
      </c>
      <c r="AP63" s="187">
        <v>6</v>
      </c>
      <c r="AQ63" s="84" t="s">
        <v>87</v>
      </c>
      <c r="AR63" s="128">
        <v>972</v>
      </c>
      <c r="AS63" s="85">
        <f t="shared" si="43"/>
        <v>4554.7920000000004</v>
      </c>
      <c r="AT63" s="212">
        <f t="shared" si="62"/>
        <v>220.24200000000019</v>
      </c>
      <c r="AU63" s="238" t="s">
        <v>98</v>
      </c>
    </row>
    <row r="64" spans="1:47" ht="15" customHeight="1" x14ac:dyDescent="0.25">
      <c r="A64" s="1">
        <v>59</v>
      </c>
      <c r="B64" s="283"/>
      <c r="C64" s="24" t="str">
        <f t="shared" si="1"/>
        <v xml:space="preserve">28 ans </v>
      </c>
      <c r="D64" s="25">
        <f t="shared" si="2"/>
        <v>2021</v>
      </c>
      <c r="E64" s="27" t="str">
        <f t="shared" si="6"/>
        <v>4 ans, 10 mois et 30 jours</v>
      </c>
      <c r="F64" s="27" t="s">
        <v>35</v>
      </c>
      <c r="G64" s="10"/>
      <c r="H64" s="26" t="str">
        <f t="shared" si="57"/>
        <v>0 an, 10 mois et 30 jours</v>
      </c>
      <c r="I64" s="29" t="str">
        <f t="shared" si="39"/>
        <v>2 ans, 3 mois et 30 jours</v>
      </c>
      <c r="J64" s="28">
        <f t="shared" si="12"/>
        <v>44378</v>
      </c>
      <c r="K64" s="29">
        <f t="shared" si="8"/>
        <v>44408</v>
      </c>
      <c r="M64" s="30" t="str">
        <f t="shared" si="44"/>
        <v/>
      </c>
      <c r="O64" s="31">
        <f t="shared" si="16"/>
        <v>0</v>
      </c>
      <c r="P64" s="31">
        <f t="shared" si="10"/>
        <v>0</v>
      </c>
      <c r="X64" s="115" t="str">
        <f t="shared" si="42"/>
        <v/>
      </c>
      <c r="AA64" s="121" t="str">
        <f t="shared" si="35"/>
        <v/>
      </c>
      <c r="AB64" s="277">
        <f>SUM(X64:X66)</f>
        <v>0</v>
      </c>
      <c r="AC64" s="113"/>
      <c r="AD64" s="281">
        <v>20</v>
      </c>
      <c r="AE64" s="284">
        <f t="shared" ref="AE64" ca="1" si="65">OFFSET($AI$11,((MOD(ROW(AD65)*4,3)/2)+1)*COUNTA(AD64)+IF(((MOD(ROW(AD65)*4,3)/2)+1)*COUNTA(AD64)=2,INT(ROW(AD58)/12),0),)</f>
        <v>1522.5</v>
      </c>
      <c r="AF64" s="265" t="str">
        <f t="shared" ref="AF64" si="66">IF(AB64=0,"",IF(AB64&lt;AE64,"Alerte !",1))</f>
        <v/>
      </c>
      <c r="AO64" s="208" t="s">
        <v>92</v>
      </c>
      <c r="AP64" s="205">
        <v>1</v>
      </c>
      <c r="AQ64" s="123" t="s">
        <v>9</v>
      </c>
      <c r="AR64" s="86">
        <v>830</v>
      </c>
      <c r="AS64" s="87">
        <f t="shared" si="43"/>
        <v>3889.38</v>
      </c>
      <c r="AT64" s="87"/>
      <c r="AU64" s="235"/>
    </row>
    <row r="65" spans="1:47" ht="15" customHeight="1" x14ac:dyDescent="0.25">
      <c r="A65" s="1">
        <v>60</v>
      </c>
      <c r="B65" s="283"/>
      <c r="C65" s="24" t="str">
        <f t="shared" si="1"/>
        <v xml:space="preserve">28 ans </v>
      </c>
      <c r="D65" s="25">
        <f t="shared" si="2"/>
        <v>2021</v>
      </c>
      <c r="E65" s="27" t="str">
        <f t="shared" si="6"/>
        <v>4 ans, 11 mois et 30 jours</v>
      </c>
      <c r="F65" s="27" t="s">
        <v>35</v>
      </c>
      <c r="G65" s="10"/>
      <c r="H65" s="26" t="str">
        <f t="shared" si="57"/>
        <v>0 an, 11 mois et 30 jours</v>
      </c>
      <c r="I65" s="29" t="str">
        <f t="shared" si="39"/>
        <v>2 ans, 4 mois et 30 jours</v>
      </c>
      <c r="J65" s="28">
        <f t="shared" si="12"/>
        <v>44409</v>
      </c>
      <c r="K65" s="29">
        <f t="shared" si="8"/>
        <v>44439</v>
      </c>
      <c r="M65" s="30" t="str">
        <f t="shared" si="44"/>
        <v/>
      </c>
      <c r="O65" s="31">
        <f t="shared" si="16"/>
        <v>0</v>
      </c>
      <c r="P65" s="31">
        <f t="shared" si="10"/>
        <v>0</v>
      </c>
      <c r="X65" s="115" t="str">
        <f t="shared" si="42"/>
        <v/>
      </c>
      <c r="AA65" s="121" t="str">
        <f t="shared" si="35"/>
        <v/>
      </c>
      <c r="AB65" s="278"/>
      <c r="AC65" s="113"/>
      <c r="AD65" s="281"/>
      <c r="AE65" s="285"/>
      <c r="AF65" s="265"/>
      <c r="AO65" s="209" t="s">
        <v>92</v>
      </c>
      <c r="AP65" s="206">
        <v>2</v>
      </c>
      <c r="AQ65" s="124" t="s">
        <v>19</v>
      </c>
      <c r="AR65" s="89">
        <v>972</v>
      </c>
      <c r="AS65" s="88">
        <f t="shared" si="43"/>
        <v>4554.7920000000004</v>
      </c>
      <c r="AT65" s="88">
        <f>AS65-AS64</f>
        <v>665.41200000000026</v>
      </c>
      <c r="AU65" s="239" t="s">
        <v>99</v>
      </c>
    </row>
    <row r="66" spans="1:47" ht="15" customHeight="1" thickBot="1" x14ac:dyDescent="0.3">
      <c r="A66" s="1">
        <v>61</v>
      </c>
      <c r="B66" s="283"/>
      <c r="C66" s="24" t="str">
        <f t="shared" si="1"/>
        <v xml:space="preserve">28 ans </v>
      </c>
      <c r="D66" s="25">
        <f t="shared" si="2"/>
        <v>2021</v>
      </c>
      <c r="E66" s="27" t="str">
        <f t="shared" si="6"/>
        <v>5 ans, 0 mois et 29 jours</v>
      </c>
      <c r="F66" s="27" t="s">
        <v>35</v>
      </c>
      <c r="H66" s="26" t="str">
        <f t="shared" si="57"/>
        <v>1 an, 0 mois et 29 jours</v>
      </c>
      <c r="I66" s="194" t="str">
        <f>IF(A66="","",DATEDIF($J$37,K66,"y")&amp;IF(DATEDIF($J$37,K66,"y")&gt;1," ans, "," an, ")&amp;DATEDIF($J$37,K66,"ym")&amp;" mois et "&amp;DATEDIF($J$37,K66,"md")&amp;IF(DATEDIF(
$J$37,K66,"md")&gt;1," jours"," jour"))</f>
        <v>2 ans, 5 mois et 29 jours</v>
      </c>
      <c r="J66" s="193">
        <f t="shared" si="12"/>
        <v>44440</v>
      </c>
      <c r="K66" s="194">
        <f t="shared" si="8"/>
        <v>44469</v>
      </c>
      <c r="L66" s="111"/>
      <c r="M66" s="188"/>
      <c r="N66" s="111"/>
      <c r="O66" s="31">
        <f t="shared" si="16"/>
        <v>0</v>
      </c>
      <c r="P66" s="31">
        <f t="shared" si="10"/>
        <v>0</v>
      </c>
      <c r="X66" s="115" t="str">
        <f t="shared" si="42"/>
        <v/>
      </c>
      <c r="AA66" s="121" t="str">
        <f t="shared" si="35"/>
        <v/>
      </c>
      <c r="AB66" s="279"/>
      <c r="AC66" s="113"/>
      <c r="AD66" s="281"/>
      <c r="AE66" s="286"/>
      <c r="AF66" s="265"/>
      <c r="AO66" s="209" t="s">
        <v>92</v>
      </c>
      <c r="AP66" s="206">
        <v>3</v>
      </c>
      <c r="AQ66" s="124" t="s">
        <v>19</v>
      </c>
      <c r="AR66" s="89">
        <v>1013</v>
      </c>
      <c r="AS66" s="88">
        <f t="shared" si="43"/>
        <v>4746.9179999999997</v>
      </c>
      <c r="AT66" s="88">
        <f t="shared" ref="AT66:AT67" si="67">AS66-AS65</f>
        <v>192.12599999999929</v>
      </c>
      <c r="AU66" s="240" t="s">
        <v>100</v>
      </c>
    </row>
    <row r="67" spans="1:47" ht="15" customHeight="1" x14ac:dyDescent="0.25">
      <c r="A67" s="1">
        <v>62</v>
      </c>
      <c r="B67" s="283"/>
      <c r="C67" s="24" t="str">
        <f t="shared" si="1"/>
        <v xml:space="preserve">28 ans </v>
      </c>
      <c r="D67" s="25">
        <f t="shared" si="2"/>
        <v>2021</v>
      </c>
      <c r="E67" s="27" t="str">
        <f>IF(A67="","",DATEDIF($J$6,K67,"y")&amp;IF(DATEDIF($J$6,K67,"y")&gt;1," ans, "," an, ")&amp;DATEDIF($J$6,K67,"ym")&amp;" mois et "&amp;DATEDIF($J$6,K67,"md")&amp;IF(DATEDIF(
$J$6,K67,"md")&gt;1," jours"," jour"))</f>
        <v>5 ans, 1 mois et 30 jours</v>
      </c>
      <c r="F67" s="27" t="s">
        <v>35</v>
      </c>
      <c r="H67" s="26" t="str">
        <f t="shared" si="57"/>
        <v>1 an, 1 mois et 30 jours</v>
      </c>
      <c r="I67" s="29" t="str">
        <f t="shared" si="39"/>
        <v>2 ans, 6 mois et 30 jours</v>
      </c>
      <c r="J67" s="28">
        <f t="shared" si="12"/>
        <v>44470</v>
      </c>
      <c r="K67" s="29">
        <f t="shared" si="8"/>
        <v>44500</v>
      </c>
      <c r="M67" s="30" t="str">
        <f>IFERROR(INDEX($AP$5:$AP$67,SUMPRODUCT(MATCH(1,($AO$5:$AO$67=$L67)*($AR$5:$AR$67=$N67),0))),"")</f>
        <v/>
      </c>
      <c r="O67" s="31">
        <f t="shared" si="16"/>
        <v>0</v>
      </c>
      <c r="P67" s="31">
        <f t="shared" si="10"/>
        <v>0</v>
      </c>
      <c r="X67" s="115" t="str">
        <f t="shared" si="42"/>
        <v/>
      </c>
      <c r="AA67" s="121" t="str">
        <f t="shared" si="35"/>
        <v/>
      </c>
      <c r="AB67" s="277">
        <f>SUM(X67:X69)</f>
        <v>0</v>
      </c>
      <c r="AC67" s="113"/>
      <c r="AD67" s="281">
        <v>21</v>
      </c>
      <c r="AE67" s="284">
        <f t="shared" ref="AE67" ca="1" si="68">OFFSET($AI$11,((MOD(ROW(AD68)*4,3)/2)+1)*COUNTA(AD67)+IF(((MOD(ROW(AD68)*4,3)/2)+1)*COUNTA(AD67)=2,INT(ROW(AD61)/12),0),)</f>
        <v>0</v>
      </c>
      <c r="AF67" s="265" t="str">
        <f t="shared" ref="AF67" si="69">IF(AB67=0,"",IF(AB67&lt;AE67,"Alerte !",1))</f>
        <v/>
      </c>
      <c r="AO67" s="210" t="s">
        <v>92</v>
      </c>
      <c r="AP67" s="207">
        <v>4</v>
      </c>
      <c r="AQ67" s="125" t="s">
        <v>87</v>
      </c>
      <c r="AR67" s="90">
        <v>1067</v>
      </c>
      <c r="AS67" s="91">
        <f t="shared" si="43"/>
        <v>4999.9619999999995</v>
      </c>
      <c r="AT67" s="91">
        <f t="shared" si="67"/>
        <v>253.04399999999987</v>
      </c>
      <c r="AU67" s="241" t="s">
        <v>101</v>
      </c>
    </row>
    <row r="68" spans="1:47" ht="15" customHeight="1" x14ac:dyDescent="0.25">
      <c r="A68" s="1">
        <v>63</v>
      </c>
      <c r="B68" s="283"/>
      <c r="C68" s="24" t="str">
        <f t="shared" si="1"/>
        <v xml:space="preserve">28 ans </v>
      </c>
      <c r="D68" s="25">
        <f t="shared" si="2"/>
        <v>2021</v>
      </c>
      <c r="E68" s="27" t="str">
        <f>IF(A68="","",DATEDIF($J$6,K68,"y")&amp;IF(DATEDIF($J$6,K68,"y")&gt;1," ans, "," an, ")&amp;DATEDIF($J$6,K68,"ym")&amp;" mois et "&amp;DATEDIF($J$6,K68,"md")&amp;IF(DATEDIF(
$J$6,K68,"md")&gt;1," jours"," jour"))</f>
        <v>5 ans, 2 mois et 29 jours</v>
      </c>
      <c r="F68" s="27" t="s">
        <v>35</v>
      </c>
      <c r="H68" s="26" t="str">
        <f t="shared" si="57"/>
        <v>1 an, 2 mois et 29 jours</v>
      </c>
      <c r="I68" s="29" t="str">
        <f t="shared" si="39"/>
        <v>2 ans, 7 mois et 29 jours</v>
      </c>
      <c r="J68" s="28">
        <f t="shared" si="12"/>
        <v>44501</v>
      </c>
      <c r="K68" s="29">
        <f t="shared" si="8"/>
        <v>44530</v>
      </c>
      <c r="M68" s="30" t="str">
        <f>IFERROR(INDEX($AP$5:$AP$67,SUMPRODUCT(MATCH(1,($AO$5:$AO$67=$L68)*($AR$5:$AR$67=$N68),0))),"")</f>
        <v/>
      </c>
      <c r="O68" s="31">
        <f t="shared" si="16"/>
        <v>0</v>
      </c>
      <c r="P68" s="31">
        <f t="shared" si="10"/>
        <v>0</v>
      </c>
      <c r="X68" s="115" t="str">
        <f t="shared" si="42"/>
        <v/>
      </c>
      <c r="AA68" s="121" t="str">
        <f t="shared" si="35"/>
        <v/>
      </c>
      <c r="AB68" s="278"/>
      <c r="AC68" s="113"/>
      <c r="AD68" s="281"/>
      <c r="AE68" s="285"/>
      <c r="AF68" s="265"/>
    </row>
    <row r="69" spans="1:47" ht="15" customHeight="1" thickBot="1" x14ac:dyDescent="0.3">
      <c r="A69" s="1">
        <v>64</v>
      </c>
      <c r="B69" s="283"/>
      <c r="C69" s="24" t="str">
        <f t="shared" si="1"/>
        <v xml:space="preserve">28 ans </v>
      </c>
      <c r="D69" s="25">
        <f t="shared" si="2"/>
        <v>2021</v>
      </c>
      <c r="E69" s="27" t="str">
        <f t="shared" si="6"/>
        <v>5 ans, 3 mois et 30 jours</v>
      </c>
      <c r="F69" s="27" t="s">
        <v>35</v>
      </c>
      <c r="H69" s="26" t="str">
        <f t="shared" si="57"/>
        <v>1 an, 3 mois et 30 jours</v>
      </c>
      <c r="I69" s="29" t="str">
        <f t="shared" si="39"/>
        <v>2 ans, 8 mois et 30 jours</v>
      </c>
      <c r="J69" s="28">
        <f t="shared" si="12"/>
        <v>44531</v>
      </c>
      <c r="K69" s="29">
        <f t="shared" si="8"/>
        <v>44561</v>
      </c>
      <c r="M69" s="30" t="str">
        <f>IFERROR(INDEX($AP$5:$AP$67,SUMPRODUCT(MATCH(1,($AO$5:$AO$67=$L69)*($AR$5:$AR$67=$N69),0))),"")</f>
        <v/>
      </c>
      <c r="O69" s="31">
        <f t="shared" si="16"/>
        <v>0</v>
      </c>
      <c r="P69" s="31">
        <f t="shared" si="10"/>
        <v>0</v>
      </c>
      <c r="X69" s="115" t="str">
        <f t="shared" si="42"/>
        <v/>
      </c>
      <c r="AA69" s="121" t="str">
        <f t="shared" si="35"/>
        <v/>
      </c>
      <c r="AB69" s="279"/>
      <c r="AC69" s="113"/>
      <c r="AD69" s="281"/>
      <c r="AE69" s="286"/>
      <c r="AF69" s="265"/>
      <c r="AT69" s="143"/>
      <c r="AU69" s="235"/>
    </row>
    <row r="70" spans="1:47" ht="15" customHeight="1" x14ac:dyDescent="0.25">
      <c r="A70" s="1">
        <v>65</v>
      </c>
      <c r="B70" s="283" t="s">
        <v>46</v>
      </c>
      <c r="C70" s="24" t="str">
        <f t="shared" ref="C70:C133" si="70">IF(A70="","",DATEDIF($AJ$8,J70,"y")&amp;IF(DATEDIF($AJ$8,J70,"y")&gt;1," ans "," an "))</f>
        <v xml:space="preserve">28 ans </v>
      </c>
      <c r="D70" s="25">
        <f t="shared" ref="D70:D133" si="71">IF(A70="","",YEAR(J70))</f>
        <v>2022</v>
      </c>
      <c r="E70" s="27" t="str">
        <f t="shared" si="6"/>
        <v>5 ans, 4 mois et 30 jours</v>
      </c>
      <c r="F70" s="27" t="s">
        <v>35</v>
      </c>
      <c r="H70" s="26" t="str">
        <f t="shared" si="57"/>
        <v>1 an, 4 mois et 30 jours</v>
      </c>
      <c r="I70" s="29" t="str">
        <f t="shared" si="39"/>
        <v>2 ans, 9 mois et 30 jours</v>
      </c>
      <c r="J70" s="28">
        <f t="shared" si="12"/>
        <v>44562</v>
      </c>
      <c r="K70" s="29">
        <f t="shared" si="8"/>
        <v>44592</v>
      </c>
      <c r="M70" s="30" t="str">
        <f>IFERROR(INDEX($AP$5:$AP$67,SUMPRODUCT(MATCH(1,($AO$5:$AO$67=$L70)*($AR$5:$AR$67=$N70),0))),"")</f>
        <v/>
      </c>
      <c r="O70" s="31">
        <f t="shared" si="16"/>
        <v>0</v>
      </c>
      <c r="P70" s="31">
        <f t="shared" si="10"/>
        <v>0</v>
      </c>
      <c r="X70" s="115" t="str">
        <f t="shared" ref="X70:X133" si="72">IF(Q70="","",SUM(Q70:W70))</f>
        <v/>
      </c>
      <c r="AA70" s="121" t="str">
        <f t="shared" si="35"/>
        <v/>
      </c>
      <c r="AB70" s="277">
        <f>SUM(X70:X72)</f>
        <v>0</v>
      </c>
      <c r="AC70" s="113"/>
      <c r="AD70" s="281">
        <v>22</v>
      </c>
      <c r="AE70" s="284">
        <f t="shared" ref="AE70" ca="1" si="73">OFFSET($AI$11,((MOD(ROW(AD71)*4,3)/2)+1)*COUNTA(AD70)+IF(((MOD(ROW(AD71)*4,3)/2)+1)*COUNTA(AD70)=2,INT(ROW(AD64)/12),0),)</f>
        <v>0</v>
      </c>
      <c r="AF70" s="265" t="str">
        <f t="shared" ref="AF70" si="74">IF(AB70=0,"",IF(AB70&lt;AE70,"Alerte !",1))</f>
        <v/>
      </c>
      <c r="AT70" s="143"/>
      <c r="AU70" s="235"/>
    </row>
    <row r="71" spans="1:47" ht="15" customHeight="1" x14ac:dyDescent="0.25">
      <c r="A71" s="1">
        <v>66</v>
      </c>
      <c r="B71" s="283"/>
      <c r="C71" s="24" t="str">
        <f t="shared" si="70"/>
        <v xml:space="preserve">29 ans </v>
      </c>
      <c r="D71" s="25">
        <f t="shared" si="71"/>
        <v>2022</v>
      </c>
      <c r="E71" s="27" t="str">
        <f t="shared" ref="E71:E134" si="75">IF(A71="","",DATEDIF($J$6,K71,"y")&amp;IF(DATEDIF($J$6,K71,"y")&gt;1," ans, "," an, ")&amp;DATEDIF($J$6,K71,"ym")&amp;" mois et "&amp;DATEDIF($J$6,K71,"md")&amp;IF(DATEDIF(
$J$6,K71,"md")&gt;1," jours"," jour"))</f>
        <v>5 ans, 5 mois et 27 jours</v>
      </c>
      <c r="F71" s="27" t="s">
        <v>35</v>
      </c>
      <c r="H71" s="26" t="str">
        <f t="shared" si="57"/>
        <v>1 an, 5 mois et 27 jours</v>
      </c>
      <c r="I71" s="29" t="str">
        <f t="shared" si="39"/>
        <v>2 ans, 10 mois et 27 jours</v>
      </c>
      <c r="J71" s="28">
        <f t="shared" si="12"/>
        <v>44593</v>
      </c>
      <c r="K71" s="29">
        <f t="shared" ref="K71:K134" si="76">IF(A71="","",EOMONTH(J71,0))</f>
        <v>44620</v>
      </c>
      <c r="M71" s="30" t="str">
        <f>IFERROR(INDEX($AP$5:$AP$67,SUMPRODUCT(MATCH(1,($AO$5:$AO$67=$L71)*($AR$5:$AR$67=$N71),0))),"")</f>
        <v/>
      </c>
      <c r="O71" s="31">
        <f t="shared" si="16"/>
        <v>0</v>
      </c>
      <c r="P71" s="31">
        <f t="shared" ref="P71:P134" si="77">Q71-O71</f>
        <v>0</v>
      </c>
      <c r="X71" s="115" t="str">
        <f t="shared" si="72"/>
        <v/>
      </c>
      <c r="AA71" s="121" t="str">
        <f t="shared" si="35"/>
        <v/>
      </c>
      <c r="AB71" s="278"/>
      <c r="AC71" s="113"/>
      <c r="AD71" s="281"/>
      <c r="AE71" s="285"/>
      <c r="AF71" s="265"/>
    </row>
    <row r="72" spans="1:47" ht="15" customHeight="1" thickBot="1" x14ac:dyDescent="0.3">
      <c r="A72" s="1">
        <v>67</v>
      </c>
      <c r="B72" s="283"/>
      <c r="C72" s="24" t="str">
        <f t="shared" si="70"/>
        <v xml:space="preserve">29 ans </v>
      </c>
      <c r="D72" s="25">
        <f t="shared" si="71"/>
        <v>2022</v>
      </c>
      <c r="E72" s="27" t="str">
        <f t="shared" si="75"/>
        <v>5 ans, 6 mois et 30 jours</v>
      </c>
      <c r="F72" s="27" t="s">
        <v>35</v>
      </c>
      <c r="H72" s="26" t="str">
        <f t="shared" si="57"/>
        <v>1 an, 6 mois et 30 jours</v>
      </c>
      <c r="I72" s="29" t="str">
        <f t="shared" si="39"/>
        <v>2 ans, 11 mois et 30 jours</v>
      </c>
      <c r="J72" s="28">
        <f t="shared" ref="J72:J135" si="78">IF(A72="","",EDATE(J71,1))</f>
        <v>44621</v>
      </c>
      <c r="K72" s="29">
        <f t="shared" si="76"/>
        <v>44651</v>
      </c>
      <c r="M72" s="30" t="str">
        <f t="shared" ref="M72:M135" ca="1" si="79">IF(N72="","",MATCH(N72,OFFSET($AS$5,VLOOKUP(L72,$AV$6:$AX$13,4,FALSE)-3,,VLOOKUP(L72,$AV$6:$AX$13,3,FALSE))))</f>
        <v/>
      </c>
      <c r="O72" s="31">
        <f t="shared" si="16"/>
        <v>0</v>
      </c>
      <c r="P72" s="31">
        <f t="shared" si="77"/>
        <v>0</v>
      </c>
      <c r="X72" s="115" t="str">
        <f t="shared" si="72"/>
        <v/>
      </c>
      <c r="AA72" s="121" t="str">
        <f t="shared" si="35"/>
        <v/>
      </c>
      <c r="AB72" s="279"/>
      <c r="AC72" s="113"/>
      <c r="AD72" s="281"/>
      <c r="AE72" s="286"/>
      <c r="AF72" s="265"/>
    </row>
    <row r="73" spans="1:47" ht="15" customHeight="1" x14ac:dyDescent="0.25">
      <c r="A73" s="1">
        <v>68</v>
      </c>
      <c r="B73" s="283"/>
      <c r="C73" s="24" t="str">
        <f t="shared" si="70"/>
        <v xml:space="preserve">29 ans </v>
      </c>
      <c r="D73" s="25">
        <f t="shared" si="71"/>
        <v>2022</v>
      </c>
      <c r="E73" s="27" t="str">
        <f t="shared" si="75"/>
        <v>5 ans, 7 mois et 29 jours</v>
      </c>
      <c r="F73" s="27" t="s">
        <v>35</v>
      </c>
      <c r="H73" s="26" t="str">
        <f t="shared" si="57"/>
        <v>1 an, 7 mois et 29 jours</v>
      </c>
      <c r="I73" s="29" t="str">
        <f t="shared" si="39"/>
        <v>3 ans, 0 mois et 29 jours</v>
      </c>
      <c r="J73" s="28">
        <f t="shared" si="78"/>
        <v>44652</v>
      </c>
      <c r="K73" s="29">
        <f t="shared" si="76"/>
        <v>44681</v>
      </c>
      <c r="M73" s="30" t="str">
        <f t="shared" ca="1" si="79"/>
        <v/>
      </c>
      <c r="O73" s="31">
        <f t="shared" si="16"/>
        <v>0</v>
      </c>
      <c r="P73" s="31">
        <f t="shared" si="77"/>
        <v>0</v>
      </c>
      <c r="X73" s="115" t="str">
        <f t="shared" si="72"/>
        <v/>
      </c>
      <c r="AA73" s="121" t="str">
        <f t="shared" si="35"/>
        <v/>
      </c>
      <c r="AB73" s="277">
        <f>SUM(X73:X75)</f>
        <v>0</v>
      </c>
      <c r="AC73" s="113"/>
      <c r="AD73" s="281">
        <v>23</v>
      </c>
      <c r="AE73" s="284">
        <f t="shared" ref="AE73" ca="1" si="80">OFFSET($AI$11,((MOD(ROW(AD74)*4,3)/2)+1)*COUNTA(AD73)+IF(((MOD(ROW(AD74)*4,3)/2)+1)*COUNTA(AD73)=2,INT(ROW(AD67)/12),0),)</f>
        <v>0</v>
      </c>
      <c r="AF73" s="265" t="str">
        <f t="shared" ref="AF73" si="81">IF(AB73=0,"",IF(AB73&lt;AE73,"Alerte !",1))</f>
        <v/>
      </c>
    </row>
    <row r="74" spans="1:47" ht="15" customHeight="1" x14ac:dyDescent="0.25">
      <c r="A74" s="1">
        <v>69</v>
      </c>
      <c r="B74" s="283"/>
      <c r="C74" s="24" t="str">
        <f t="shared" si="70"/>
        <v xml:space="preserve">29 ans </v>
      </c>
      <c r="D74" s="25">
        <f t="shared" si="71"/>
        <v>2022</v>
      </c>
      <c r="E74" s="27" t="str">
        <f t="shared" si="75"/>
        <v>5 ans, 8 mois et 30 jours</v>
      </c>
      <c r="F74" s="27" t="s">
        <v>35</v>
      </c>
      <c r="H74" s="26" t="str">
        <f t="shared" si="57"/>
        <v>1 an, 8 mois et 30 jours</v>
      </c>
      <c r="I74" s="29" t="str">
        <f t="shared" si="39"/>
        <v>3 ans, 1 mois et 30 jours</v>
      </c>
      <c r="J74" s="28">
        <f t="shared" si="78"/>
        <v>44682</v>
      </c>
      <c r="K74" s="29">
        <f t="shared" si="76"/>
        <v>44712</v>
      </c>
      <c r="M74" s="30" t="str">
        <f t="shared" ca="1" si="79"/>
        <v/>
      </c>
      <c r="O74" s="31">
        <f t="shared" si="16"/>
        <v>0</v>
      </c>
      <c r="P74" s="31">
        <f t="shared" si="77"/>
        <v>0</v>
      </c>
      <c r="X74" s="115" t="str">
        <f t="shared" si="72"/>
        <v/>
      </c>
      <c r="AA74" s="121" t="str">
        <f t="shared" si="35"/>
        <v/>
      </c>
      <c r="AB74" s="278"/>
      <c r="AC74" s="113"/>
      <c r="AD74" s="281"/>
      <c r="AE74" s="285"/>
      <c r="AF74" s="265"/>
    </row>
    <row r="75" spans="1:47" ht="15" customHeight="1" thickBot="1" x14ac:dyDescent="0.3">
      <c r="A75" s="1">
        <v>70</v>
      </c>
      <c r="B75" s="283"/>
      <c r="C75" s="24" t="str">
        <f t="shared" si="70"/>
        <v xml:space="preserve">29 ans </v>
      </c>
      <c r="D75" s="25">
        <f t="shared" si="71"/>
        <v>2022</v>
      </c>
      <c r="E75" s="27" t="str">
        <f t="shared" si="75"/>
        <v>5 ans, 9 mois et 29 jours</v>
      </c>
      <c r="F75" s="27" t="s">
        <v>35</v>
      </c>
      <c r="H75" s="26" t="str">
        <f t="shared" si="57"/>
        <v>1 an, 9 mois et 29 jours</v>
      </c>
      <c r="I75" s="29" t="str">
        <f t="shared" si="39"/>
        <v>3 ans, 2 mois et 29 jours</v>
      </c>
      <c r="J75" s="28">
        <f t="shared" si="78"/>
        <v>44713</v>
      </c>
      <c r="K75" s="29">
        <f t="shared" si="76"/>
        <v>44742</v>
      </c>
      <c r="M75" s="30" t="str">
        <f t="shared" ca="1" si="79"/>
        <v/>
      </c>
      <c r="O75" s="31">
        <f t="shared" ref="O75:O138" si="82">N75*$AM$7</f>
        <v>0</v>
      </c>
      <c r="P75" s="31">
        <f t="shared" si="77"/>
        <v>0</v>
      </c>
      <c r="X75" s="115" t="str">
        <f t="shared" si="72"/>
        <v/>
      </c>
      <c r="AA75" s="121" t="str">
        <f t="shared" si="35"/>
        <v/>
      </c>
      <c r="AB75" s="279"/>
      <c r="AC75" s="113"/>
      <c r="AD75" s="281"/>
      <c r="AE75" s="286"/>
      <c r="AF75" s="265"/>
    </row>
    <row r="76" spans="1:47" ht="15" customHeight="1" x14ac:dyDescent="0.25">
      <c r="A76" s="1">
        <v>71</v>
      </c>
      <c r="B76" s="283"/>
      <c r="C76" s="24" t="str">
        <f t="shared" si="70"/>
        <v xml:space="preserve">29 ans </v>
      </c>
      <c r="D76" s="25">
        <f t="shared" si="71"/>
        <v>2022</v>
      </c>
      <c r="E76" s="27" t="str">
        <f t="shared" si="75"/>
        <v>5 ans, 10 mois et 30 jours</v>
      </c>
      <c r="F76" s="27" t="s">
        <v>35</v>
      </c>
      <c r="H76" s="26" t="str">
        <f t="shared" si="57"/>
        <v>1 an, 10 mois et 30 jours</v>
      </c>
      <c r="I76" s="29" t="str">
        <f t="shared" si="39"/>
        <v>3 ans, 3 mois et 30 jours</v>
      </c>
      <c r="J76" s="28">
        <f t="shared" si="78"/>
        <v>44743</v>
      </c>
      <c r="K76" s="29">
        <f t="shared" si="76"/>
        <v>44773</v>
      </c>
      <c r="M76" s="30" t="str">
        <f t="shared" ca="1" si="79"/>
        <v/>
      </c>
      <c r="O76" s="31">
        <f t="shared" si="82"/>
        <v>0</v>
      </c>
      <c r="P76" s="31">
        <f t="shared" si="77"/>
        <v>0</v>
      </c>
      <c r="X76" s="115" t="str">
        <f t="shared" si="72"/>
        <v/>
      </c>
      <c r="AA76" s="121" t="str">
        <f t="shared" si="35"/>
        <v/>
      </c>
      <c r="AB76" s="277">
        <f>SUM(X76:X78)</f>
        <v>0</v>
      </c>
      <c r="AC76" s="113"/>
      <c r="AD76" s="281">
        <v>24</v>
      </c>
      <c r="AE76" s="284">
        <f t="shared" ref="AE76" ca="1" si="83">OFFSET($AI$11,((MOD(ROW(AD77)*4,3)/2)+1)*COUNTA(AD76)+IF(((MOD(ROW(AD77)*4,3)/2)+1)*COUNTA(AD76)=2,INT(ROW(AD70)/12),0),)</f>
        <v>0</v>
      </c>
      <c r="AF76" s="265" t="str">
        <f t="shared" ref="AF76" si="84">IF(AB76=0,"",IF(AB76&lt;AE76,"Alerte !",1))</f>
        <v/>
      </c>
    </row>
    <row r="77" spans="1:47" ht="15" customHeight="1" x14ac:dyDescent="0.25">
      <c r="A77" s="1">
        <v>72</v>
      </c>
      <c r="B77" s="283"/>
      <c r="C77" s="24" t="str">
        <f t="shared" si="70"/>
        <v xml:space="preserve">29 ans </v>
      </c>
      <c r="D77" s="25">
        <f t="shared" si="71"/>
        <v>2022</v>
      </c>
      <c r="E77" s="27" t="str">
        <f t="shared" si="75"/>
        <v>5 ans, 11 mois et 30 jours</v>
      </c>
      <c r="F77" s="27" t="s">
        <v>35</v>
      </c>
      <c r="H77" s="26" t="str">
        <f t="shared" si="57"/>
        <v>1 an, 11 mois et 30 jours</v>
      </c>
      <c r="I77" s="29" t="str">
        <f t="shared" si="39"/>
        <v>3 ans, 4 mois et 30 jours</v>
      </c>
      <c r="J77" s="28">
        <f t="shared" si="78"/>
        <v>44774</v>
      </c>
      <c r="K77" s="29">
        <f t="shared" si="76"/>
        <v>44804</v>
      </c>
      <c r="M77" s="30" t="str">
        <f t="shared" ca="1" si="79"/>
        <v/>
      </c>
      <c r="O77" s="31">
        <f t="shared" si="82"/>
        <v>0</v>
      </c>
      <c r="P77" s="31">
        <f t="shared" si="77"/>
        <v>0</v>
      </c>
      <c r="X77" s="115" t="str">
        <f t="shared" si="72"/>
        <v/>
      </c>
      <c r="AA77" s="121" t="str">
        <f t="shared" si="35"/>
        <v/>
      </c>
      <c r="AB77" s="278"/>
      <c r="AC77" s="113"/>
      <c r="AD77" s="281"/>
      <c r="AE77" s="285"/>
      <c r="AF77" s="265"/>
    </row>
    <row r="78" spans="1:47" ht="15" customHeight="1" thickBot="1" x14ac:dyDescent="0.3">
      <c r="A78" s="1">
        <v>73</v>
      </c>
      <c r="B78" s="283"/>
      <c r="C78" s="24" t="str">
        <f t="shared" si="70"/>
        <v xml:space="preserve">29 ans </v>
      </c>
      <c r="D78" s="25">
        <f t="shared" si="71"/>
        <v>2022</v>
      </c>
      <c r="E78" s="27" t="str">
        <f t="shared" si="75"/>
        <v>6 ans, 0 mois et 29 jours</v>
      </c>
      <c r="F78" s="27" t="s">
        <v>35</v>
      </c>
      <c r="H78" s="26" t="str">
        <f t="shared" si="57"/>
        <v>2 ans, 0 mois et 29 jours</v>
      </c>
      <c r="I78" s="29" t="str">
        <f t="shared" si="39"/>
        <v>3 ans, 5 mois et 29 jours</v>
      </c>
      <c r="J78" s="28">
        <f t="shared" si="78"/>
        <v>44805</v>
      </c>
      <c r="K78" s="29">
        <f t="shared" si="76"/>
        <v>44834</v>
      </c>
      <c r="M78" s="30" t="str">
        <f t="shared" ca="1" si="79"/>
        <v/>
      </c>
      <c r="O78" s="31">
        <f t="shared" si="82"/>
        <v>0</v>
      </c>
      <c r="P78" s="31">
        <f t="shared" si="77"/>
        <v>0</v>
      </c>
      <c r="X78" s="115" t="str">
        <f t="shared" si="72"/>
        <v/>
      </c>
      <c r="AA78" s="121" t="str">
        <f t="shared" si="35"/>
        <v/>
      </c>
      <c r="AB78" s="279"/>
      <c r="AC78" s="113"/>
      <c r="AD78" s="281"/>
      <c r="AE78" s="286"/>
      <c r="AF78" s="265"/>
    </row>
    <row r="79" spans="1:47" ht="15" customHeight="1" x14ac:dyDescent="0.25">
      <c r="A79" s="1">
        <v>74</v>
      </c>
      <c r="B79" s="283"/>
      <c r="C79" s="24" t="str">
        <f t="shared" si="70"/>
        <v xml:space="preserve">29 ans </v>
      </c>
      <c r="D79" s="25">
        <f t="shared" si="71"/>
        <v>2022</v>
      </c>
      <c r="E79" s="27" t="str">
        <f t="shared" si="75"/>
        <v>6 ans, 1 mois et 30 jours</v>
      </c>
      <c r="F79" s="27" t="s">
        <v>35</v>
      </c>
      <c r="H79" s="26" t="str">
        <f t="shared" si="57"/>
        <v>2 ans, 1 mois et 30 jours</v>
      </c>
      <c r="I79" s="29" t="str">
        <f t="shared" si="39"/>
        <v>3 ans, 6 mois et 30 jours</v>
      </c>
      <c r="J79" s="28">
        <f t="shared" si="78"/>
        <v>44835</v>
      </c>
      <c r="K79" s="29">
        <f t="shared" si="76"/>
        <v>44865</v>
      </c>
      <c r="M79" s="30" t="str">
        <f t="shared" ca="1" si="79"/>
        <v/>
      </c>
      <c r="O79" s="31">
        <f t="shared" si="82"/>
        <v>0</v>
      </c>
      <c r="P79" s="31">
        <f t="shared" si="77"/>
        <v>0</v>
      </c>
      <c r="X79" s="115" t="str">
        <f t="shared" si="72"/>
        <v/>
      </c>
      <c r="AA79" s="121" t="str">
        <f t="shared" si="35"/>
        <v/>
      </c>
      <c r="AB79" s="277">
        <f>SUM(X79:X81)</f>
        <v>0</v>
      </c>
      <c r="AC79" s="113"/>
      <c r="AD79" s="281">
        <v>25</v>
      </c>
      <c r="AE79" s="284">
        <f t="shared" ref="AE79" ca="1" si="85">OFFSET($AI$11,((MOD(ROW(AD80)*4,3)/2)+1)*COUNTA(AD79)+IF(((MOD(ROW(AD80)*4,3)/2)+1)*COUNTA(AD79)=2,INT(ROW(AD73)/12),0),)</f>
        <v>0</v>
      </c>
      <c r="AF79" s="265" t="str">
        <f t="shared" ref="AF79" si="86">IF(AB79=0,"",IF(AB79&lt;AE79,"Alerte !",1))</f>
        <v/>
      </c>
    </row>
    <row r="80" spans="1:47" ht="15" customHeight="1" x14ac:dyDescent="0.25">
      <c r="A80" s="1">
        <v>75</v>
      </c>
      <c r="B80" s="283"/>
      <c r="C80" s="24" t="str">
        <f t="shared" si="70"/>
        <v xml:space="preserve">29 ans </v>
      </c>
      <c r="D80" s="25">
        <f t="shared" si="71"/>
        <v>2022</v>
      </c>
      <c r="E80" s="27" t="str">
        <f t="shared" si="75"/>
        <v>6 ans, 2 mois et 29 jours</v>
      </c>
      <c r="F80" s="27" t="s">
        <v>35</v>
      </c>
      <c r="H80" s="26" t="str">
        <f t="shared" si="57"/>
        <v>2 ans, 2 mois et 29 jours</v>
      </c>
      <c r="I80" s="29" t="str">
        <f t="shared" si="39"/>
        <v>3 ans, 7 mois et 29 jours</v>
      </c>
      <c r="J80" s="28">
        <f t="shared" si="78"/>
        <v>44866</v>
      </c>
      <c r="K80" s="29">
        <f t="shared" si="76"/>
        <v>44895</v>
      </c>
      <c r="M80" s="30" t="str">
        <f t="shared" ca="1" si="79"/>
        <v/>
      </c>
      <c r="O80" s="31">
        <f t="shared" si="82"/>
        <v>0</v>
      </c>
      <c r="P80" s="31">
        <f t="shared" si="77"/>
        <v>0</v>
      </c>
      <c r="X80" s="115" t="str">
        <f t="shared" si="72"/>
        <v/>
      </c>
      <c r="AA80" s="121" t="str">
        <f t="shared" si="35"/>
        <v/>
      </c>
      <c r="AB80" s="278"/>
      <c r="AC80" s="113"/>
      <c r="AD80" s="281"/>
      <c r="AE80" s="285"/>
      <c r="AF80" s="265"/>
    </row>
    <row r="81" spans="1:32" ht="15" customHeight="1" thickBot="1" x14ac:dyDescent="0.3">
      <c r="A81" s="1">
        <v>76</v>
      </c>
      <c r="B81" s="283"/>
      <c r="C81" s="24" t="str">
        <f t="shared" si="70"/>
        <v xml:space="preserve">29 ans </v>
      </c>
      <c r="D81" s="25">
        <f t="shared" si="71"/>
        <v>2022</v>
      </c>
      <c r="E81" s="27" t="str">
        <f t="shared" si="75"/>
        <v>6 ans, 3 mois et 30 jours</v>
      </c>
      <c r="F81" s="27" t="s">
        <v>35</v>
      </c>
      <c r="H81" s="26" t="str">
        <f t="shared" si="57"/>
        <v>2 ans, 3 mois et 30 jours</v>
      </c>
      <c r="I81" s="29" t="str">
        <f t="shared" si="39"/>
        <v>3 ans, 8 mois et 30 jours</v>
      </c>
      <c r="J81" s="28">
        <f t="shared" si="78"/>
        <v>44896</v>
      </c>
      <c r="K81" s="29">
        <f t="shared" si="76"/>
        <v>44926</v>
      </c>
      <c r="M81" s="30" t="str">
        <f t="shared" ca="1" si="79"/>
        <v/>
      </c>
      <c r="O81" s="31">
        <f t="shared" si="82"/>
        <v>0</v>
      </c>
      <c r="P81" s="31">
        <f t="shared" si="77"/>
        <v>0</v>
      </c>
      <c r="X81" s="115" t="str">
        <f t="shared" si="72"/>
        <v/>
      </c>
      <c r="AA81" s="121" t="str">
        <f t="shared" si="35"/>
        <v/>
      </c>
      <c r="AB81" s="279"/>
      <c r="AC81" s="113"/>
      <c r="AD81" s="281"/>
      <c r="AE81" s="286"/>
      <c r="AF81" s="265"/>
    </row>
    <row r="82" spans="1:32" ht="15" customHeight="1" x14ac:dyDescent="0.25">
      <c r="A82" s="1">
        <v>77</v>
      </c>
      <c r="B82" s="283" t="s">
        <v>47</v>
      </c>
      <c r="C82" s="24" t="str">
        <f t="shared" si="70"/>
        <v xml:space="preserve">29 ans </v>
      </c>
      <c r="D82" s="25">
        <f t="shared" si="71"/>
        <v>2023</v>
      </c>
      <c r="E82" s="27" t="str">
        <f t="shared" si="75"/>
        <v>6 ans, 4 mois et 30 jours</v>
      </c>
      <c r="F82" s="27" t="s">
        <v>35</v>
      </c>
      <c r="H82" s="26" t="str">
        <f t="shared" si="57"/>
        <v>2 ans, 4 mois et 30 jours</v>
      </c>
      <c r="I82" s="29" t="str">
        <f t="shared" si="39"/>
        <v>3 ans, 9 mois et 30 jours</v>
      </c>
      <c r="J82" s="28">
        <f t="shared" si="78"/>
        <v>44927</v>
      </c>
      <c r="K82" s="29">
        <f t="shared" si="76"/>
        <v>44957</v>
      </c>
      <c r="M82" s="30" t="str">
        <f t="shared" ca="1" si="79"/>
        <v/>
      </c>
      <c r="O82" s="31">
        <f t="shared" si="82"/>
        <v>0</v>
      </c>
      <c r="P82" s="31">
        <f t="shared" si="77"/>
        <v>0</v>
      </c>
      <c r="X82" s="115" t="str">
        <f t="shared" si="72"/>
        <v/>
      </c>
      <c r="AA82" s="121" t="str">
        <f t="shared" si="35"/>
        <v/>
      </c>
      <c r="AB82" s="277">
        <f>SUM(X82:X84)</f>
        <v>0</v>
      </c>
      <c r="AC82" s="113"/>
      <c r="AD82" s="281">
        <v>26</v>
      </c>
      <c r="AE82" s="284">
        <f t="shared" ref="AE82" ca="1" si="87">OFFSET($AI$11,((MOD(ROW(AD83)*4,3)/2)+1)*COUNTA(AD82)+IF(((MOD(ROW(AD83)*4,3)/2)+1)*COUNTA(AD82)=2,INT(ROW(AD76)/12),0),)</f>
        <v>0</v>
      </c>
      <c r="AF82" s="265" t="str">
        <f t="shared" ref="AF82" si="88">IF(AB82=0,"",IF(AB82&lt;AE82,"Alerte !",1))</f>
        <v/>
      </c>
    </row>
    <row r="83" spans="1:32" ht="15" customHeight="1" x14ac:dyDescent="0.25">
      <c r="A83" s="1">
        <v>78</v>
      </c>
      <c r="B83" s="283"/>
      <c r="C83" s="24" t="str">
        <f t="shared" si="70"/>
        <v xml:space="preserve">30 ans </v>
      </c>
      <c r="D83" s="25">
        <f t="shared" si="71"/>
        <v>2023</v>
      </c>
      <c r="E83" s="27" t="str">
        <f t="shared" si="75"/>
        <v>6 ans, 5 mois et 27 jours</v>
      </c>
      <c r="F83" s="27" t="s">
        <v>35</v>
      </c>
      <c r="H83" s="26" t="str">
        <f t="shared" si="57"/>
        <v>2 ans, 5 mois et 27 jours</v>
      </c>
      <c r="I83" s="29" t="str">
        <f t="shared" si="39"/>
        <v>3 ans, 10 mois et 27 jours</v>
      </c>
      <c r="J83" s="28">
        <f t="shared" si="78"/>
        <v>44958</v>
      </c>
      <c r="K83" s="29">
        <f t="shared" si="76"/>
        <v>44985</v>
      </c>
      <c r="M83" s="30" t="str">
        <f t="shared" ca="1" si="79"/>
        <v/>
      </c>
      <c r="O83" s="31">
        <f t="shared" si="82"/>
        <v>0</v>
      </c>
      <c r="P83" s="31">
        <f t="shared" si="77"/>
        <v>0</v>
      </c>
      <c r="X83" s="115" t="str">
        <f t="shared" si="72"/>
        <v/>
      </c>
      <c r="AA83" s="121" t="str">
        <f t="shared" si="35"/>
        <v/>
      </c>
      <c r="AB83" s="278"/>
      <c r="AC83" s="113"/>
      <c r="AD83" s="281"/>
      <c r="AE83" s="285"/>
      <c r="AF83" s="265"/>
    </row>
    <row r="84" spans="1:32" ht="15" customHeight="1" thickBot="1" x14ac:dyDescent="0.3">
      <c r="A84" s="1">
        <v>79</v>
      </c>
      <c r="B84" s="283"/>
      <c r="C84" s="24" t="str">
        <f t="shared" si="70"/>
        <v xml:space="preserve">30 ans </v>
      </c>
      <c r="D84" s="25">
        <f t="shared" si="71"/>
        <v>2023</v>
      </c>
      <c r="E84" s="27" t="str">
        <f t="shared" si="75"/>
        <v>6 ans, 6 mois et 30 jours</v>
      </c>
      <c r="F84" s="27" t="s">
        <v>35</v>
      </c>
      <c r="H84" s="26" t="str">
        <f t="shared" si="57"/>
        <v>2 ans, 6 mois et 30 jours</v>
      </c>
      <c r="I84" s="29" t="str">
        <f t="shared" si="39"/>
        <v>3 ans, 11 mois et 30 jours</v>
      </c>
      <c r="J84" s="28">
        <f t="shared" si="78"/>
        <v>44986</v>
      </c>
      <c r="K84" s="29">
        <f t="shared" si="76"/>
        <v>45016</v>
      </c>
      <c r="M84" s="30" t="str">
        <f t="shared" ca="1" si="79"/>
        <v/>
      </c>
      <c r="O84" s="31">
        <f t="shared" si="82"/>
        <v>0</v>
      </c>
      <c r="P84" s="31">
        <f t="shared" si="77"/>
        <v>0</v>
      </c>
      <c r="X84" s="115" t="str">
        <f t="shared" si="72"/>
        <v/>
      </c>
      <c r="AA84" s="121" t="str">
        <f t="shared" si="35"/>
        <v/>
      </c>
      <c r="AB84" s="279"/>
      <c r="AC84" s="113"/>
      <c r="AD84" s="281"/>
      <c r="AE84" s="286"/>
      <c r="AF84" s="265"/>
    </row>
    <row r="85" spans="1:32" ht="15" customHeight="1" x14ac:dyDescent="0.25">
      <c r="A85" s="1">
        <v>80</v>
      </c>
      <c r="B85" s="283"/>
      <c r="C85" s="24" t="str">
        <f t="shared" si="70"/>
        <v xml:space="preserve">30 ans </v>
      </c>
      <c r="D85" s="25">
        <f t="shared" si="71"/>
        <v>2023</v>
      </c>
      <c r="E85" s="27" t="str">
        <f t="shared" si="75"/>
        <v>6 ans, 7 mois et 29 jours</v>
      </c>
      <c r="F85" s="27" t="s">
        <v>35</v>
      </c>
      <c r="H85" s="26" t="str">
        <f t="shared" si="57"/>
        <v>2 ans, 7 mois et 29 jours</v>
      </c>
      <c r="I85" s="29" t="str">
        <f t="shared" si="39"/>
        <v>4 ans, 0 mois et 29 jours</v>
      </c>
      <c r="J85" s="28">
        <f t="shared" si="78"/>
        <v>45017</v>
      </c>
      <c r="K85" s="29">
        <f t="shared" si="76"/>
        <v>45046</v>
      </c>
      <c r="M85" s="30" t="str">
        <f t="shared" ca="1" si="79"/>
        <v/>
      </c>
      <c r="O85" s="31">
        <f t="shared" si="82"/>
        <v>0</v>
      </c>
      <c r="P85" s="31">
        <f t="shared" si="77"/>
        <v>0</v>
      </c>
      <c r="X85" s="115" t="str">
        <f t="shared" si="72"/>
        <v/>
      </c>
      <c r="AA85" s="121" t="str">
        <f t="shared" si="35"/>
        <v/>
      </c>
      <c r="AB85" s="277">
        <f>SUM(X85:X87)</f>
        <v>0</v>
      </c>
      <c r="AC85" s="113"/>
      <c r="AD85" s="281">
        <v>27</v>
      </c>
      <c r="AE85" s="284">
        <f t="shared" ref="AE85" ca="1" si="89">OFFSET($AI$11,((MOD(ROW(AD86)*4,3)/2)+1)*COUNTA(AD85)+IF(((MOD(ROW(AD86)*4,3)/2)+1)*COUNTA(AD85)=2,INT(ROW(AD79)/12),0),)</f>
        <v>0</v>
      </c>
      <c r="AF85" s="265" t="str">
        <f t="shared" ref="AF85" si="90">IF(AB85=0,"",IF(AB85&lt;AE85,"Alerte !",1))</f>
        <v/>
      </c>
    </row>
    <row r="86" spans="1:32" ht="15" customHeight="1" x14ac:dyDescent="0.25">
      <c r="A86" s="1">
        <v>81</v>
      </c>
      <c r="B86" s="283"/>
      <c r="C86" s="24" t="str">
        <f t="shared" si="70"/>
        <v xml:space="preserve">30 ans </v>
      </c>
      <c r="D86" s="25">
        <f t="shared" si="71"/>
        <v>2023</v>
      </c>
      <c r="E86" s="27" t="str">
        <f t="shared" si="75"/>
        <v>6 ans, 8 mois et 30 jours</v>
      </c>
      <c r="F86" s="27" t="s">
        <v>35</v>
      </c>
      <c r="H86" s="26" t="str">
        <f t="shared" si="57"/>
        <v>2 ans, 8 mois et 30 jours</v>
      </c>
      <c r="I86" s="29" t="str">
        <f t="shared" si="39"/>
        <v>4 ans, 1 mois et 30 jours</v>
      </c>
      <c r="J86" s="28">
        <f t="shared" si="78"/>
        <v>45047</v>
      </c>
      <c r="K86" s="29">
        <f t="shared" si="76"/>
        <v>45077</v>
      </c>
      <c r="M86" s="30" t="str">
        <f t="shared" ca="1" si="79"/>
        <v/>
      </c>
      <c r="O86" s="31">
        <f t="shared" si="82"/>
        <v>0</v>
      </c>
      <c r="P86" s="31">
        <f t="shared" si="77"/>
        <v>0</v>
      </c>
      <c r="X86" s="115" t="str">
        <f t="shared" si="72"/>
        <v/>
      </c>
      <c r="AA86" s="121" t="str">
        <f t="shared" si="35"/>
        <v/>
      </c>
      <c r="AB86" s="278"/>
      <c r="AC86" s="113"/>
      <c r="AD86" s="281"/>
      <c r="AE86" s="285"/>
      <c r="AF86" s="265"/>
    </row>
    <row r="87" spans="1:32" ht="15" customHeight="1" thickBot="1" x14ac:dyDescent="0.3">
      <c r="A87" s="1">
        <v>82</v>
      </c>
      <c r="B87" s="283"/>
      <c r="C87" s="24" t="str">
        <f t="shared" si="70"/>
        <v xml:space="preserve">30 ans </v>
      </c>
      <c r="D87" s="25">
        <f t="shared" si="71"/>
        <v>2023</v>
      </c>
      <c r="E87" s="27" t="str">
        <f t="shared" si="75"/>
        <v>6 ans, 9 mois et 29 jours</v>
      </c>
      <c r="F87" s="27" t="s">
        <v>35</v>
      </c>
      <c r="H87" s="26" t="str">
        <f t="shared" si="57"/>
        <v>2 ans, 9 mois et 29 jours</v>
      </c>
      <c r="I87" s="29" t="str">
        <f t="shared" si="39"/>
        <v>4 ans, 2 mois et 29 jours</v>
      </c>
      <c r="J87" s="28">
        <f t="shared" si="78"/>
        <v>45078</v>
      </c>
      <c r="K87" s="29">
        <f t="shared" si="76"/>
        <v>45107</v>
      </c>
      <c r="M87" s="30" t="str">
        <f t="shared" ca="1" si="79"/>
        <v/>
      </c>
      <c r="O87" s="31">
        <f t="shared" si="82"/>
        <v>0</v>
      </c>
      <c r="P87" s="31">
        <f t="shared" si="77"/>
        <v>0</v>
      </c>
      <c r="X87" s="115" t="str">
        <f t="shared" si="72"/>
        <v/>
      </c>
      <c r="AA87" s="121" t="str">
        <f t="shared" si="35"/>
        <v/>
      </c>
      <c r="AB87" s="279"/>
      <c r="AC87" s="113"/>
      <c r="AD87" s="281"/>
      <c r="AE87" s="286"/>
      <c r="AF87" s="265"/>
    </row>
    <row r="88" spans="1:32" ht="15" customHeight="1" x14ac:dyDescent="0.25">
      <c r="A88" s="1">
        <v>83</v>
      </c>
      <c r="B88" s="283"/>
      <c r="C88" s="24" t="str">
        <f t="shared" si="70"/>
        <v xml:space="preserve">30 ans </v>
      </c>
      <c r="D88" s="25">
        <f t="shared" si="71"/>
        <v>2023</v>
      </c>
      <c r="E88" s="27" t="str">
        <f t="shared" si="75"/>
        <v>6 ans, 10 mois et 30 jours</v>
      </c>
      <c r="F88" s="27" t="s">
        <v>35</v>
      </c>
      <c r="H88" s="26" t="str">
        <f t="shared" si="57"/>
        <v>2 ans, 10 mois et 30 jours</v>
      </c>
      <c r="I88" s="29" t="str">
        <f t="shared" si="39"/>
        <v>4 ans, 3 mois et 30 jours</v>
      </c>
      <c r="J88" s="28">
        <f t="shared" si="78"/>
        <v>45108</v>
      </c>
      <c r="K88" s="29">
        <f t="shared" si="76"/>
        <v>45138</v>
      </c>
      <c r="M88" s="30" t="str">
        <f t="shared" ca="1" si="79"/>
        <v/>
      </c>
      <c r="O88" s="31">
        <f t="shared" si="82"/>
        <v>0</v>
      </c>
      <c r="P88" s="31">
        <f t="shared" si="77"/>
        <v>0</v>
      </c>
      <c r="X88" s="115" t="str">
        <f t="shared" si="72"/>
        <v/>
      </c>
      <c r="AA88" s="121" t="str">
        <f t="shared" si="35"/>
        <v/>
      </c>
      <c r="AB88" s="277">
        <f>SUM(X88:X90)</f>
        <v>0</v>
      </c>
      <c r="AC88" s="113"/>
      <c r="AD88" s="281">
        <v>28</v>
      </c>
      <c r="AE88" s="284">
        <f t="shared" ref="AE88" ca="1" si="91">OFFSET($AI$11,((MOD(ROW(AD89)*4,3)/2)+1)*COUNTA(AD88)+IF(((MOD(ROW(AD89)*4,3)/2)+1)*COUNTA(AD88)=2,INT(ROW(AD82)/12),0),)</f>
        <v>0</v>
      </c>
      <c r="AF88" s="265" t="str">
        <f t="shared" ref="AF88" si="92">IF(AB88=0,"",IF(AB88&lt;AE88,"Alerte !",1))</f>
        <v/>
      </c>
    </row>
    <row r="89" spans="1:32" ht="15" customHeight="1" x14ac:dyDescent="0.25">
      <c r="A89" s="1">
        <v>84</v>
      </c>
      <c r="B89" s="283"/>
      <c r="C89" s="24" t="str">
        <f t="shared" si="70"/>
        <v xml:space="preserve">30 ans </v>
      </c>
      <c r="D89" s="25">
        <f t="shared" si="71"/>
        <v>2023</v>
      </c>
      <c r="E89" s="27" t="str">
        <f t="shared" si="75"/>
        <v>6 ans, 11 mois et 30 jours</v>
      </c>
      <c r="F89" s="27" t="s">
        <v>35</v>
      </c>
      <c r="H89" s="26" t="str">
        <f t="shared" si="57"/>
        <v>2 ans, 11 mois et 30 jours</v>
      </c>
      <c r="I89" s="29" t="str">
        <f t="shared" si="39"/>
        <v>4 ans, 4 mois et 30 jours</v>
      </c>
      <c r="J89" s="28">
        <f t="shared" si="78"/>
        <v>45139</v>
      </c>
      <c r="K89" s="29">
        <f t="shared" si="76"/>
        <v>45169</v>
      </c>
      <c r="M89" s="30" t="str">
        <f t="shared" ca="1" si="79"/>
        <v/>
      </c>
      <c r="O89" s="31">
        <f t="shared" si="82"/>
        <v>0</v>
      </c>
      <c r="P89" s="31">
        <f t="shared" si="77"/>
        <v>0</v>
      </c>
      <c r="X89" s="115" t="str">
        <f t="shared" si="72"/>
        <v/>
      </c>
      <c r="AA89" s="121" t="str">
        <f t="shared" si="35"/>
        <v/>
      </c>
      <c r="AB89" s="278"/>
      <c r="AC89" s="113"/>
      <c r="AD89" s="281"/>
      <c r="AE89" s="285"/>
      <c r="AF89" s="265"/>
    </row>
    <row r="90" spans="1:32" ht="15" customHeight="1" thickBot="1" x14ac:dyDescent="0.3">
      <c r="A90" s="1">
        <v>85</v>
      </c>
      <c r="B90" s="283"/>
      <c r="C90" s="24" t="str">
        <f t="shared" si="70"/>
        <v xml:space="preserve">30 ans </v>
      </c>
      <c r="D90" s="25">
        <f t="shared" si="71"/>
        <v>2023</v>
      </c>
      <c r="E90" s="27" t="str">
        <f t="shared" si="75"/>
        <v>7 ans, 0 mois et 29 jours</v>
      </c>
      <c r="F90" s="27" t="s">
        <v>35</v>
      </c>
      <c r="H90" s="26" t="str">
        <f t="shared" si="57"/>
        <v>3 ans, 0 mois et 29 jours</v>
      </c>
      <c r="I90" s="29" t="str">
        <f t="shared" si="39"/>
        <v>4 ans, 5 mois et 29 jours</v>
      </c>
      <c r="J90" s="28">
        <f t="shared" si="78"/>
        <v>45170</v>
      </c>
      <c r="K90" s="29">
        <f t="shared" si="76"/>
        <v>45199</v>
      </c>
      <c r="M90" s="30" t="str">
        <f t="shared" ca="1" si="79"/>
        <v/>
      </c>
      <c r="O90" s="31">
        <f t="shared" si="82"/>
        <v>0</v>
      </c>
      <c r="P90" s="31">
        <f t="shared" si="77"/>
        <v>0</v>
      </c>
      <c r="X90" s="115" t="str">
        <f t="shared" si="72"/>
        <v/>
      </c>
      <c r="AA90" s="121" t="str">
        <f t="shared" si="35"/>
        <v/>
      </c>
      <c r="AB90" s="279"/>
      <c r="AC90" s="113"/>
      <c r="AD90" s="281"/>
      <c r="AE90" s="286"/>
      <c r="AF90" s="265"/>
    </row>
    <row r="91" spans="1:32" ht="15" customHeight="1" x14ac:dyDescent="0.25">
      <c r="A91" s="1">
        <v>86</v>
      </c>
      <c r="B91" s="283"/>
      <c r="C91" s="24" t="str">
        <f t="shared" si="70"/>
        <v xml:space="preserve">30 ans </v>
      </c>
      <c r="D91" s="25">
        <f t="shared" si="71"/>
        <v>2023</v>
      </c>
      <c r="E91" s="27" t="str">
        <f t="shared" si="75"/>
        <v>7 ans, 1 mois et 30 jours</v>
      </c>
      <c r="F91" s="27" t="s">
        <v>35</v>
      </c>
      <c r="H91" s="26" t="str">
        <f t="shared" si="57"/>
        <v>3 ans, 1 mois et 30 jours</v>
      </c>
      <c r="I91" s="29" t="str">
        <f t="shared" si="39"/>
        <v>4 ans, 6 mois et 30 jours</v>
      </c>
      <c r="J91" s="28">
        <f t="shared" si="78"/>
        <v>45200</v>
      </c>
      <c r="K91" s="29">
        <f t="shared" si="76"/>
        <v>45230</v>
      </c>
      <c r="M91" s="30" t="str">
        <f t="shared" ca="1" si="79"/>
        <v/>
      </c>
      <c r="O91" s="31">
        <f t="shared" si="82"/>
        <v>0</v>
      </c>
      <c r="P91" s="31">
        <f t="shared" si="77"/>
        <v>0</v>
      </c>
      <c r="X91" s="115" t="str">
        <f t="shared" si="72"/>
        <v/>
      </c>
      <c r="AA91" s="121" t="str">
        <f t="shared" si="35"/>
        <v/>
      </c>
      <c r="AB91" s="277">
        <f>SUM(X91:X93)</f>
        <v>0</v>
      </c>
      <c r="AC91" s="113"/>
      <c r="AD91" s="281">
        <v>29</v>
      </c>
      <c r="AE91" s="284">
        <f t="shared" ref="AE91" ca="1" si="93">OFFSET($AI$11,((MOD(ROW(AD92)*4,3)/2)+1)*COUNTA(AD91)+IF(((MOD(ROW(AD92)*4,3)/2)+1)*COUNTA(AD91)=2,INT(ROW(AD85)/12),0),)</f>
        <v>0</v>
      </c>
      <c r="AF91" s="265" t="str">
        <f t="shared" ref="AF91" si="94">IF(AB91=0,"",IF(AB91&lt;AE91,"Alerte !",1))</f>
        <v/>
      </c>
    </row>
    <row r="92" spans="1:32" ht="15" customHeight="1" x14ac:dyDescent="0.25">
      <c r="A92" s="1">
        <v>87</v>
      </c>
      <c r="B92" s="283"/>
      <c r="C92" s="24" t="str">
        <f t="shared" si="70"/>
        <v xml:space="preserve">30 ans </v>
      </c>
      <c r="D92" s="25">
        <f t="shared" si="71"/>
        <v>2023</v>
      </c>
      <c r="E92" s="27" t="str">
        <f t="shared" si="75"/>
        <v>7 ans, 2 mois et 29 jours</v>
      </c>
      <c r="F92" s="27" t="s">
        <v>35</v>
      </c>
      <c r="H92" s="26" t="str">
        <f t="shared" si="57"/>
        <v>3 ans, 2 mois et 29 jours</v>
      </c>
      <c r="I92" s="29" t="str">
        <f t="shared" si="39"/>
        <v>4 ans, 7 mois et 29 jours</v>
      </c>
      <c r="J92" s="28">
        <f t="shared" si="78"/>
        <v>45231</v>
      </c>
      <c r="K92" s="29">
        <f t="shared" si="76"/>
        <v>45260</v>
      </c>
      <c r="M92" s="30" t="str">
        <f t="shared" ca="1" si="79"/>
        <v/>
      </c>
      <c r="O92" s="31">
        <f t="shared" si="82"/>
        <v>0</v>
      </c>
      <c r="P92" s="31">
        <f t="shared" si="77"/>
        <v>0</v>
      </c>
      <c r="X92" s="115" t="str">
        <f t="shared" si="72"/>
        <v/>
      </c>
      <c r="AA92" s="121" t="str">
        <f t="shared" si="35"/>
        <v/>
      </c>
      <c r="AB92" s="278"/>
      <c r="AC92" s="113"/>
      <c r="AD92" s="281"/>
      <c r="AE92" s="285"/>
      <c r="AF92" s="265"/>
    </row>
    <row r="93" spans="1:32" ht="15" customHeight="1" thickBot="1" x14ac:dyDescent="0.3">
      <c r="A93" s="1">
        <v>88</v>
      </c>
      <c r="B93" s="283"/>
      <c r="C93" s="24" t="str">
        <f t="shared" si="70"/>
        <v xml:space="preserve">30 ans </v>
      </c>
      <c r="D93" s="25">
        <f t="shared" si="71"/>
        <v>2023</v>
      </c>
      <c r="E93" s="27" t="str">
        <f t="shared" si="75"/>
        <v>7 ans, 3 mois et 30 jours</v>
      </c>
      <c r="F93" s="27" t="s">
        <v>35</v>
      </c>
      <c r="H93" s="26" t="str">
        <f t="shared" si="57"/>
        <v>3 ans, 3 mois et 30 jours</v>
      </c>
      <c r="I93" s="29" t="str">
        <f t="shared" si="39"/>
        <v>4 ans, 8 mois et 30 jours</v>
      </c>
      <c r="J93" s="28">
        <f t="shared" si="78"/>
        <v>45261</v>
      </c>
      <c r="K93" s="29">
        <f t="shared" si="76"/>
        <v>45291</v>
      </c>
      <c r="M93" s="30" t="str">
        <f t="shared" ca="1" si="79"/>
        <v/>
      </c>
      <c r="O93" s="31">
        <f t="shared" si="82"/>
        <v>0</v>
      </c>
      <c r="P93" s="31">
        <f t="shared" si="77"/>
        <v>0</v>
      </c>
      <c r="X93" s="115" t="str">
        <f t="shared" si="72"/>
        <v/>
      </c>
      <c r="AA93" s="121" t="str">
        <f t="shared" si="35"/>
        <v/>
      </c>
      <c r="AB93" s="279"/>
      <c r="AC93" s="113"/>
      <c r="AD93" s="281"/>
      <c r="AE93" s="286"/>
      <c r="AF93" s="265"/>
    </row>
    <row r="94" spans="1:32" ht="15" customHeight="1" x14ac:dyDescent="0.25">
      <c r="A94" s="1">
        <v>89</v>
      </c>
      <c r="B94" s="283" t="s">
        <v>48</v>
      </c>
      <c r="C94" s="24" t="str">
        <f t="shared" si="70"/>
        <v xml:space="preserve">30 ans </v>
      </c>
      <c r="D94" s="25">
        <f t="shared" si="71"/>
        <v>2024</v>
      </c>
      <c r="E94" s="27" t="str">
        <f t="shared" si="75"/>
        <v>7 ans, 4 mois et 30 jours</v>
      </c>
      <c r="F94" s="27" t="s">
        <v>35</v>
      </c>
      <c r="H94" s="26" t="str">
        <f t="shared" si="57"/>
        <v>3 ans, 4 mois et 30 jours</v>
      </c>
      <c r="I94" s="29" t="str">
        <f t="shared" si="39"/>
        <v>4 ans, 9 mois et 30 jours</v>
      </c>
      <c r="J94" s="28">
        <f t="shared" si="78"/>
        <v>45292</v>
      </c>
      <c r="K94" s="29">
        <f t="shared" si="76"/>
        <v>45322</v>
      </c>
      <c r="M94" s="30" t="str">
        <f t="shared" ca="1" si="79"/>
        <v/>
      </c>
      <c r="O94" s="31">
        <f t="shared" si="82"/>
        <v>0</v>
      </c>
      <c r="P94" s="31">
        <f t="shared" si="77"/>
        <v>0</v>
      </c>
      <c r="X94" s="115" t="str">
        <f t="shared" si="72"/>
        <v/>
      </c>
      <c r="AA94" s="121" t="str">
        <f t="shared" si="35"/>
        <v/>
      </c>
      <c r="AB94" s="277">
        <f>SUM(X94:X96)</f>
        <v>0</v>
      </c>
      <c r="AC94" s="113"/>
      <c r="AD94" s="281">
        <v>30</v>
      </c>
      <c r="AE94" s="284">
        <f t="shared" ref="AE94" ca="1" si="95">OFFSET($AI$11,((MOD(ROW(AD95)*4,3)/2)+1)*COUNTA(AD94)+IF(((MOD(ROW(AD95)*4,3)/2)+1)*COUNTA(AD94)=2,INT(ROW(AD88)/12),0),)</f>
        <v>0</v>
      </c>
      <c r="AF94" s="265" t="str">
        <f t="shared" ref="AF94" si="96">IF(AB94=0,"",IF(AB94&lt;AE94,"Alerte !",1))</f>
        <v/>
      </c>
    </row>
    <row r="95" spans="1:32" ht="15" customHeight="1" x14ac:dyDescent="0.25">
      <c r="A95" s="1">
        <v>90</v>
      </c>
      <c r="B95" s="283"/>
      <c r="C95" s="24" t="str">
        <f t="shared" si="70"/>
        <v xml:space="preserve">31 ans </v>
      </c>
      <c r="D95" s="25">
        <f t="shared" si="71"/>
        <v>2024</v>
      </c>
      <c r="E95" s="27" t="str">
        <f t="shared" si="75"/>
        <v>7 ans, 5 mois et 28 jours</v>
      </c>
      <c r="F95" s="27" t="s">
        <v>35</v>
      </c>
      <c r="H95" s="26" t="str">
        <f t="shared" si="57"/>
        <v>3 ans, 5 mois et 28 jours</v>
      </c>
      <c r="I95" s="29" t="str">
        <f t="shared" si="39"/>
        <v>4 ans, 10 mois et 28 jours</v>
      </c>
      <c r="J95" s="28">
        <f t="shared" si="78"/>
        <v>45323</v>
      </c>
      <c r="K95" s="29">
        <f t="shared" si="76"/>
        <v>45351</v>
      </c>
      <c r="M95" s="30" t="str">
        <f t="shared" ca="1" si="79"/>
        <v/>
      </c>
      <c r="O95" s="31">
        <f t="shared" si="82"/>
        <v>0</v>
      </c>
      <c r="P95" s="31">
        <f t="shared" si="77"/>
        <v>0</v>
      </c>
      <c r="X95" s="115" t="str">
        <f t="shared" si="72"/>
        <v/>
      </c>
      <c r="AA95" s="121" t="str">
        <f t="shared" si="35"/>
        <v/>
      </c>
      <c r="AB95" s="278"/>
      <c r="AC95" s="113"/>
      <c r="AD95" s="281"/>
      <c r="AE95" s="285"/>
      <c r="AF95" s="265"/>
    </row>
    <row r="96" spans="1:32" ht="15" customHeight="1" thickBot="1" x14ac:dyDescent="0.3">
      <c r="A96" s="1">
        <v>91</v>
      </c>
      <c r="B96" s="283"/>
      <c r="C96" s="24" t="str">
        <f t="shared" si="70"/>
        <v xml:space="preserve">31 ans </v>
      </c>
      <c r="D96" s="25">
        <f t="shared" si="71"/>
        <v>2024</v>
      </c>
      <c r="E96" s="27" t="str">
        <f t="shared" si="75"/>
        <v>7 ans, 6 mois et 30 jours</v>
      </c>
      <c r="F96" s="27" t="s">
        <v>35</v>
      </c>
      <c r="H96" s="26" t="str">
        <f t="shared" si="57"/>
        <v>3 ans, 6 mois et 30 jours</v>
      </c>
      <c r="I96" s="29" t="str">
        <f t="shared" si="39"/>
        <v>4 ans, 11 mois et 30 jours</v>
      </c>
      <c r="J96" s="28">
        <f t="shared" si="78"/>
        <v>45352</v>
      </c>
      <c r="K96" s="29">
        <f t="shared" si="76"/>
        <v>45382</v>
      </c>
      <c r="M96" s="30" t="str">
        <f t="shared" ca="1" si="79"/>
        <v/>
      </c>
      <c r="O96" s="31">
        <f t="shared" si="82"/>
        <v>0</v>
      </c>
      <c r="P96" s="31">
        <f t="shared" si="77"/>
        <v>0</v>
      </c>
      <c r="X96" s="115" t="str">
        <f t="shared" si="72"/>
        <v/>
      </c>
      <c r="AA96" s="121" t="str">
        <f t="shared" si="35"/>
        <v/>
      </c>
      <c r="AB96" s="279"/>
      <c r="AC96" s="113"/>
      <c r="AD96" s="281"/>
      <c r="AE96" s="286"/>
      <c r="AF96" s="265"/>
    </row>
    <row r="97" spans="1:32" ht="15" customHeight="1" x14ac:dyDescent="0.25">
      <c r="A97" s="1">
        <v>92</v>
      </c>
      <c r="B97" s="283"/>
      <c r="C97" s="24" t="str">
        <f t="shared" si="70"/>
        <v xml:space="preserve">31 ans </v>
      </c>
      <c r="D97" s="25">
        <f t="shared" si="71"/>
        <v>2024</v>
      </c>
      <c r="E97" s="27" t="str">
        <f t="shared" si="75"/>
        <v>7 ans, 7 mois et 29 jours</v>
      </c>
      <c r="F97" s="27" t="s">
        <v>35</v>
      </c>
      <c r="H97" s="26" t="str">
        <f t="shared" si="57"/>
        <v>3 ans, 7 mois et 29 jours</v>
      </c>
      <c r="I97" s="29" t="str">
        <f t="shared" si="39"/>
        <v>5 ans, 0 mois et 29 jours</v>
      </c>
      <c r="J97" s="28">
        <f t="shared" si="78"/>
        <v>45383</v>
      </c>
      <c r="K97" s="29">
        <f t="shared" si="76"/>
        <v>45412</v>
      </c>
      <c r="M97" s="30" t="str">
        <f t="shared" ca="1" si="79"/>
        <v/>
      </c>
      <c r="O97" s="31">
        <f t="shared" si="82"/>
        <v>0</v>
      </c>
      <c r="P97" s="31">
        <f t="shared" si="77"/>
        <v>0</v>
      </c>
      <c r="X97" s="115" t="str">
        <f t="shared" si="72"/>
        <v/>
      </c>
      <c r="AA97" s="121" t="str">
        <f t="shared" si="35"/>
        <v/>
      </c>
      <c r="AB97" s="277">
        <f>SUM(X97:X99)</f>
        <v>0</v>
      </c>
      <c r="AC97" s="113"/>
      <c r="AD97" s="281">
        <v>31</v>
      </c>
      <c r="AE97" s="284">
        <f t="shared" ref="AE97" ca="1" si="97">OFFSET($AI$11,((MOD(ROW(AD98)*4,3)/2)+1)*COUNTA(AD97)+IF(((MOD(ROW(AD98)*4,3)/2)+1)*COUNTA(AD97)=2,INT(ROW(AD91)/12),0),)</f>
        <v>0</v>
      </c>
      <c r="AF97" s="265" t="str">
        <f t="shared" ref="AF97" si="98">IF(AB97=0,"",IF(AB97&lt;AE97,"Alerte !",1))</f>
        <v/>
      </c>
    </row>
    <row r="98" spans="1:32" ht="15" customHeight="1" x14ac:dyDescent="0.25">
      <c r="A98" s="1">
        <v>93</v>
      </c>
      <c r="B98" s="283"/>
      <c r="C98" s="24" t="str">
        <f t="shared" si="70"/>
        <v xml:space="preserve">31 ans </v>
      </c>
      <c r="D98" s="25">
        <f t="shared" si="71"/>
        <v>2024</v>
      </c>
      <c r="E98" s="27" t="str">
        <f t="shared" si="75"/>
        <v>7 ans, 8 mois et 30 jours</v>
      </c>
      <c r="F98" s="27" t="s">
        <v>35</v>
      </c>
      <c r="H98" s="26" t="str">
        <f t="shared" si="57"/>
        <v>3 ans, 8 mois et 30 jours</v>
      </c>
      <c r="I98" s="29" t="str">
        <f t="shared" si="39"/>
        <v>5 ans, 1 mois et 30 jours</v>
      </c>
      <c r="J98" s="28">
        <f t="shared" si="78"/>
        <v>45413</v>
      </c>
      <c r="K98" s="29">
        <f t="shared" si="76"/>
        <v>45443</v>
      </c>
      <c r="M98" s="30" t="str">
        <f t="shared" ca="1" si="79"/>
        <v/>
      </c>
      <c r="O98" s="31">
        <f t="shared" si="82"/>
        <v>0</v>
      </c>
      <c r="P98" s="31">
        <f t="shared" si="77"/>
        <v>0</v>
      </c>
      <c r="X98" s="115" t="str">
        <f t="shared" si="72"/>
        <v/>
      </c>
      <c r="AA98" s="121" t="str">
        <f t="shared" ref="AA98:AA161" si="99">IF(X98="","",X98-Y98-Z98)</f>
        <v/>
      </c>
      <c r="AB98" s="278"/>
      <c r="AC98" s="113"/>
      <c r="AD98" s="281"/>
      <c r="AE98" s="285"/>
      <c r="AF98" s="265"/>
    </row>
    <row r="99" spans="1:32" ht="15" customHeight="1" thickBot="1" x14ac:dyDescent="0.3">
      <c r="A99" s="1">
        <v>94</v>
      </c>
      <c r="B99" s="283"/>
      <c r="C99" s="24" t="str">
        <f t="shared" si="70"/>
        <v xml:space="preserve">31 ans </v>
      </c>
      <c r="D99" s="25">
        <f t="shared" si="71"/>
        <v>2024</v>
      </c>
      <c r="E99" s="27" t="str">
        <f t="shared" si="75"/>
        <v>7 ans, 9 mois et 29 jours</v>
      </c>
      <c r="F99" s="27" t="s">
        <v>35</v>
      </c>
      <c r="H99" s="26" t="str">
        <f t="shared" si="57"/>
        <v>3 ans, 9 mois et 29 jours</v>
      </c>
      <c r="I99" s="29" t="str">
        <f t="shared" si="39"/>
        <v>5 ans, 2 mois et 29 jours</v>
      </c>
      <c r="J99" s="28">
        <f t="shared" si="78"/>
        <v>45444</v>
      </c>
      <c r="K99" s="29">
        <f t="shared" si="76"/>
        <v>45473</v>
      </c>
      <c r="M99" s="30" t="str">
        <f t="shared" ca="1" si="79"/>
        <v/>
      </c>
      <c r="O99" s="31">
        <f t="shared" si="82"/>
        <v>0</v>
      </c>
      <c r="P99" s="31">
        <f t="shared" si="77"/>
        <v>0</v>
      </c>
      <c r="X99" s="115" t="str">
        <f t="shared" si="72"/>
        <v/>
      </c>
      <c r="AA99" s="121" t="str">
        <f t="shared" si="99"/>
        <v/>
      </c>
      <c r="AB99" s="279"/>
      <c r="AC99" s="113"/>
      <c r="AD99" s="281"/>
      <c r="AE99" s="286"/>
      <c r="AF99" s="265"/>
    </row>
    <row r="100" spans="1:32" ht="15" customHeight="1" x14ac:dyDescent="0.25">
      <c r="A100" s="1">
        <v>95</v>
      </c>
      <c r="B100" s="283"/>
      <c r="C100" s="24" t="str">
        <f t="shared" si="70"/>
        <v xml:space="preserve">31 ans </v>
      </c>
      <c r="D100" s="25">
        <f t="shared" si="71"/>
        <v>2024</v>
      </c>
      <c r="E100" s="27" t="str">
        <f t="shared" si="75"/>
        <v>7 ans, 10 mois et 30 jours</v>
      </c>
      <c r="F100" s="27" t="s">
        <v>35</v>
      </c>
      <c r="H100" s="26" t="str">
        <f t="shared" si="57"/>
        <v>3 ans, 10 mois et 30 jours</v>
      </c>
      <c r="I100" s="29" t="str">
        <f t="shared" si="39"/>
        <v>5 ans, 3 mois et 30 jours</v>
      </c>
      <c r="J100" s="28">
        <f t="shared" si="78"/>
        <v>45474</v>
      </c>
      <c r="K100" s="29">
        <f t="shared" si="76"/>
        <v>45504</v>
      </c>
      <c r="M100" s="30" t="str">
        <f t="shared" ca="1" si="79"/>
        <v/>
      </c>
      <c r="O100" s="31">
        <f t="shared" si="82"/>
        <v>0</v>
      </c>
      <c r="P100" s="31">
        <f t="shared" si="77"/>
        <v>0</v>
      </c>
      <c r="X100" s="115" t="str">
        <f t="shared" si="72"/>
        <v/>
      </c>
      <c r="AA100" s="121" t="str">
        <f t="shared" si="99"/>
        <v/>
      </c>
      <c r="AB100" s="277">
        <f>SUM(X100:X102)</f>
        <v>0</v>
      </c>
      <c r="AC100" s="113"/>
      <c r="AD100" s="281">
        <v>32</v>
      </c>
      <c r="AE100" s="284">
        <f t="shared" ref="AE100" ca="1" si="100">OFFSET($AI$11,((MOD(ROW(AD101)*4,3)/2)+1)*COUNTA(AD100)+IF(((MOD(ROW(AD101)*4,3)/2)+1)*COUNTA(AD100)=2,INT(ROW(AD94)/12),0),)</f>
        <v>0</v>
      </c>
      <c r="AF100" s="265" t="str">
        <f t="shared" ref="AF100" si="101">IF(AB100=0,"",IF(AB100&lt;AE100,"Alerte !",1))</f>
        <v/>
      </c>
    </row>
    <row r="101" spans="1:32" ht="15" customHeight="1" x14ac:dyDescent="0.25">
      <c r="A101" s="1">
        <v>96</v>
      </c>
      <c r="B101" s="283"/>
      <c r="C101" s="24" t="str">
        <f t="shared" si="70"/>
        <v xml:space="preserve">31 ans </v>
      </c>
      <c r="D101" s="25">
        <f t="shared" si="71"/>
        <v>2024</v>
      </c>
      <c r="E101" s="27" t="str">
        <f t="shared" si="75"/>
        <v>7 ans, 11 mois et 30 jours</v>
      </c>
      <c r="F101" s="27" t="s">
        <v>35</v>
      </c>
      <c r="H101" s="26" t="str">
        <f t="shared" si="57"/>
        <v>3 ans, 11 mois et 30 jours</v>
      </c>
      <c r="I101" s="29" t="str">
        <f t="shared" ref="I101:I164" si="102">IF(A101="","",DATEDIF($J$37,K101,"y")&amp;IF(DATEDIF($J$37,K101,"y")&gt;1," ans, "," an, ")&amp;DATEDIF($J$37,K101,"ym")&amp;" mois et "&amp;DATEDIF($J$37,K101,"md")&amp;IF(DATEDIF(
$J$37,K101,"md")&gt;1," jours"," jour"))</f>
        <v>5 ans, 4 mois et 30 jours</v>
      </c>
      <c r="J101" s="28">
        <f t="shared" si="78"/>
        <v>45505</v>
      </c>
      <c r="K101" s="29">
        <f t="shared" si="76"/>
        <v>45535</v>
      </c>
      <c r="M101" s="30" t="str">
        <f t="shared" ca="1" si="79"/>
        <v/>
      </c>
      <c r="O101" s="31">
        <f t="shared" si="82"/>
        <v>0</v>
      </c>
      <c r="P101" s="31">
        <f t="shared" si="77"/>
        <v>0</v>
      </c>
      <c r="X101" s="115" t="str">
        <f t="shared" si="72"/>
        <v/>
      </c>
      <c r="AA101" s="121" t="str">
        <f t="shared" si="99"/>
        <v/>
      </c>
      <c r="AB101" s="278"/>
      <c r="AC101" s="113"/>
      <c r="AD101" s="281"/>
      <c r="AE101" s="285"/>
      <c r="AF101" s="265"/>
    </row>
    <row r="102" spans="1:32" ht="15" customHeight="1" thickBot="1" x14ac:dyDescent="0.3">
      <c r="A102" s="1">
        <v>97</v>
      </c>
      <c r="B102" s="283"/>
      <c r="C102" s="24" t="str">
        <f t="shared" si="70"/>
        <v xml:space="preserve">31 ans </v>
      </c>
      <c r="D102" s="25">
        <f t="shared" si="71"/>
        <v>2024</v>
      </c>
      <c r="E102" s="27" t="str">
        <f t="shared" si="75"/>
        <v>8 ans, 0 mois et 29 jours</v>
      </c>
      <c r="F102" s="27" t="s">
        <v>35</v>
      </c>
      <c r="H102" s="26" t="str">
        <f t="shared" si="57"/>
        <v>4 ans, 0 mois et 29 jours</v>
      </c>
      <c r="I102" s="29" t="str">
        <f t="shared" si="102"/>
        <v>5 ans, 5 mois et 29 jours</v>
      </c>
      <c r="J102" s="28">
        <f t="shared" si="78"/>
        <v>45536</v>
      </c>
      <c r="K102" s="29">
        <f t="shared" si="76"/>
        <v>45565</v>
      </c>
      <c r="M102" s="30" t="str">
        <f t="shared" ca="1" si="79"/>
        <v/>
      </c>
      <c r="O102" s="31">
        <f t="shared" si="82"/>
        <v>0</v>
      </c>
      <c r="P102" s="31">
        <f t="shared" si="77"/>
        <v>0</v>
      </c>
      <c r="X102" s="115" t="str">
        <f t="shared" si="72"/>
        <v/>
      </c>
      <c r="AA102" s="121" t="str">
        <f t="shared" si="99"/>
        <v/>
      </c>
      <c r="AB102" s="279"/>
      <c r="AC102" s="113"/>
      <c r="AD102" s="281"/>
      <c r="AE102" s="286"/>
      <c r="AF102" s="265"/>
    </row>
    <row r="103" spans="1:32" ht="15" customHeight="1" x14ac:dyDescent="0.25">
      <c r="A103" s="1">
        <v>98</v>
      </c>
      <c r="B103" s="283"/>
      <c r="C103" s="24" t="str">
        <f t="shared" si="70"/>
        <v xml:space="preserve">31 ans </v>
      </c>
      <c r="D103" s="25">
        <f t="shared" si="71"/>
        <v>2024</v>
      </c>
      <c r="E103" s="27" t="str">
        <f t="shared" si="75"/>
        <v>8 ans, 1 mois et 30 jours</v>
      </c>
      <c r="F103" s="27" t="s">
        <v>35</v>
      </c>
      <c r="H103" s="26" t="str">
        <f t="shared" si="57"/>
        <v>4 ans, 1 mois et 30 jours</v>
      </c>
      <c r="I103" s="29" t="str">
        <f t="shared" si="102"/>
        <v>5 ans, 6 mois et 30 jours</v>
      </c>
      <c r="J103" s="28">
        <f t="shared" si="78"/>
        <v>45566</v>
      </c>
      <c r="K103" s="29">
        <f t="shared" si="76"/>
        <v>45596</v>
      </c>
      <c r="M103" s="30" t="str">
        <f t="shared" ca="1" si="79"/>
        <v/>
      </c>
      <c r="O103" s="31">
        <f t="shared" si="82"/>
        <v>0</v>
      </c>
      <c r="P103" s="31">
        <f t="shared" si="77"/>
        <v>0</v>
      </c>
      <c r="X103" s="115" t="str">
        <f t="shared" si="72"/>
        <v/>
      </c>
      <c r="AA103" s="121" t="str">
        <f t="shared" si="99"/>
        <v/>
      </c>
      <c r="AB103" s="277">
        <f>SUM(X103:X105)</f>
        <v>0</v>
      </c>
      <c r="AC103" s="113"/>
      <c r="AD103" s="281">
        <v>33</v>
      </c>
      <c r="AE103" s="284">
        <f t="shared" ref="AE103" ca="1" si="103">OFFSET($AI$11,((MOD(ROW(AD104)*4,3)/2)+1)*COUNTA(AD103)+IF(((MOD(ROW(AD104)*4,3)/2)+1)*COUNTA(AD103)=2,INT(ROW(AD97)/12),0),)</f>
        <v>0</v>
      </c>
      <c r="AF103" s="265" t="str">
        <f t="shared" ref="AF103" si="104">IF(AB103=0,"",IF(AB103&lt;AE103,"Alerte !",1))</f>
        <v/>
      </c>
    </row>
    <row r="104" spans="1:32" ht="15" customHeight="1" x14ac:dyDescent="0.25">
      <c r="A104" s="1">
        <v>99</v>
      </c>
      <c r="B104" s="283"/>
      <c r="C104" s="24" t="str">
        <f t="shared" si="70"/>
        <v xml:space="preserve">31 ans </v>
      </c>
      <c r="D104" s="25">
        <f t="shared" si="71"/>
        <v>2024</v>
      </c>
      <c r="E104" s="27" t="str">
        <f t="shared" si="75"/>
        <v>8 ans, 2 mois et 29 jours</v>
      </c>
      <c r="F104" s="27" t="s">
        <v>35</v>
      </c>
      <c r="H104" s="26" t="str">
        <f t="shared" si="57"/>
        <v>4 ans, 2 mois et 29 jours</v>
      </c>
      <c r="I104" s="29" t="str">
        <f t="shared" si="102"/>
        <v>5 ans, 7 mois et 29 jours</v>
      </c>
      <c r="J104" s="28">
        <f t="shared" si="78"/>
        <v>45597</v>
      </c>
      <c r="K104" s="29">
        <f t="shared" si="76"/>
        <v>45626</v>
      </c>
      <c r="M104" s="30" t="str">
        <f t="shared" ca="1" si="79"/>
        <v/>
      </c>
      <c r="O104" s="31">
        <f t="shared" si="82"/>
        <v>0</v>
      </c>
      <c r="P104" s="31">
        <f t="shared" si="77"/>
        <v>0</v>
      </c>
      <c r="X104" s="115" t="str">
        <f t="shared" si="72"/>
        <v/>
      </c>
      <c r="AA104" s="121" t="str">
        <f t="shared" si="99"/>
        <v/>
      </c>
      <c r="AB104" s="278"/>
      <c r="AC104" s="113"/>
      <c r="AD104" s="281"/>
      <c r="AE104" s="285"/>
      <c r="AF104" s="265"/>
    </row>
    <row r="105" spans="1:32" ht="15" customHeight="1" thickBot="1" x14ac:dyDescent="0.3">
      <c r="A105" s="1">
        <v>100</v>
      </c>
      <c r="B105" s="283"/>
      <c r="C105" s="24" t="str">
        <f t="shared" si="70"/>
        <v xml:space="preserve">31 ans </v>
      </c>
      <c r="D105" s="25">
        <f t="shared" si="71"/>
        <v>2024</v>
      </c>
      <c r="E105" s="27" t="str">
        <f t="shared" si="75"/>
        <v>8 ans, 3 mois et 30 jours</v>
      </c>
      <c r="F105" s="27" t="s">
        <v>35</v>
      </c>
      <c r="H105" s="26" t="str">
        <f t="shared" si="57"/>
        <v>4 ans, 3 mois et 30 jours</v>
      </c>
      <c r="I105" s="29" t="str">
        <f t="shared" si="102"/>
        <v>5 ans, 8 mois et 30 jours</v>
      </c>
      <c r="J105" s="28">
        <f t="shared" si="78"/>
        <v>45627</v>
      </c>
      <c r="K105" s="29">
        <f t="shared" si="76"/>
        <v>45657</v>
      </c>
      <c r="M105" s="30" t="str">
        <f t="shared" ca="1" si="79"/>
        <v/>
      </c>
      <c r="O105" s="31">
        <f t="shared" si="82"/>
        <v>0</v>
      </c>
      <c r="P105" s="31">
        <f t="shared" si="77"/>
        <v>0</v>
      </c>
      <c r="X105" s="115" t="str">
        <f t="shared" si="72"/>
        <v/>
      </c>
      <c r="AA105" s="121" t="str">
        <f t="shared" si="99"/>
        <v/>
      </c>
      <c r="AB105" s="279"/>
      <c r="AC105" s="113"/>
      <c r="AD105" s="281"/>
      <c r="AE105" s="286"/>
      <c r="AF105" s="265"/>
    </row>
    <row r="106" spans="1:32" ht="15" customHeight="1" x14ac:dyDescent="0.25">
      <c r="A106" s="1">
        <v>101</v>
      </c>
      <c r="B106" s="283" t="s">
        <v>49</v>
      </c>
      <c r="C106" s="24" t="str">
        <f t="shared" si="70"/>
        <v xml:space="preserve">31 ans </v>
      </c>
      <c r="D106" s="25">
        <f t="shared" si="71"/>
        <v>2025</v>
      </c>
      <c r="E106" s="27" t="str">
        <f t="shared" si="75"/>
        <v>8 ans, 4 mois et 30 jours</v>
      </c>
      <c r="F106" s="27" t="s">
        <v>35</v>
      </c>
      <c r="H106" s="26" t="str">
        <f t="shared" si="57"/>
        <v>4 ans, 4 mois et 30 jours</v>
      </c>
      <c r="I106" s="29" t="str">
        <f t="shared" si="102"/>
        <v>5 ans, 9 mois et 30 jours</v>
      </c>
      <c r="J106" s="28">
        <f t="shared" si="78"/>
        <v>45658</v>
      </c>
      <c r="K106" s="29">
        <f t="shared" si="76"/>
        <v>45688</v>
      </c>
      <c r="M106" s="30" t="str">
        <f t="shared" ca="1" si="79"/>
        <v/>
      </c>
      <c r="O106" s="31">
        <f t="shared" si="82"/>
        <v>0</v>
      </c>
      <c r="P106" s="31">
        <f t="shared" si="77"/>
        <v>0</v>
      </c>
      <c r="X106" s="115" t="str">
        <f t="shared" si="72"/>
        <v/>
      </c>
      <c r="AA106" s="121" t="str">
        <f t="shared" si="99"/>
        <v/>
      </c>
      <c r="AB106" s="277">
        <f>SUM(X106:X108)</f>
        <v>0</v>
      </c>
      <c r="AC106" s="113"/>
      <c r="AD106" s="281">
        <v>34</v>
      </c>
      <c r="AE106" s="284">
        <f t="shared" ref="AE106" ca="1" si="105">OFFSET($AI$11,((MOD(ROW(AD107)*4,3)/2)+1)*COUNTA(AD106)+IF(((MOD(ROW(AD107)*4,3)/2)+1)*COUNTA(AD106)=2,INT(ROW(AD100)/12),0),)</f>
        <v>0</v>
      </c>
      <c r="AF106" s="265" t="str">
        <f t="shared" ref="AF106" si="106">IF(AB106=0,"",IF(AB106&lt;AE106,"Alerte !",1))</f>
        <v/>
      </c>
    </row>
    <row r="107" spans="1:32" ht="15" customHeight="1" x14ac:dyDescent="0.25">
      <c r="A107" s="1">
        <v>102</v>
      </c>
      <c r="B107" s="283"/>
      <c r="C107" s="24" t="str">
        <f t="shared" si="70"/>
        <v xml:space="preserve">32 ans </v>
      </c>
      <c r="D107" s="25">
        <f t="shared" si="71"/>
        <v>2025</v>
      </c>
      <c r="E107" s="27" t="str">
        <f t="shared" si="75"/>
        <v>8 ans, 5 mois et 27 jours</v>
      </c>
      <c r="F107" s="27" t="s">
        <v>35</v>
      </c>
      <c r="H107" s="26" t="str">
        <f t="shared" si="57"/>
        <v>4 ans, 5 mois et 27 jours</v>
      </c>
      <c r="I107" s="29" t="str">
        <f t="shared" si="102"/>
        <v>5 ans, 10 mois et 27 jours</v>
      </c>
      <c r="J107" s="28">
        <f t="shared" si="78"/>
        <v>45689</v>
      </c>
      <c r="K107" s="29">
        <f t="shared" si="76"/>
        <v>45716</v>
      </c>
      <c r="M107" s="30" t="str">
        <f t="shared" ca="1" si="79"/>
        <v/>
      </c>
      <c r="O107" s="31">
        <f t="shared" si="82"/>
        <v>0</v>
      </c>
      <c r="P107" s="31">
        <f t="shared" si="77"/>
        <v>0</v>
      </c>
      <c r="X107" s="115" t="str">
        <f t="shared" si="72"/>
        <v/>
      </c>
      <c r="AA107" s="121" t="str">
        <f t="shared" si="99"/>
        <v/>
      </c>
      <c r="AB107" s="278"/>
      <c r="AC107" s="113"/>
      <c r="AD107" s="281"/>
      <c r="AE107" s="285"/>
      <c r="AF107" s="265"/>
    </row>
    <row r="108" spans="1:32" ht="15" customHeight="1" thickBot="1" x14ac:dyDescent="0.3">
      <c r="A108" s="1">
        <v>103</v>
      </c>
      <c r="B108" s="283"/>
      <c r="C108" s="24" t="str">
        <f t="shared" si="70"/>
        <v xml:space="preserve">32 ans </v>
      </c>
      <c r="D108" s="25">
        <f t="shared" si="71"/>
        <v>2025</v>
      </c>
      <c r="E108" s="27" t="str">
        <f t="shared" si="75"/>
        <v>8 ans, 6 mois et 30 jours</v>
      </c>
      <c r="F108" s="27" t="s">
        <v>35</v>
      </c>
      <c r="H108" s="26" t="str">
        <f t="shared" si="57"/>
        <v>4 ans, 6 mois et 30 jours</v>
      </c>
      <c r="I108" s="29" t="str">
        <f t="shared" si="102"/>
        <v>5 ans, 11 mois et 30 jours</v>
      </c>
      <c r="J108" s="28">
        <f t="shared" si="78"/>
        <v>45717</v>
      </c>
      <c r="K108" s="29">
        <f t="shared" si="76"/>
        <v>45747</v>
      </c>
      <c r="M108" s="30" t="str">
        <f t="shared" ca="1" si="79"/>
        <v/>
      </c>
      <c r="O108" s="31">
        <f t="shared" si="82"/>
        <v>0</v>
      </c>
      <c r="P108" s="31">
        <f t="shared" si="77"/>
        <v>0</v>
      </c>
      <c r="X108" s="115" t="str">
        <f t="shared" si="72"/>
        <v/>
      </c>
      <c r="AA108" s="121" t="str">
        <f t="shared" si="99"/>
        <v/>
      </c>
      <c r="AB108" s="279"/>
      <c r="AC108" s="113"/>
      <c r="AD108" s="281"/>
      <c r="AE108" s="286"/>
      <c r="AF108" s="265"/>
    </row>
    <row r="109" spans="1:32" ht="15" customHeight="1" x14ac:dyDescent="0.25">
      <c r="A109" s="1">
        <v>104</v>
      </c>
      <c r="B109" s="283"/>
      <c r="C109" s="24" t="str">
        <f t="shared" si="70"/>
        <v xml:space="preserve">32 ans </v>
      </c>
      <c r="D109" s="25">
        <f t="shared" si="71"/>
        <v>2025</v>
      </c>
      <c r="E109" s="27" t="str">
        <f t="shared" si="75"/>
        <v>8 ans, 7 mois et 29 jours</v>
      </c>
      <c r="F109" s="27" t="s">
        <v>35</v>
      </c>
      <c r="H109" s="26" t="str">
        <f t="shared" si="57"/>
        <v>4 ans, 7 mois et 29 jours</v>
      </c>
      <c r="I109" s="29" t="str">
        <f t="shared" si="102"/>
        <v>6 ans, 0 mois et 29 jours</v>
      </c>
      <c r="J109" s="28">
        <f t="shared" si="78"/>
        <v>45748</v>
      </c>
      <c r="K109" s="29">
        <f t="shared" si="76"/>
        <v>45777</v>
      </c>
      <c r="M109" s="30" t="str">
        <f t="shared" ca="1" si="79"/>
        <v/>
      </c>
      <c r="O109" s="31">
        <f t="shared" si="82"/>
        <v>0</v>
      </c>
      <c r="P109" s="31">
        <f t="shared" si="77"/>
        <v>0</v>
      </c>
      <c r="X109" s="115" t="str">
        <f t="shared" si="72"/>
        <v/>
      </c>
      <c r="AA109" s="121" t="str">
        <f t="shared" si="99"/>
        <v/>
      </c>
      <c r="AB109" s="277">
        <f>SUM(X109:X111)</f>
        <v>0</v>
      </c>
      <c r="AC109" s="113"/>
      <c r="AD109" s="281">
        <v>35</v>
      </c>
      <c r="AE109" s="284">
        <f t="shared" ref="AE109" ca="1" si="107">OFFSET($AI$11,((MOD(ROW(AD110)*4,3)/2)+1)*COUNTA(AD109)+IF(((MOD(ROW(AD110)*4,3)/2)+1)*COUNTA(AD109)=2,INT(ROW(AD103)/12),0),)</f>
        <v>0</v>
      </c>
      <c r="AF109" s="265" t="str">
        <f t="shared" ref="AF109" si="108">IF(AB109=0,"",IF(AB109&lt;AE109,"Alerte !",1))</f>
        <v/>
      </c>
    </row>
    <row r="110" spans="1:32" ht="15" customHeight="1" x14ac:dyDescent="0.25">
      <c r="A110" s="1">
        <v>105</v>
      </c>
      <c r="B110" s="283"/>
      <c r="C110" s="24" t="str">
        <f t="shared" si="70"/>
        <v xml:space="preserve">32 ans </v>
      </c>
      <c r="D110" s="25">
        <f t="shared" si="71"/>
        <v>2025</v>
      </c>
      <c r="E110" s="27" t="str">
        <f t="shared" si="75"/>
        <v>8 ans, 8 mois et 30 jours</v>
      </c>
      <c r="F110" s="27" t="s">
        <v>35</v>
      </c>
      <c r="H110" s="26" t="str">
        <f t="shared" si="57"/>
        <v>4 ans, 8 mois et 30 jours</v>
      </c>
      <c r="I110" s="29" t="str">
        <f t="shared" si="102"/>
        <v>6 ans, 1 mois et 30 jours</v>
      </c>
      <c r="J110" s="28">
        <f t="shared" si="78"/>
        <v>45778</v>
      </c>
      <c r="K110" s="29">
        <f t="shared" si="76"/>
        <v>45808</v>
      </c>
      <c r="M110" s="30" t="str">
        <f t="shared" ca="1" si="79"/>
        <v/>
      </c>
      <c r="O110" s="31">
        <f t="shared" si="82"/>
        <v>0</v>
      </c>
      <c r="P110" s="31">
        <f t="shared" si="77"/>
        <v>0</v>
      </c>
      <c r="X110" s="115" t="str">
        <f t="shared" si="72"/>
        <v/>
      </c>
      <c r="AA110" s="121" t="str">
        <f t="shared" si="99"/>
        <v/>
      </c>
      <c r="AB110" s="278"/>
      <c r="AC110" s="113"/>
      <c r="AD110" s="281"/>
      <c r="AE110" s="285"/>
      <c r="AF110" s="265"/>
    </row>
    <row r="111" spans="1:32" ht="15" customHeight="1" thickBot="1" x14ac:dyDescent="0.3">
      <c r="A111" s="1">
        <v>106</v>
      </c>
      <c r="B111" s="283"/>
      <c r="C111" s="24" t="str">
        <f t="shared" si="70"/>
        <v xml:space="preserve">32 ans </v>
      </c>
      <c r="D111" s="25">
        <f t="shared" si="71"/>
        <v>2025</v>
      </c>
      <c r="E111" s="27" t="str">
        <f t="shared" si="75"/>
        <v>8 ans, 9 mois et 29 jours</v>
      </c>
      <c r="F111" s="27" t="s">
        <v>35</v>
      </c>
      <c r="H111" s="26" t="str">
        <f t="shared" si="57"/>
        <v>4 ans, 9 mois et 29 jours</v>
      </c>
      <c r="I111" s="29" t="str">
        <f t="shared" si="102"/>
        <v>6 ans, 2 mois et 29 jours</v>
      </c>
      <c r="J111" s="28">
        <f t="shared" si="78"/>
        <v>45809</v>
      </c>
      <c r="K111" s="29">
        <f t="shared" si="76"/>
        <v>45838</v>
      </c>
      <c r="M111" s="30" t="str">
        <f t="shared" ca="1" si="79"/>
        <v/>
      </c>
      <c r="O111" s="31">
        <f t="shared" si="82"/>
        <v>0</v>
      </c>
      <c r="P111" s="31">
        <f t="shared" si="77"/>
        <v>0</v>
      </c>
      <c r="X111" s="115" t="str">
        <f t="shared" si="72"/>
        <v/>
      </c>
      <c r="AA111" s="121" t="str">
        <f t="shared" si="99"/>
        <v/>
      </c>
      <c r="AB111" s="279"/>
      <c r="AC111" s="113"/>
      <c r="AD111" s="281"/>
      <c r="AE111" s="286"/>
      <c r="AF111" s="265"/>
    </row>
    <row r="112" spans="1:32" ht="15" customHeight="1" x14ac:dyDescent="0.25">
      <c r="A112" s="1">
        <v>107</v>
      </c>
      <c r="B112" s="283"/>
      <c r="C112" s="24" t="str">
        <f t="shared" si="70"/>
        <v xml:space="preserve">32 ans </v>
      </c>
      <c r="D112" s="25">
        <f t="shared" si="71"/>
        <v>2025</v>
      </c>
      <c r="E112" s="27" t="str">
        <f t="shared" si="75"/>
        <v>8 ans, 10 mois et 30 jours</v>
      </c>
      <c r="F112" s="27" t="s">
        <v>35</v>
      </c>
      <c r="H112" s="26" t="str">
        <f t="shared" si="57"/>
        <v>4 ans, 10 mois et 30 jours</v>
      </c>
      <c r="I112" s="29" t="str">
        <f t="shared" si="102"/>
        <v>6 ans, 3 mois et 30 jours</v>
      </c>
      <c r="J112" s="28">
        <f t="shared" si="78"/>
        <v>45839</v>
      </c>
      <c r="K112" s="29">
        <f t="shared" si="76"/>
        <v>45869</v>
      </c>
      <c r="M112" s="30" t="str">
        <f t="shared" ca="1" si="79"/>
        <v/>
      </c>
      <c r="O112" s="31">
        <f t="shared" si="82"/>
        <v>0</v>
      </c>
      <c r="P112" s="31">
        <f t="shared" si="77"/>
        <v>0</v>
      </c>
      <c r="X112" s="115" t="str">
        <f t="shared" si="72"/>
        <v/>
      </c>
      <c r="AA112" s="121" t="str">
        <f t="shared" si="99"/>
        <v/>
      </c>
      <c r="AB112" s="277">
        <f>SUM(X112:X114)</f>
        <v>0</v>
      </c>
      <c r="AC112" s="113"/>
      <c r="AD112" s="281">
        <v>36</v>
      </c>
      <c r="AE112" s="284">
        <f t="shared" ref="AE112" ca="1" si="109">OFFSET($AI$11,((MOD(ROW(AD113)*4,3)/2)+1)*COUNTA(AD112)+IF(((MOD(ROW(AD113)*4,3)/2)+1)*COUNTA(AD112)=2,INT(ROW(AD106)/12),0),)</f>
        <v>0</v>
      </c>
      <c r="AF112" s="265" t="str">
        <f t="shared" ref="AF112" si="110">IF(AB112=0,"",IF(AB112&lt;AE112,"Alerte !",1))</f>
        <v/>
      </c>
    </row>
    <row r="113" spans="1:32" ht="15" customHeight="1" x14ac:dyDescent="0.25">
      <c r="A113" s="1">
        <v>108</v>
      </c>
      <c r="B113" s="283"/>
      <c r="C113" s="24" t="str">
        <f t="shared" si="70"/>
        <v xml:space="preserve">32 ans </v>
      </c>
      <c r="D113" s="25">
        <f t="shared" si="71"/>
        <v>2025</v>
      </c>
      <c r="E113" s="27" t="str">
        <f t="shared" si="75"/>
        <v>8 ans, 11 mois et 30 jours</v>
      </c>
      <c r="F113" s="27" t="s">
        <v>35</v>
      </c>
      <c r="H113" s="26" t="str">
        <f t="shared" si="57"/>
        <v>4 ans, 11 mois et 30 jours</v>
      </c>
      <c r="I113" s="29" t="str">
        <f t="shared" si="102"/>
        <v>6 ans, 4 mois et 30 jours</v>
      </c>
      <c r="J113" s="28">
        <f t="shared" si="78"/>
        <v>45870</v>
      </c>
      <c r="K113" s="29">
        <f t="shared" si="76"/>
        <v>45900</v>
      </c>
      <c r="M113" s="30" t="str">
        <f t="shared" ca="1" si="79"/>
        <v/>
      </c>
      <c r="O113" s="31">
        <f t="shared" si="82"/>
        <v>0</v>
      </c>
      <c r="P113" s="31">
        <f t="shared" si="77"/>
        <v>0</v>
      </c>
      <c r="X113" s="115" t="str">
        <f t="shared" si="72"/>
        <v/>
      </c>
      <c r="AA113" s="121" t="str">
        <f t="shared" si="99"/>
        <v/>
      </c>
      <c r="AB113" s="278"/>
      <c r="AC113" s="113"/>
      <c r="AD113" s="281"/>
      <c r="AE113" s="285"/>
      <c r="AF113" s="265"/>
    </row>
    <row r="114" spans="1:32" ht="15" customHeight="1" thickBot="1" x14ac:dyDescent="0.3">
      <c r="A114" s="1">
        <v>109</v>
      </c>
      <c r="B114" s="283"/>
      <c r="C114" s="24" t="str">
        <f t="shared" si="70"/>
        <v xml:space="preserve">32 ans </v>
      </c>
      <c r="D114" s="25">
        <f t="shared" si="71"/>
        <v>2025</v>
      </c>
      <c r="E114" s="27" t="str">
        <f t="shared" si="75"/>
        <v>9 ans, 0 mois et 29 jours</v>
      </c>
      <c r="F114" s="27" t="s">
        <v>35</v>
      </c>
      <c r="H114" s="26" t="str">
        <f t="shared" si="57"/>
        <v>5 ans, 0 mois et 29 jours</v>
      </c>
      <c r="I114" s="29" t="str">
        <f t="shared" si="102"/>
        <v>6 ans, 5 mois et 29 jours</v>
      </c>
      <c r="J114" s="28">
        <f t="shared" si="78"/>
        <v>45901</v>
      </c>
      <c r="K114" s="29">
        <f t="shared" si="76"/>
        <v>45930</v>
      </c>
      <c r="M114" s="30" t="str">
        <f t="shared" ca="1" si="79"/>
        <v/>
      </c>
      <c r="O114" s="31">
        <f t="shared" si="82"/>
        <v>0</v>
      </c>
      <c r="P114" s="31">
        <f t="shared" si="77"/>
        <v>0</v>
      </c>
      <c r="X114" s="115" t="str">
        <f t="shared" si="72"/>
        <v/>
      </c>
      <c r="AA114" s="121" t="str">
        <f t="shared" si="99"/>
        <v/>
      </c>
      <c r="AB114" s="279"/>
      <c r="AC114" s="113"/>
      <c r="AD114" s="281"/>
      <c r="AE114" s="286"/>
      <c r="AF114" s="265"/>
    </row>
    <row r="115" spans="1:32" ht="15" customHeight="1" x14ac:dyDescent="0.25">
      <c r="A115" s="1">
        <v>110</v>
      </c>
      <c r="B115" s="283"/>
      <c r="C115" s="24" t="str">
        <f t="shared" si="70"/>
        <v xml:space="preserve">32 ans </v>
      </c>
      <c r="D115" s="25">
        <f t="shared" si="71"/>
        <v>2025</v>
      </c>
      <c r="E115" s="27" t="str">
        <f t="shared" si="75"/>
        <v>9 ans, 1 mois et 30 jours</v>
      </c>
      <c r="F115" s="27" t="s">
        <v>35</v>
      </c>
      <c r="H115" s="26" t="str">
        <f t="shared" si="57"/>
        <v>5 ans, 1 mois et 30 jours</v>
      </c>
      <c r="I115" s="29" t="str">
        <f t="shared" si="102"/>
        <v>6 ans, 6 mois et 30 jours</v>
      </c>
      <c r="J115" s="28">
        <f t="shared" si="78"/>
        <v>45931</v>
      </c>
      <c r="K115" s="29">
        <f t="shared" si="76"/>
        <v>45961</v>
      </c>
      <c r="M115" s="30" t="str">
        <f t="shared" ca="1" si="79"/>
        <v/>
      </c>
      <c r="O115" s="31">
        <f t="shared" si="82"/>
        <v>0</v>
      </c>
      <c r="P115" s="31">
        <f t="shared" si="77"/>
        <v>0</v>
      </c>
      <c r="X115" s="115" t="str">
        <f t="shared" si="72"/>
        <v/>
      </c>
      <c r="AA115" s="121" t="str">
        <f t="shared" si="99"/>
        <v/>
      </c>
      <c r="AB115" s="277">
        <f>SUM(X115:X117)</f>
        <v>0</v>
      </c>
      <c r="AC115" s="113"/>
      <c r="AD115" s="281">
        <v>37</v>
      </c>
      <c r="AE115" s="284">
        <f t="shared" ref="AE115" ca="1" si="111">OFFSET($AI$11,((MOD(ROW(AD116)*4,3)/2)+1)*COUNTA(AD115)+IF(((MOD(ROW(AD116)*4,3)/2)+1)*COUNTA(AD115)=2,INT(ROW(AD109)/12),0),)</f>
        <v>0</v>
      </c>
      <c r="AF115" s="265" t="str">
        <f t="shared" ref="AF115" si="112">IF(AB115=0,"",IF(AB115&lt;AE115,"Alerte !",1))</f>
        <v/>
      </c>
    </row>
    <row r="116" spans="1:32" ht="15" customHeight="1" x14ac:dyDescent="0.25">
      <c r="A116" s="1">
        <v>111</v>
      </c>
      <c r="B116" s="283"/>
      <c r="C116" s="24" t="str">
        <f t="shared" si="70"/>
        <v xml:space="preserve">32 ans </v>
      </c>
      <c r="D116" s="25">
        <f t="shared" si="71"/>
        <v>2025</v>
      </c>
      <c r="E116" s="27" t="str">
        <f t="shared" si="75"/>
        <v>9 ans, 2 mois et 29 jours</v>
      </c>
      <c r="F116" s="27" t="s">
        <v>35</v>
      </c>
      <c r="H116" s="26" t="str">
        <f t="shared" si="57"/>
        <v>5 ans, 2 mois et 29 jours</v>
      </c>
      <c r="I116" s="29" t="str">
        <f t="shared" si="102"/>
        <v>6 ans, 7 mois et 29 jours</v>
      </c>
      <c r="J116" s="28">
        <f t="shared" si="78"/>
        <v>45962</v>
      </c>
      <c r="K116" s="29">
        <f t="shared" si="76"/>
        <v>45991</v>
      </c>
      <c r="M116" s="30" t="str">
        <f t="shared" ca="1" si="79"/>
        <v/>
      </c>
      <c r="O116" s="31">
        <f t="shared" si="82"/>
        <v>0</v>
      </c>
      <c r="P116" s="31">
        <f t="shared" si="77"/>
        <v>0</v>
      </c>
      <c r="X116" s="115" t="str">
        <f t="shared" si="72"/>
        <v/>
      </c>
      <c r="AA116" s="121" t="str">
        <f t="shared" si="99"/>
        <v/>
      </c>
      <c r="AB116" s="278"/>
      <c r="AC116" s="113"/>
      <c r="AD116" s="281"/>
      <c r="AE116" s="285"/>
      <c r="AF116" s="265"/>
    </row>
    <row r="117" spans="1:32" ht="15" customHeight="1" thickBot="1" x14ac:dyDescent="0.3">
      <c r="A117" s="1">
        <v>112</v>
      </c>
      <c r="B117" s="283"/>
      <c r="C117" s="24" t="str">
        <f t="shared" si="70"/>
        <v xml:space="preserve">32 ans </v>
      </c>
      <c r="D117" s="25">
        <f t="shared" si="71"/>
        <v>2025</v>
      </c>
      <c r="E117" s="27" t="str">
        <f t="shared" si="75"/>
        <v>9 ans, 3 mois et 30 jours</v>
      </c>
      <c r="F117" s="27" t="s">
        <v>35</v>
      </c>
      <c r="H117" s="26" t="str">
        <f t="shared" si="57"/>
        <v>5 ans, 3 mois et 30 jours</v>
      </c>
      <c r="I117" s="29" t="str">
        <f t="shared" si="102"/>
        <v>6 ans, 8 mois et 30 jours</v>
      </c>
      <c r="J117" s="28">
        <f t="shared" si="78"/>
        <v>45992</v>
      </c>
      <c r="K117" s="29">
        <f t="shared" si="76"/>
        <v>46022</v>
      </c>
      <c r="M117" s="30" t="str">
        <f t="shared" ca="1" si="79"/>
        <v/>
      </c>
      <c r="O117" s="31">
        <f t="shared" si="82"/>
        <v>0</v>
      </c>
      <c r="P117" s="31">
        <f t="shared" si="77"/>
        <v>0</v>
      </c>
      <c r="X117" s="115" t="str">
        <f t="shared" si="72"/>
        <v/>
      </c>
      <c r="AA117" s="121" t="str">
        <f t="shared" si="99"/>
        <v/>
      </c>
      <c r="AB117" s="279"/>
      <c r="AC117" s="113"/>
      <c r="AD117" s="281"/>
      <c r="AE117" s="286"/>
      <c r="AF117" s="265"/>
    </row>
    <row r="118" spans="1:32" ht="15" customHeight="1" x14ac:dyDescent="0.25">
      <c r="A118" s="1">
        <v>113</v>
      </c>
      <c r="B118" s="283" t="s">
        <v>50</v>
      </c>
      <c r="C118" s="24" t="str">
        <f t="shared" si="70"/>
        <v xml:space="preserve">32 ans </v>
      </c>
      <c r="D118" s="25">
        <f t="shared" si="71"/>
        <v>2026</v>
      </c>
      <c r="E118" s="27" t="str">
        <f t="shared" si="75"/>
        <v>9 ans, 4 mois et 30 jours</v>
      </c>
      <c r="F118" s="27" t="s">
        <v>35</v>
      </c>
      <c r="H118" s="26" t="str">
        <f t="shared" ref="H118:H181" si="113">IF(A118="","",DATEDIF($J$54,K118,"y")&amp;IF(DATEDIF($J$54,K118,"y")&gt;1," ans, "," an, ")&amp;DATEDIF($J$54,K118,"ym")&amp;" mois et "&amp;DATEDIF($J$54,K118,"md")&amp;IF(DATEDIF(
$J$54,K118,"md")&gt;1," jours"," jour"))</f>
        <v>5 ans, 4 mois et 30 jours</v>
      </c>
      <c r="I118" s="29" t="str">
        <f t="shared" si="102"/>
        <v>6 ans, 9 mois et 30 jours</v>
      </c>
      <c r="J118" s="28">
        <f t="shared" si="78"/>
        <v>46023</v>
      </c>
      <c r="K118" s="29">
        <f t="shared" si="76"/>
        <v>46053</v>
      </c>
      <c r="M118" s="30" t="str">
        <f t="shared" ca="1" si="79"/>
        <v/>
      </c>
      <c r="O118" s="31">
        <f t="shared" si="82"/>
        <v>0</v>
      </c>
      <c r="P118" s="31">
        <f t="shared" si="77"/>
        <v>0</v>
      </c>
      <c r="X118" s="115" t="str">
        <f t="shared" si="72"/>
        <v/>
      </c>
      <c r="AA118" s="121" t="str">
        <f t="shared" si="99"/>
        <v/>
      </c>
      <c r="AB118" s="277">
        <f>SUM(X118:X120)</f>
        <v>0</v>
      </c>
      <c r="AC118" s="113"/>
      <c r="AD118" s="281">
        <v>38</v>
      </c>
      <c r="AE118" s="284">
        <f t="shared" ref="AE118" ca="1" si="114">OFFSET($AI$11,((MOD(ROW(AD119)*4,3)/2)+1)*COUNTA(AD118)+IF(((MOD(ROW(AD119)*4,3)/2)+1)*COUNTA(AD118)=2,INT(ROW(AD112)/12),0),)</f>
        <v>0</v>
      </c>
      <c r="AF118" s="265" t="str">
        <f t="shared" ref="AF118" si="115">IF(AB118=0,"",IF(AB118&lt;AE118,"Alerte !",1))</f>
        <v/>
      </c>
    </row>
    <row r="119" spans="1:32" ht="15" customHeight="1" x14ac:dyDescent="0.25">
      <c r="A119" s="1">
        <v>114</v>
      </c>
      <c r="B119" s="283"/>
      <c r="C119" s="24" t="str">
        <f t="shared" si="70"/>
        <v xml:space="preserve">33 ans </v>
      </c>
      <c r="D119" s="25">
        <f t="shared" si="71"/>
        <v>2026</v>
      </c>
      <c r="E119" s="27" t="str">
        <f t="shared" si="75"/>
        <v>9 ans, 5 mois et 27 jours</v>
      </c>
      <c r="F119" s="27" t="s">
        <v>35</v>
      </c>
      <c r="H119" s="26" t="str">
        <f t="shared" si="113"/>
        <v>5 ans, 5 mois et 27 jours</v>
      </c>
      <c r="I119" s="29" t="str">
        <f t="shared" si="102"/>
        <v>6 ans, 10 mois et 27 jours</v>
      </c>
      <c r="J119" s="28">
        <f t="shared" si="78"/>
        <v>46054</v>
      </c>
      <c r="K119" s="29">
        <f t="shared" si="76"/>
        <v>46081</v>
      </c>
      <c r="M119" s="30" t="str">
        <f t="shared" ca="1" si="79"/>
        <v/>
      </c>
      <c r="O119" s="31">
        <f t="shared" si="82"/>
        <v>0</v>
      </c>
      <c r="P119" s="31">
        <f t="shared" si="77"/>
        <v>0</v>
      </c>
      <c r="X119" s="115" t="str">
        <f t="shared" si="72"/>
        <v/>
      </c>
      <c r="AA119" s="121" t="str">
        <f t="shared" si="99"/>
        <v/>
      </c>
      <c r="AB119" s="278"/>
      <c r="AC119" s="113"/>
      <c r="AD119" s="281"/>
      <c r="AE119" s="285"/>
      <c r="AF119" s="265"/>
    </row>
    <row r="120" spans="1:32" ht="15" customHeight="1" thickBot="1" x14ac:dyDescent="0.3">
      <c r="A120" s="1">
        <v>115</v>
      </c>
      <c r="B120" s="283"/>
      <c r="C120" s="24" t="str">
        <f t="shared" si="70"/>
        <v xml:space="preserve">33 ans </v>
      </c>
      <c r="D120" s="25">
        <f t="shared" si="71"/>
        <v>2026</v>
      </c>
      <c r="E120" s="27" t="str">
        <f t="shared" si="75"/>
        <v>9 ans, 6 mois et 30 jours</v>
      </c>
      <c r="F120" s="27" t="s">
        <v>35</v>
      </c>
      <c r="H120" s="26" t="str">
        <f t="shared" si="113"/>
        <v>5 ans, 6 mois et 30 jours</v>
      </c>
      <c r="I120" s="29" t="str">
        <f t="shared" si="102"/>
        <v>6 ans, 11 mois et 30 jours</v>
      </c>
      <c r="J120" s="28">
        <f t="shared" si="78"/>
        <v>46082</v>
      </c>
      <c r="K120" s="29">
        <f t="shared" si="76"/>
        <v>46112</v>
      </c>
      <c r="M120" s="30" t="str">
        <f t="shared" ca="1" si="79"/>
        <v/>
      </c>
      <c r="O120" s="31">
        <f t="shared" si="82"/>
        <v>0</v>
      </c>
      <c r="P120" s="31">
        <f t="shared" si="77"/>
        <v>0</v>
      </c>
      <c r="X120" s="115" t="str">
        <f t="shared" si="72"/>
        <v/>
      </c>
      <c r="AA120" s="121" t="str">
        <f t="shared" si="99"/>
        <v/>
      </c>
      <c r="AB120" s="279"/>
      <c r="AC120" s="113"/>
      <c r="AD120" s="281"/>
      <c r="AE120" s="286"/>
      <c r="AF120" s="265"/>
    </row>
    <row r="121" spans="1:32" ht="15" customHeight="1" x14ac:dyDescent="0.25">
      <c r="A121" s="1">
        <v>116</v>
      </c>
      <c r="B121" s="283"/>
      <c r="C121" s="24" t="str">
        <f t="shared" si="70"/>
        <v xml:space="preserve">33 ans </v>
      </c>
      <c r="D121" s="25">
        <f t="shared" si="71"/>
        <v>2026</v>
      </c>
      <c r="E121" s="27" t="str">
        <f t="shared" si="75"/>
        <v>9 ans, 7 mois et 29 jours</v>
      </c>
      <c r="F121" s="27" t="s">
        <v>35</v>
      </c>
      <c r="H121" s="26" t="str">
        <f t="shared" si="113"/>
        <v>5 ans, 7 mois et 29 jours</v>
      </c>
      <c r="I121" s="29" t="str">
        <f t="shared" si="102"/>
        <v>7 ans, 0 mois et 29 jours</v>
      </c>
      <c r="J121" s="28">
        <f t="shared" si="78"/>
        <v>46113</v>
      </c>
      <c r="K121" s="29">
        <f t="shared" si="76"/>
        <v>46142</v>
      </c>
      <c r="M121" s="30" t="str">
        <f t="shared" ca="1" si="79"/>
        <v/>
      </c>
      <c r="O121" s="31">
        <f t="shared" si="82"/>
        <v>0</v>
      </c>
      <c r="P121" s="31">
        <f t="shared" si="77"/>
        <v>0</v>
      </c>
      <c r="X121" s="115" t="str">
        <f t="shared" si="72"/>
        <v/>
      </c>
      <c r="AA121" s="121" t="str">
        <f t="shared" si="99"/>
        <v/>
      </c>
      <c r="AB121" s="277">
        <f>SUM(X121:X123)</f>
        <v>0</v>
      </c>
      <c r="AC121" s="113"/>
      <c r="AD121" s="281">
        <v>39</v>
      </c>
      <c r="AE121" s="284">
        <f t="shared" ref="AE121" ca="1" si="116">OFFSET($AI$11,((MOD(ROW(AD122)*4,3)/2)+1)*COUNTA(AD121)+IF(((MOD(ROW(AD122)*4,3)/2)+1)*COUNTA(AD121)=2,INT(ROW(AD115)/12),0),)</f>
        <v>0</v>
      </c>
      <c r="AF121" s="265" t="str">
        <f t="shared" ref="AF121" si="117">IF(AB121=0,"",IF(AB121&lt;AE121,"Alerte !",1))</f>
        <v/>
      </c>
    </row>
    <row r="122" spans="1:32" ht="15" customHeight="1" x14ac:dyDescent="0.25">
      <c r="A122" s="1">
        <v>117</v>
      </c>
      <c r="B122" s="283"/>
      <c r="C122" s="24" t="str">
        <f t="shared" si="70"/>
        <v xml:space="preserve">33 ans </v>
      </c>
      <c r="D122" s="25">
        <f t="shared" si="71"/>
        <v>2026</v>
      </c>
      <c r="E122" s="27" t="str">
        <f t="shared" si="75"/>
        <v>9 ans, 8 mois et 30 jours</v>
      </c>
      <c r="F122" s="27" t="s">
        <v>35</v>
      </c>
      <c r="H122" s="26" t="str">
        <f t="shared" si="113"/>
        <v>5 ans, 8 mois et 30 jours</v>
      </c>
      <c r="I122" s="29" t="str">
        <f t="shared" si="102"/>
        <v>7 ans, 1 mois et 30 jours</v>
      </c>
      <c r="J122" s="28">
        <f t="shared" si="78"/>
        <v>46143</v>
      </c>
      <c r="K122" s="29">
        <f t="shared" si="76"/>
        <v>46173</v>
      </c>
      <c r="M122" s="30" t="str">
        <f t="shared" ca="1" si="79"/>
        <v/>
      </c>
      <c r="O122" s="31">
        <f t="shared" si="82"/>
        <v>0</v>
      </c>
      <c r="P122" s="31">
        <f t="shared" si="77"/>
        <v>0</v>
      </c>
      <c r="X122" s="115" t="str">
        <f t="shared" si="72"/>
        <v/>
      </c>
      <c r="AA122" s="121" t="str">
        <f t="shared" si="99"/>
        <v/>
      </c>
      <c r="AB122" s="278"/>
      <c r="AC122" s="113"/>
      <c r="AD122" s="281"/>
      <c r="AE122" s="285"/>
      <c r="AF122" s="265"/>
    </row>
    <row r="123" spans="1:32" ht="15" customHeight="1" thickBot="1" x14ac:dyDescent="0.3">
      <c r="A123" s="1">
        <v>118</v>
      </c>
      <c r="B123" s="283"/>
      <c r="C123" s="24" t="str">
        <f t="shared" si="70"/>
        <v xml:space="preserve">33 ans </v>
      </c>
      <c r="D123" s="25">
        <f t="shared" si="71"/>
        <v>2026</v>
      </c>
      <c r="E123" s="27" t="str">
        <f t="shared" si="75"/>
        <v>9 ans, 9 mois et 29 jours</v>
      </c>
      <c r="F123" s="27" t="s">
        <v>35</v>
      </c>
      <c r="H123" s="26" t="str">
        <f t="shared" si="113"/>
        <v>5 ans, 9 mois et 29 jours</v>
      </c>
      <c r="I123" s="29" t="str">
        <f t="shared" si="102"/>
        <v>7 ans, 2 mois et 29 jours</v>
      </c>
      <c r="J123" s="28">
        <f t="shared" si="78"/>
        <v>46174</v>
      </c>
      <c r="K123" s="29">
        <f t="shared" si="76"/>
        <v>46203</v>
      </c>
      <c r="M123" s="30" t="str">
        <f t="shared" ca="1" si="79"/>
        <v/>
      </c>
      <c r="O123" s="31">
        <f t="shared" si="82"/>
        <v>0</v>
      </c>
      <c r="P123" s="31">
        <f t="shared" si="77"/>
        <v>0</v>
      </c>
      <c r="X123" s="115" t="str">
        <f t="shared" si="72"/>
        <v/>
      </c>
      <c r="AA123" s="121" t="str">
        <f t="shared" si="99"/>
        <v/>
      </c>
      <c r="AB123" s="279"/>
      <c r="AC123" s="113"/>
      <c r="AD123" s="281"/>
      <c r="AE123" s="286"/>
      <c r="AF123" s="265"/>
    </row>
    <row r="124" spans="1:32" ht="15" customHeight="1" x14ac:dyDescent="0.25">
      <c r="A124" s="1">
        <v>119</v>
      </c>
      <c r="B124" s="283"/>
      <c r="C124" s="24" t="str">
        <f t="shared" si="70"/>
        <v xml:space="preserve">33 ans </v>
      </c>
      <c r="D124" s="25">
        <f t="shared" si="71"/>
        <v>2026</v>
      </c>
      <c r="E124" s="27" t="str">
        <f t="shared" si="75"/>
        <v>9 ans, 10 mois et 30 jours</v>
      </c>
      <c r="F124" s="27" t="s">
        <v>35</v>
      </c>
      <c r="H124" s="26" t="str">
        <f t="shared" si="113"/>
        <v>5 ans, 10 mois et 30 jours</v>
      </c>
      <c r="I124" s="29" t="str">
        <f t="shared" si="102"/>
        <v>7 ans, 3 mois et 30 jours</v>
      </c>
      <c r="J124" s="28">
        <f t="shared" si="78"/>
        <v>46204</v>
      </c>
      <c r="K124" s="29">
        <f t="shared" si="76"/>
        <v>46234</v>
      </c>
      <c r="M124" s="30" t="str">
        <f t="shared" ca="1" si="79"/>
        <v/>
      </c>
      <c r="O124" s="31">
        <f t="shared" si="82"/>
        <v>0</v>
      </c>
      <c r="P124" s="31">
        <f t="shared" si="77"/>
        <v>0</v>
      </c>
      <c r="X124" s="115" t="str">
        <f t="shared" si="72"/>
        <v/>
      </c>
      <c r="AA124" s="121" t="str">
        <f t="shared" si="99"/>
        <v/>
      </c>
      <c r="AB124" s="277">
        <f>SUM(X124:X126)</f>
        <v>0</v>
      </c>
      <c r="AC124" s="113"/>
      <c r="AD124" s="281">
        <v>40</v>
      </c>
      <c r="AE124" s="284">
        <f t="shared" ref="AE124" ca="1" si="118">OFFSET($AI$11,((MOD(ROW(AD125)*4,3)/2)+1)*COUNTA(AD124)+IF(((MOD(ROW(AD125)*4,3)/2)+1)*COUNTA(AD124)=2,INT(ROW(AD118)/12),0),)</f>
        <v>0</v>
      </c>
      <c r="AF124" s="265" t="str">
        <f t="shared" ref="AF124" si="119">IF(AB124=0,"",IF(AB124&lt;AE124,"Alerte !",1))</f>
        <v/>
      </c>
    </row>
    <row r="125" spans="1:32" ht="15" customHeight="1" x14ac:dyDescent="0.25">
      <c r="A125" s="1">
        <v>120</v>
      </c>
      <c r="B125" s="283"/>
      <c r="C125" s="24" t="str">
        <f t="shared" si="70"/>
        <v xml:space="preserve">33 ans </v>
      </c>
      <c r="D125" s="25">
        <f t="shared" si="71"/>
        <v>2026</v>
      </c>
      <c r="E125" s="27" t="str">
        <f t="shared" si="75"/>
        <v>9 ans, 11 mois et 30 jours</v>
      </c>
      <c r="F125" s="27" t="s">
        <v>35</v>
      </c>
      <c r="H125" s="26" t="str">
        <f t="shared" si="113"/>
        <v>5 ans, 11 mois et 30 jours</v>
      </c>
      <c r="I125" s="29" t="str">
        <f t="shared" si="102"/>
        <v>7 ans, 4 mois et 30 jours</v>
      </c>
      <c r="J125" s="28">
        <f t="shared" si="78"/>
        <v>46235</v>
      </c>
      <c r="K125" s="29">
        <f t="shared" si="76"/>
        <v>46265</v>
      </c>
      <c r="M125" s="30" t="str">
        <f t="shared" ca="1" si="79"/>
        <v/>
      </c>
      <c r="O125" s="31">
        <f t="shared" si="82"/>
        <v>0</v>
      </c>
      <c r="P125" s="31">
        <f t="shared" si="77"/>
        <v>0</v>
      </c>
      <c r="X125" s="115" t="str">
        <f t="shared" si="72"/>
        <v/>
      </c>
      <c r="AA125" s="121" t="str">
        <f t="shared" si="99"/>
        <v/>
      </c>
      <c r="AB125" s="278"/>
      <c r="AC125" s="113"/>
      <c r="AD125" s="281"/>
      <c r="AE125" s="285"/>
      <c r="AF125" s="265"/>
    </row>
    <row r="126" spans="1:32" ht="15" customHeight="1" thickBot="1" x14ac:dyDescent="0.3">
      <c r="A126" s="1">
        <v>121</v>
      </c>
      <c r="B126" s="283"/>
      <c r="C126" s="24" t="str">
        <f t="shared" si="70"/>
        <v xml:space="preserve">33 ans </v>
      </c>
      <c r="D126" s="25">
        <f t="shared" si="71"/>
        <v>2026</v>
      </c>
      <c r="E126" s="27" t="str">
        <f t="shared" si="75"/>
        <v>10 ans, 0 mois et 29 jours</v>
      </c>
      <c r="F126" s="27" t="s">
        <v>35</v>
      </c>
      <c r="H126" s="26" t="str">
        <f t="shared" si="113"/>
        <v>6 ans, 0 mois et 29 jours</v>
      </c>
      <c r="I126" s="29" t="str">
        <f t="shared" si="102"/>
        <v>7 ans, 5 mois et 29 jours</v>
      </c>
      <c r="J126" s="28">
        <f t="shared" si="78"/>
        <v>46266</v>
      </c>
      <c r="K126" s="29">
        <f t="shared" si="76"/>
        <v>46295</v>
      </c>
      <c r="M126" s="30" t="str">
        <f t="shared" ca="1" si="79"/>
        <v/>
      </c>
      <c r="O126" s="31">
        <f t="shared" si="82"/>
        <v>0</v>
      </c>
      <c r="P126" s="31">
        <f t="shared" si="77"/>
        <v>0</v>
      </c>
      <c r="X126" s="115" t="str">
        <f t="shared" si="72"/>
        <v/>
      </c>
      <c r="AA126" s="121" t="str">
        <f t="shared" si="99"/>
        <v/>
      </c>
      <c r="AB126" s="279"/>
      <c r="AC126" s="113"/>
      <c r="AD126" s="281"/>
      <c r="AE126" s="286"/>
      <c r="AF126" s="265"/>
    </row>
    <row r="127" spans="1:32" ht="15" customHeight="1" x14ac:dyDescent="0.25">
      <c r="A127" s="1">
        <v>122</v>
      </c>
      <c r="B127" s="283"/>
      <c r="C127" s="24" t="str">
        <f t="shared" si="70"/>
        <v xml:space="preserve">33 ans </v>
      </c>
      <c r="D127" s="25">
        <f t="shared" si="71"/>
        <v>2026</v>
      </c>
      <c r="E127" s="27" t="str">
        <f t="shared" si="75"/>
        <v>10 ans, 1 mois et 30 jours</v>
      </c>
      <c r="F127" s="27" t="s">
        <v>35</v>
      </c>
      <c r="H127" s="26" t="str">
        <f t="shared" si="113"/>
        <v>6 ans, 1 mois et 30 jours</v>
      </c>
      <c r="I127" s="29" t="str">
        <f t="shared" si="102"/>
        <v>7 ans, 6 mois et 30 jours</v>
      </c>
      <c r="J127" s="28">
        <f t="shared" si="78"/>
        <v>46296</v>
      </c>
      <c r="K127" s="29">
        <f t="shared" si="76"/>
        <v>46326</v>
      </c>
      <c r="M127" s="30" t="str">
        <f t="shared" ca="1" si="79"/>
        <v/>
      </c>
      <c r="O127" s="31">
        <f t="shared" si="82"/>
        <v>0</v>
      </c>
      <c r="P127" s="31">
        <f t="shared" si="77"/>
        <v>0</v>
      </c>
      <c r="X127" s="115" t="str">
        <f t="shared" si="72"/>
        <v/>
      </c>
      <c r="AA127" s="121" t="str">
        <f t="shared" si="99"/>
        <v/>
      </c>
      <c r="AB127" s="277">
        <f>SUM(X127:X129)</f>
        <v>0</v>
      </c>
      <c r="AC127" s="113"/>
      <c r="AD127" s="281">
        <v>41</v>
      </c>
      <c r="AE127" s="284">
        <f t="shared" ref="AE127" ca="1" si="120">OFFSET($AI$11,((MOD(ROW(AD128)*4,3)/2)+1)*COUNTA(AD127)+IF(((MOD(ROW(AD128)*4,3)/2)+1)*COUNTA(AD127)=2,INT(ROW(AD121)/12),0),)</f>
        <v>0</v>
      </c>
      <c r="AF127" s="265" t="str">
        <f t="shared" ref="AF127" si="121">IF(AB127=0,"",IF(AB127&lt;AE127,"Alerte !",1))</f>
        <v/>
      </c>
    </row>
    <row r="128" spans="1:32" ht="15" customHeight="1" x14ac:dyDescent="0.25">
      <c r="A128" s="1">
        <v>123</v>
      </c>
      <c r="B128" s="283"/>
      <c r="C128" s="24" t="str">
        <f t="shared" si="70"/>
        <v xml:space="preserve">33 ans </v>
      </c>
      <c r="D128" s="25">
        <f t="shared" si="71"/>
        <v>2026</v>
      </c>
      <c r="E128" s="27" t="str">
        <f t="shared" si="75"/>
        <v>10 ans, 2 mois et 29 jours</v>
      </c>
      <c r="F128" s="27" t="s">
        <v>35</v>
      </c>
      <c r="H128" s="26" t="str">
        <f t="shared" si="113"/>
        <v>6 ans, 2 mois et 29 jours</v>
      </c>
      <c r="I128" s="29" t="str">
        <f t="shared" si="102"/>
        <v>7 ans, 7 mois et 29 jours</v>
      </c>
      <c r="J128" s="28">
        <f t="shared" si="78"/>
        <v>46327</v>
      </c>
      <c r="K128" s="29">
        <f t="shared" si="76"/>
        <v>46356</v>
      </c>
      <c r="M128" s="30" t="str">
        <f t="shared" ca="1" si="79"/>
        <v/>
      </c>
      <c r="O128" s="31">
        <f t="shared" si="82"/>
        <v>0</v>
      </c>
      <c r="P128" s="31">
        <f t="shared" si="77"/>
        <v>0</v>
      </c>
      <c r="X128" s="115" t="str">
        <f t="shared" si="72"/>
        <v/>
      </c>
      <c r="AA128" s="121" t="str">
        <f t="shared" si="99"/>
        <v/>
      </c>
      <c r="AB128" s="278"/>
      <c r="AC128" s="113"/>
      <c r="AD128" s="281"/>
      <c r="AE128" s="285"/>
      <c r="AF128" s="265"/>
    </row>
    <row r="129" spans="1:32" ht="15" customHeight="1" thickBot="1" x14ac:dyDescent="0.3">
      <c r="A129" s="1">
        <v>124</v>
      </c>
      <c r="B129" s="283"/>
      <c r="C129" s="24" t="str">
        <f t="shared" si="70"/>
        <v xml:space="preserve">33 ans </v>
      </c>
      <c r="D129" s="25">
        <f t="shared" si="71"/>
        <v>2026</v>
      </c>
      <c r="E129" s="27" t="str">
        <f t="shared" si="75"/>
        <v>10 ans, 3 mois et 30 jours</v>
      </c>
      <c r="F129" s="27" t="s">
        <v>35</v>
      </c>
      <c r="H129" s="26" t="str">
        <f t="shared" si="113"/>
        <v>6 ans, 3 mois et 30 jours</v>
      </c>
      <c r="I129" s="29" t="str">
        <f t="shared" si="102"/>
        <v>7 ans, 8 mois et 30 jours</v>
      </c>
      <c r="J129" s="28">
        <f t="shared" si="78"/>
        <v>46357</v>
      </c>
      <c r="K129" s="29">
        <f t="shared" si="76"/>
        <v>46387</v>
      </c>
      <c r="M129" s="30" t="str">
        <f t="shared" ca="1" si="79"/>
        <v/>
      </c>
      <c r="O129" s="31">
        <f t="shared" si="82"/>
        <v>0</v>
      </c>
      <c r="P129" s="31">
        <f t="shared" si="77"/>
        <v>0</v>
      </c>
      <c r="X129" s="115" t="str">
        <f t="shared" si="72"/>
        <v/>
      </c>
      <c r="AA129" s="121" t="str">
        <f t="shared" si="99"/>
        <v/>
      </c>
      <c r="AB129" s="279"/>
      <c r="AC129" s="113"/>
      <c r="AD129" s="281"/>
      <c r="AE129" s="286"/>
      <c r="AF129" s="265"/>
    </row>
    <row r="130" spans="1:32" ht="15" customHeight="1" x14ac:dyDescent="0.25">
      <c r="A130" s="1">
        <v>125</v>
      </c>
      <c r="B130" s="283" t="s">
        <v>51</v>
      </c>
      <c r="C130" s="24" t="str">
        <f t="shared" si="70"/>
        <v xml:space="preserve">33 ans </v>
      </c>
      <c r="D130" s="25">
        <f t="shared" si="71"/>
        <v>2027</v>
      </c>
      <c r="E130" s="27" t="str">
        <f t="shared" si="75"/>
        <v>10 ans, 4 mois et 30 jours</v>
      </c>
      <c r="F130" s="27" t="s">
        <v>35</v>
      </c>
      <c r="H130" s="26" t="str">
        <f t="shared" si="113"/>
        <v>6 ans, 4 mois et 30 jours</v>
      </c>
      <c r="I130" s="29" t="str">
        <f t="shared" si="102"/>
        <v>7 ans, 9 mois et 30 jours</v>
      </c>
      <c r="J130" s="28">
        <f t="shared" si="78"/>
        <v>46388</v>
      </c>
      <c r="K130" s="29">
        <f t="shared" si="76"/>
        <v>46418</v>
      </c>
      <c r="M130" s="30" t="str">
        <f t="shared" ca="1" si="79"/>
        <v/>
      </c>
      <c r="O130" s="31">
        <f t="shared" si="82"/>
        <v>0</v>
      </c>
      <c r="P130" s="31">
        <f t="shared" si="77"/>
        <v>0</v>
      </c>
      <c r="X130" s="115" t="str">
        <f t="shared" si="72"/>
        <v/>
      </c>
      <c r="AA130" s="121" t="str">
        <f t="shared" si="99"/>
        <v/>
      </c>
      <c r="AB130" s="277">
        <f>SUM(X130:X132)</f>
        <v>0</v>
      </c>
      <c r="AC130" s="113"/>
      <c r="AD130" s="281">
        <v>42</v>
      </c>
      <c r="AE130" s="284">
        <f t="shared" ref="AE130" ca="1" si="122">OFFSET($AI$11,((MOD(ROW(AD131)*4,3)/2)+1)*COUNTA(AD130)+IF(((MOD(ROW(AD131)*4,3)/2)+1)*COUNTA(AD130)=2,INT(ROW(AD124)/12),0),)</f>
        <v>0</v>
      </c>
      <c r="AF130" s="265" t="str">
        <f t="shared" ref="AF130" si="123">IF(AB130=0,"",IF(AB130&lt;AE130,"Alerte !",1))</f>
        <v/>
      </c>
    </row>
    <row r="131" spans="1:32" ht="15" customHeight="1" x14ac:dyDescent="0.25">
      <c r="A131" s="1">
        <v>126</v>
      </c>
      <c r="B131" s="283"/>
      <c r="C131" s="24" t="str">
        <f t="shared" si="70"/>
        <v xml:space="preserve">34 ans </v>
      </c>
      <c r="D131" s="25">
        <f t="shared" si="71"/>
        <v>2027</v>
      </c>
      <c r="E131" s="27" t="str">
        <f t="shared" si="75"/>
        <v>10 ans, 5 mois et 27 jours</v>
      </c>
      <c r="F131" s="27" t="s">
        <v>35</v>
      </c>
      <c r="H131" s="26" t="str">
        <f t="shared" si="113"/>
        <v>6 ans, 5 mois et 27 jours</v>
      </c>
      <c r="I131" s="29" t="str">
        <f t="shared" si="102"/>
        <v>7 ans, 10 mois et 27 jours</v>
      </c>
      <c r="J131" s="28">
        <f t="shared" si="78"/>
        <v>46419</v>
      </c>
      <c r="K131" s="29">
        <f t="shared" si="76"/>
        <v>46446</v>
      </c>
      <c r="M131" s="30" t="str">
        <f t="shared" ca="1" si="79"/>
        <v/>
      </c>
      <c r="O131" s="31">
        <f t="shared" si="82"/>
        <v>0</v>
      </c>
      <c r="P131" s="31">
        <f t="shared" si="77"/>
        <v>0</v>
      </c>
      <c r="X131" s="115" t="str">
        <f t="shared" si="72"/>
        <v/>
      </c>
      <c r="AA131" s="121" t="str">
        <f t="shared" si="99"/>
        <v/>
      </c>
      <c r="AB131" s="278"/>
      <c r="AC131" s="113"/>
      <c r="AD131" s="281"/>
      <c r="AE131" s="285"/>
      <c r="AF131" s="265"/>
    </row>
    <row r="132" spans="1:32" ht="15" customHeight="1" thickBot="1" x14ac:dyDescent="0.3">
      <c r="A132" s="1">
        <v>127</v>
      </c>
      <c r="B132" s="283"/>
      <c r="C132" s="24" t="str">
        <f t="shared" si="70"/>
        <v xml:space="preserve">34 ans </v>
      </c>
      <c r="D132" s="25">
        <f t="shared" si="71"/>
        <v>2027</v>
      </c>
      <c r="E132" s="27" t="str">
        <f t="shared" si="75"/>
        <v>10 ans, 6 mois et 30 jours</v>
      </c>
      <c r="F132" s="27" t="s">
        <v>35</v>
      </c>
      <c r="H132" s="26" t="str">
        <f t="shared" si="113"/>
        <v>6 ans, 6 mois et 30 jours</v>
      </c>
      <c r="I132" s="29" t="str">
        <f t="shared" si="102"/>
        <v>7 ans, 11 mois et 30 jours</v>
      </c>
      <c r="J132" s="28">
        <f t="shared" si="78"/>
        <v>46447</v>
      </c>
      <c r="K132" s="29">
        <f t="shared" si="76"/>
        <v>46477</v>
      </c>
      <c r="M132" s="30" t="str">
        <f t="shared" ca="1" si="79"/>
        <v/>
      </c>
      <c r="O132" s="31">
        <f t="shared" si="82"/>
        <v>0</v>
      </c>
      <c r="P132" s="31">
        <f t="shared" si="77"/>
        <v>0</v>
      </c>
      <c r="X132" s="115" t="str">
        <f t="shared" si="72"/>
        <v/>
      </c>
      <c r="AA132" s="121" t="str">
        <f t="shared" si="99"/>
        <v/>
      </c>
      <c r="AB132" s="279"/>
      <c r="AC132" s="113"/>
      <c r="AD132" s="281"/>
      <c r="AE132" s="286"/>
      <c r="AF132" s="265"/>
    </row>
    <row r="133" spans="1:32" ht="15" customHeight="1" x14ac:dyDescent="0.25">
      <c r="A133" s="1">
        <v>128</v>
      </c>
      <c r="B133" s="283"/>
      <c r="C133" s="24" t="str">
        <f t="shared" si="70"/>
        <v xml:space="preserve">34 ans </v>
      </c>
      <c r="D133" s="25">
        <f t="shared" si="71"/>
        <v>2027</v>
      </c>
      <c r="E133" s="27" t="str">
        <f t="shared" si="75"/>
        <v>10 ans, 7 mois et 29 jours</v>
      </c>
      <c r="F133" s="27" t="s">
        <v>35</v>
      </c>
      <c r="H133" s="26" t="str">
        <f t="shared" si="113"/>
        <v>6 ans, 7 mois et 29 jours</v>
      </c>
      <c r="I133" s="29" t="str">
        <f t="shared" si="102"/>
        <v>8 ans, 0 mois et 29 jours</v>
      </c>
      <c r="J133" s="28">
        <f t="shared" si="78"/>
        <v>46478</v>
      </c>
      <c r="K133" s="29">
        <f t="shared" si="76"/>
        <v>46507</v>
      </c>
      <c r="M133" s="30" t="str">
        <f t="shared" ca="1" si="79"/>
        <v/>
      </c>
      <c r="O133" s="31">
        <f t="shared" si="82"/>
        <v>0</v>
      </c>
      <c r="P133" s="31">
        <f t="shared" si="77"/>
        <v>0</v>
      </c>
      <c r="X133" s="115" t="str">
        <f t="shared" si="72"/>
        <v/>
      </c>
      <c r="AA133" s="121" t="str">
        <f t="shared" si="99"/>
        <v/>
      </c>
      <c r="AB133" s="277">
        <f>SUM(X133:X135)</f>
        <v>0</v>
      </c>
      <c r="AC133" s="113"/>
      <c r="AD133" s="281">
        <v>43</v>
      </c>
      <c r="AE133" s="284">
        <f t="shared" ref="AE133" ca="1" si="124">OFFSET($AI$11,((MOD(ROW(AD134)*4,3)/2)+1)*COUNTA(AD133)+IF(((MOD(ROW(AD134)*4,3)/2)+1)*COUNTA(AD133)=2,INT(ROW(AD127)/12),0),)</f>
        <v>0</v>
      </c>
      <c r="AF133" s="265" t="str">
        <f t="shared" ref="AF133" si="125">IF(AB133=0,"",IF(AB133&lt;AE133,"Alerte !",1))</f>
        <v/>
      </c>
    </row>
    <row r="134" spans="1:32" ht="15" customHeight="1" x14ac:dyDescent="0.25">
      <c r="A134" s="1">
        <v>129</v>
      </c>
      <c r="B134" s="283"/>
      <c r="C134" s="24" t="str">
        <f t="shared" ref="C134:C197" si="126">IF(A134="","",DATEDIF($AJ$8,J134,"y")&amp;IF(DATEDIF($AJ$8,J134,"y")&gt;1," ans "," an "))</f>
        <v xml:space="preserve">34 ans </v>
      </c>
      <c r="D134" s="25">
        <f t="shared" ref="D134:D197" si="127">IF(A134="","",YEAR(J134))</f>
        <v>2027</v>
      </c>
      <c r="E134" s="27" t="str">
        <f t="shared" si="75"/>
        <v>10 ans, 8 mois et 30 jours</v>
      </c>
      <c r="F134" s="27" t="s">
        <v>35</v>
      </c>
      <c r="H134" s="26" t="str">
        <f t="shared" si="113"/>
        <v>6 ans, 8 mois et 30 jours</v>
      </c>
      <c r="I134" s="29" t="str">
        <f t="shared" si="102"/>
        <v>8 ans, 1 mois et 30 jours</v>
      </c>
      <c r="J134" s="28">
        <f t="shared" si="78"/>
        <v>46508</v>
      </c>
      <c r="K134" s="29">
        <f t="shared" si="76"/>
        <v>46538</v>
      </c>
      <c r="M134" s="30" t="str">
        <f t="shared" ca="1" si="79"/>
        <v/>
      </c>
      <c r="O134" s="31">
        <f t="shared" si="82"/>
        <v>0</v>
      </c>
      <c r="P134" s="31">
        <f t="shared" si="77"/>
        <v>0</v>
      </c>
      <c r="X134" s="115" t="str">
        <f t="shared" ref="X134:X197" si="128">IF(Q134="","",SUM(Q134:W134))</f>
        <v/>
      </c>
      <c r="AA134" s="121" t="str">
        <f t="shared" si="99"/>
        <v/>
      </c>
      <c r="AB134" s="278"/>
      <c r="AC134" s="113"/>
      <c r="AD134" s="281"/>
      <c r="AE134" s="285"/>
      <c r="AF134" s="265"/>
    </row>
    <row r="135" spans="1:32" ht="15" customHeight="1" thickBot="1" x14ac:dyDescent="0.3">
      <c r="A135" s="1">
        <v>130</v>
      </c>
      <c r="B135" s="283"/>
      <c r="C135" s="24" t="str">
        <f t="shared" si="126"/>
        <v xml:space="preserve">34 ans </v>
      </c>
      <c r="D135" s="25">
        <f t="shared" si="127"/>
        <v>2027</v>
      </c>
      <c r="E135" s="27" t="str">
        <f t="shared" ref="E135:E198" si="129">IF(A135="","",DATEDIF($J$6,K135,"y")&amp;IF(DATEDIF($J$6,K135,"y")&gt;1," ans, "," an, ")&amp;DATEDIF($J$6,K135,"ym")&amp;" mois et "&amp;DATEDIF($J$6,K135,"md")&amp;IF(DATEDIF(
$J$6,K135,"md")&gt;1," jours"," jour"))</f>
        <v>10 ans, 9 mois et 29 jours</v>
      </c>
      <c r="F135" s="27" t="s">
        <v>35</v>
      </c>
      <c r="H135" s="26" t="str">
        <f t="shared" si="113"/>
        <v>6 ans, 9 mois et 29 jours</v>
      </c>
      <c r="I135" s="29" t="str">
        <f t="shared" si="102"/>
        <v>8 ans, 2 mois et 29 jours</v>
      </c>
      <c r="J135" s="28">
        <f t="shared" si="78"/>
        <v>46539</v>
      </c>
      <c r="K135" s="29">
        <f t="shared" ref="K135:K198" si="130">IF(A135="","",EOMONTH(J135,0))</f>
        <v>46568</v>
      </c>
      <c r="M135" s="30" t="str">
        <f t="shared" ca="1" si="79"/>
        <v/>
      </c>
      <c r="O135" s="31">
        <f t="shared" si="82"/>
        <v>0</v>
      </c>
      <c r="P135" s="31">
        <f t="shared" ref="P135:P198" si="131">Q135-O135</f>
        <v>0</v>
      </c>
      <c r="X135" s="115" t="str">
        <f t="shared" si="128"/>
        <v/>
      </c>
      <c r="AA135" s="121" t="str">
        <f t="shared" si="99"/>
        <v/>
      </c>
      <c r="AB135" s="279"/>
      <c r="AC135" s="113"/>
      <c r="AD135" s="281"/>
      <c r="AE135" s="286"/>
      <c r="AF135" s="265"/>
    </row>
    <row r="136" spans="1:32" ht="15" customHeight="1" x14ac:dyDescent="0.25">
      <c r="A136" s="1">
        <v>131</v>
      </c>
      <c r="B136" s="283"/>
      <c r="C136" s="24" t="str">
        <f t="shared" si="126"/>
        <v xml:space="preserve">34 ans </v>
      </c>
      <c r="D136" s="25">
        <f t="shared" si="127"/>
        <v>2027</v>
      </c>
      <c r="E136" s="27" t="str">
        <f t="shared" si="129"/>
        <v>10 ans, 10 mois et 30 jours</v>
      </c>
      <c r="F136" s="27" t="s">
        <v>35</v>
      </c>
      <c r="H136" s="26" t="str">
        <f t="shared" si="113"/>
        <v>6 ans, 10 mois et 30 jours</v>
      </c>
      <c r="I136" s="29" t="str">
        <f t="shared" si="102"/>
        <v>8 ans, 3 mois et 30 jours</v>
      </c>
      <c r="J136" s="28">
        <f t="shared" ref="J136:J199" si="132">IF(A136="","",EDATE(J135,1))</f>
        <v>46569</v>
      </c>
      <c r="K136" s="29">
        <f t="shared" si="130"/>
        <v>46599</v>
      </c>
      <c r="M136" s="30" t="str">
        <f t="shared" ref="M136:M199" ca="1" si="133">IF(N136="","",MATCH(N136,OFFSET($AS$5,VLOOKUP(L136,$AV$6:$AX$13,4,FALSE)-3,,VLOOKUP(L136,$AV$6:$AX$13,3,FALSE))))</f>
        <v/>
      </c>
      <c r="O136" s="31">
        <f t="shared" si="82"/>
        <v>0</v>
      </c>
      <c r="P136" s="31">
        <f t="shared" si="131"/>
        <v>0</v>
      </c>
      <c r="X136" s="115" t="str">
        <f t="shared" si="128"/>
        <v/>
      </c>
      <c r="AA136" s="121" t="str">
        <f t="shared" si="99"/>
        <v/>
      </c>
      <c r="AB136" s="277">
        <f>SUM(X136:X138)</f>
        <v>0</v>
      </c>
      <c r="AC136" s="113"/>
      <c r="AD136" s="281">
        <v>44</v>
      </c>
      <c r="AE136" s="284">
        <f t="shared" ref="AE136" ca="1" si="134">OFFSET($AI$11,((MOD(ROW(AD137)*4,3)/2)+1)*COUNTA(AD136)+IF(((MOD(ROW(AD137)*4,3)/2)+1)*COUNTA(AD136)=2,INT(ROW(AD130)/12),0),)</f>
        <v>0</v>
      </c>
      <c r="AF136" s="265" t="str">
        <f t="shared" ref="AF136" si="135">IF(AB136=0,"",IF(AB136&lt;AE136,"Alerte !",1))</f>
        <v/>
      </c>
    </row>
    <row r="137" spans="1:32" ht="15" customHeight="1" x14ac:dyDescent="0.25">
      <c r="A137" s="1">
        <v>132</v>
      </c>
      <c r="B137" s="283"/>
      <c r="C137" s="24" t="str">
        <f t="shared" si="126"/>
        <v xml:space="preserve">34 ans </v>
      </c>
      <c r="D137" s="25">
        <f t="shared" si="127"/>
        <v>2027</v>
      </c>
      <c r="E137" s="27" t="str">
        <f t="shared" si="129"/>
        <v>10 ans, 11 mois et 30 jours</v>
      </c>
      <c r="F137" s="27" t="s">
        <v>35</v>
      </c>
      <c r="H137" s="26" t="str">
        <f t="shared" si="113"/>
        <v>6 ans, 11 mois et 30 jours</v>
      </c>
      <c r="I137" s="29" t="str">
        <f t="shared" si="102"/>
        <v>8 ans, 4 mois et 30 jours</v>
      </c>
      <c r="J137" s="28">
        <f t="shared" si="132"/>
        <v>46600</v>
      </c>
      <c r="K137" s="29">
        <f t="shared" si="130"/>
        <v>46630</v>
      </c>
      <c r="M137" s="30" t="str">
        <f t="shared" ca="1" si="133"/>
        <v/>
      </c>
      <c r="O137" s="31">
        <f t="shared" si="82"/>
        <v>0</v>
      </c>
      <c r="P137" s="31">
        <f t="shared" si="131"/>
        <v>0</v>
      </c>
      <c r="X137" s="115" t="str">
        <f t="shared" si="128"/>
        <v/>
      </c>
      <c r="AA137" s="121" t="str">
        <f t="shared" si="99"/>
        <v/>
      </c>
      <c r="AB137" s="278"/>
      <c r="AC137" s="113"/>
      <c r="AD137" s="281"/>
      <c r="AE137" s="285"/>
      <c r="AF137" s="265"/>
    </row>
    <row r="138" spans="1:32" ht="15" customHeight="1" thickBot="1" x14ac:dyDescent="0.3">
      <c r="A138" s="1">
        <v>133</v>
      </c>
      <c r="B138" s="283"/>
      <c r="C138" s="24" t="str">
        <f t="shared" si="126"/>
        <v xml:space="preserve">34 ans </v>
      </c>
      <c r="D138" s="25">
        <f t="shared" si="127"/>
        <v>2027</v>
      </c>
      <c r="E138" s="27" t="str">
        <f t="shared" si="129"/>
        <v>11 ans, 0 mois et 29 jours</v>
      </c>
      <c r="F138" s="27" t="s">
        <v>35</v>
      </c>
      <c r="H138" s="26" t="str">
        <f t="shared" si="113"/>
        <v>7 ans, 0 mois et 29 jours</v>
      </c>
      <c r="I138" s="29" t="str">
        <f t="shared" si="102"/>
        <v>8 ans, 5 mois et 29 jours</v>
      </c>
      <c r="J138" s="28">
        <f t="shared" si="132"/>
        <v>46631</v>
      </c>
      <c r="K138" s="29">
        <f t="shared" si="130"/>
        <v>46660</v>
      </c>
      <c r="M138" s="30" t="str">
        <f t="shared" ca="1" si="133"/>
        <v/>
      </c>
      <c r="O138" s="31">
        <f t="shared" si="82"/>
        <v>0</v>
      </c>
      <c r="P138" s="31">
        <f t="shared" si="131"/>
        <v>0</v>
      </c>
      <c r="X138" s="115" t="str">
        <f t="shared" si="128"/>
        <v/>
      </c>
      <c r="AA138" s="121" t="str">
        <f t="shared" si="99"/>
        <v/>
      </c>
      <c r="AB138" s="279"/>
      <c r="AC138" s="113"/>
      <c r="AD138" s="281"/>
      <c r="AE138" s="286"/>
      <c r="AF138" s="265"/>
    </row>
    <row r="139" spans="1:32" ht="15" customHeight="1" x14ac:dyDescent="0.25">
      <c r="A139" s="1">
        <v>134</v>
      </c>
      <c r="B139" s="283"/>
      <c r="C139" s="24" t="str">
        <f t="shared" si="126"/>
        <v xml:space="preserve">34 ans </v>
      </c>
      <c r="D139" s="25">
        <f t="shared" si="127"/>
        <v>2027</v>
      </c>
      <c r="E139" s="27" t="str">
        <f t="shared" si="129"/>
        <v>11 ans, 1 mois et 30 jours</v>
      </c>
      <c r="F139" s="27" t="s">
        <v>35</v>
      </c>
      <c r="H139" s="26" t="str">
        <f t="shared" si="113"/>
        <v>7 ans, 1 mois et 30 jours</v>
      </c>
      <c r="I139" s="29" t="str">
        <f t="shared" si="102"/>
        <v>8 ans, 6 mois et 30 jours</v>
      </c>
      <c r="J139" s="28">
        <f t="shared" si="132"/>
        <v>46661</v>
      </c>
      <c r="K139" s="29">
        <f t="shared" si="130"/>
        <v>46691</v>
      </c>
      <c r="M139" s="30" t="str">
        <f t="shared" ca="1" si="133"/>
        <v/>
      </c>
      <c r="O139" s="31">
        <f t="shared" ref="O139:O202" si="136">N139*$AM$7</f>
        <v>0</v>
      </c>
      <c r="P139" s="31">
        <f t="shared" si="131"/>
        <v>0</v>
      </c>
      <c r="X139" s="115" t="str">
        <f t="shared" si="128"/>
        <v/>
      </c>
      <c r="AA139" s="121" t="str">
        <f t="shared" si="99"/>
        <v/>
      </c>
      <c r="AB139" s="277">
        <f>SUM(X139:X141)</f>
        <v>0</v>
      </c>
      <c r="AC139" s="113"/>
      <c r="AD139" s="281">
        <v>45</v>
      </c>
      <c r="AE139" s="284">
        <f t="shared" ref="AE139" ca="1" si="137">OFFSET($AI$11,((MOD(ROW(AD140)*4,3)/2)+1)*COUNTA(AD139)+IF(((MOD(ROW(AD140)*4,3)/2)+1)*COUNTA(AD139)=2,INT(ROW(AD133)/12),0),)</f>
        <v>0</v>
      </c>
      <c r="AF139" s="265" t="str">
        <f t="shared" ref="AF139" si="138">IF(AB139=0,"",IF(AB139&lt;AE139,"Alerte !",1))</f>
        <v/>
      </c>
    </row>
    <row r="140" spans="1:32" ht="15" customHeight="1" x14ac:dyDescent="0.25">
      <c r="A140" s="1">
        <v>135</v>
      </c>
      <c r="B140" s="283"/>
      <c r="C140" s="24" t="str">
        <f t="shared" si="126"/>
        <v xml:space="preserve">34 ans </v>
      </c>
      <c r="D140" s="25">
        <f t="shared" si="127"/>
        <v>2027</v>
      </c>
      <c r="E140" s="27" t="str">
        <f t="shared" si="129"/>
        <v>11 ans, 2 mois et 29 jours</v>
      </c>
      <c r="F140" s="27" t="s">
        <v>35</v>
      </c>
      <c r="H140" s="26" t="str">
        <f t="shared" si="113"/>
        <v>7 ans, 2 mois et 29 jours</v>
      </c>
      <c r="I140" s="29" t="str">
        <f t="shared" si="102"/>
        <v>8 ans, 7 mois et 29 jours</v>
      </c>
      <c r="J140" s="28">
        <f t="shared" si="132"/>
        <v>46692</v>
      </c>
      <c r="K140" s="29">
        <f t="shared" si="130"/>
        <v>46721</v>
      </c>
      <c r="M140" s="30" t="str">
        <f t="shared" ca="1" si="133"/>
        <v/>
      </c>
      <c r="O140" s="31">
        <f t="shared" si="136"/>
        <v>0</v>
      </c>
      <c r="P140" s="31">
        <f t="shared" si="131"/>
        <v>0</v>
      </c>
      <c r="X140" s="115" t="str">
        <f t="shared" si="128"/>
        <v/>
      </c>
      <c r="AA140" s="121" t="str">
        <f t="shared" si="99"/>
        <v/>
      </c>
      <c r="AB140" s="278"/>
      <c r="AC140" s="113"/>
      <c r="AD140" s="281"/>
      <c r="AE140" s="285"/>
      <c r="AF140" s="265"/>
    </row>
    <row r="141" spans="1:32" ht="15" customHeight="1" thickBot="1" x14ac:dyDescent="0.3">
      <c r="A141" s="1">
        <v>136</v>
      </c>
      <c r="B141" s="283"/>
      <c r="C141" s="24" t="str">
        <f t="shared" si="126"/>
        <v xml:space="preserve">34 ans </v>
      </c>
      <c r="D141" s="25">
        <f t="shared" si="127"/>
        <v>2027</v>
      </c>
      <c r="E141" s="27" t="str">
        <f t="shared" si="129"/>
        <v>11 ans, 3 mois et 30 jours</v>
      </c>
      <c r="F141" s="27" t="s">
        <v>35</v>
      </c>
      <c r="H141" s="26" t="str">
        <f t="shared" si="113"/>
        <v>7 ans, 3 mois et 30 jours</v>
      </c>
      <c r="I141" s="29" t="str">
        <f t="shared" si="102"/>
        <v>8 ans, 8 mois et 30 jours</v>
      </c>
      <c r="J141" s="28">
        <f t="shared" si="132"/>
        <v>46722</v>
      </c>
      <c r="K141" s="29">
        <f t="shared" si="130"/>
        <v>46752</v>
      </c>
      <c r="M141" s="30" t="str">
        <f t="shared" ca="1" si="133"/>
        <v/>
      </c>
      <c r="O141" s="31">
        <f t="shared" si="136"/>
        <v>0</v>
      </c>
      <c r="P141" s="31">
        <f t="shared" si="131"/>
        <v>0</v>
      </c>
      <c r="X141" s="115" t="str">
        <f t="shared" si="128"/>
        <v/>
      </c>
      <c r="AA141" s="121" t="str">
        <f t="shared" si="99"/>
        <v/>
      </c>
      <c r="AB141" s="279"/>
      <c r="AC141" s="113"/>
      <c r="AD141" s="281"/>
      <c r="AE141" s="286"/>
      <c r="AF141" s="265"/>
    </row>
    <row r="142" spans="1:32" ht="15" customHeight="1" x14ac:dyDescent="0.25">
      <c r="A142" s="1">
        <v>137</v>
      </c>
      <c r="B142" s="283" t="s">
        <v>52</v>
      </c>
      <c r="C142" s="24" t="str">
        <f t="shared" si="126"/>
        <v xml:space="preserve">34 ans </v>
      </c>
      <c r="D142" s="25">
        <f t="shared" si="127"/>
        <v>2028</v>
      </c>
      <c r="E142" s="27" t="str">
        <f t="shared" si="129"/>
        <v>11 ans, 4 mois et 30 jours</v>
      </c>
      <c r="F142" s="27" t="s">
        <v>35</v>
      </c>
      <c r="H142" s="26" t="str">
        <f t="shared" si="113"/>
        <v>7 ans, 4 mois et 30 jours</v>
      </c>
      <c r="I142" s="29" t="str">
        <f t="shared" si="102"/>
        <v>8 ans, 9 mois et 30 jours</v>
      </c>
      <c r="J142" s="28">
        <f t="shared" si="132"/>
        <v>46753</v>
      </c>
      <c r="K142" s="29">
        <f t="shared" si="130"/>
        <v>46783</v>
      </c>
      <c r="M142" s="30" t="str">
        <f t="shared" ca="1" si="133"/>
        <v/>
      </c>
      <c r="O142" s="31">
        <f t="shared" si="136"/>
        <v>0</v>
      </c>
      <c r="P142" s="31">
        <f t="shared" si="131"/>
        <v>0</v>
      </c>
      <c r="X142" s="115" t="str">
        <f t="shared" si="128"/>
        <v/>
      </c>
      <c r="AA142" s="121" t="str">
        <f t="shared" si="99"/>
        <v/>
      </c>
      <c r="AB142" s="277">
        <f>SUM(X142:X144)</f>
        <v>0</v>
      </c>
      <c r="AC142" s="113"/>
      <c r="AD142" s="281">
        <v>46</v>
      </c>
      <c r="AE142" s="284">
        <f t="shared" ref="AE142" ca="1" si="139">OFFSET($AI$11,((MOD(ROW(AD143)*4,3)/2)+1)*COUNTA(AD142)+IF(((MOD(ROW(AD143)*4,3)/2)+1)*COUNTA(AD142)=2,INT(ROW(AD136)/12),0),)</f>
        <v>0</v>
      </c>
      <c r="AF142" s="265" t="str">
        <f t="shared" ref="AF142" si="140">IF(AB142=0,"",IF(AB142&lt;AE142,"Alerte !",1))</f>
        <v/>
      </c>
    </row>
    <row r="143" spans="1:32" ht="15" customHeight="1" x14ac:dyDescent="0.25">
      <c r="A143" s="1">
        <v>138</v>
      </c>
      <c r="B143" s="283"/>
      <c r="C143" s="24" t="str">
        <f t="shared" si="126"/>
        <v xml:space="preserve">35 ans </v>
      </c>
      <c r="D143" s="25">
        <f t="shared" si="127"/>
        <v>2028</v>
      </c>
      <c r="E143" s="27" t="str">
        <f t="shared" si="129"/>
        <v>11 ans, 5 mois et 28 jours</v>
      </c>
      <c r="F143" s="27" t="s">
        <v>35</v>
      </c>
      <c r="H143" s="26" t="str">
        <f t="shared" si="113"/>
        <v>7 ans, 5 mois et 28 jours</v>
      </c>
      <c r="I143" s="29" t="str">
        <f t="shared" si="102"/>
        <v>8 ans, 10 mois et 28 jours</v>
      </c>
      <c r="J143" s="28">
        <f t="shared" si="132"/>
        <v>46784</v>
      </c>
      <c r="K143" s="29">
        <f t="shared" si="130"/>
        <v>46812</v>
      </c>
      <c r="M143" s="30" t="str">
        <f t="shared" ca="1" si="133"/>
        <v/>
      </c>
      <c r="O143" s="31">
        <f t="shared" si="136"/>
        <v>0</v>
      </c>
      <c r="P143" s="31">
        <f t="shared" si="131"/>
        <v>0</v>
      </c>
      <c r="X143" s="115" t="str">
        <f t="shared" si="128"/>
        <v/>
      </c>
      <c r="AA143" s="121" t="str">
        <f t="shared" si="99"/>
        <v/>
      </c>
      <c r="AB143" s="278"/>
      <c r="AC143" s="113"/>
      <c r="AD143" s="281"/>
      <c r="AE143" s="285"/>
      <c r="AF143" s="265"/>
    </row>
    <row r="144" spans="1:32" ht="15" customHeight="1" thickBot="1" x14ac:dyDescent="0.3">
      <c r="A144" s="1">
        <v>139</v>
      </c>
      <c r="B144" s="283"/>
      <c r="C144" s="24" t="str">
        <f t="shared" si="126"/>
        <v xml:space="preserve">35 ans </v>
      </c>
      <c r="D144" s="25">
        <f t="shared" si="127"/>
        <v>2028</v>
      </c>
      <c r="E144" s="27" t="str">
        <f t="shared" si="129"/>
        <v>11 ans, 6 mois et 30 jours</v>
      </c>
      <c r="F144" s="27" t="s">
        <v>35</v>
      </c>
      <c r="H144" s="26" t="str">
        <f t="shared" si="113"/>
        <v>7 ans, 6 mois et 30 jours</v>
      </c>
      <c r="I144" s="29" t="str">
        <f t="shared" si="102"/>
        <v>8 ans, 11 mois et 30 jours</v>
      </c>
      <c r="J144" s="28">
        <f t="shared" si="132"/>
        <v>46813</v>
      </c>
      <c r="K144" s="29">
        <f t="shared" si="130"/>
        <v>46843</v>
      </c>
      <c r="M144" s="30" t="str">
        <f t="shared" ca="1" si="133"/>
        <v/>
      </c>
      <c r="O144" s="31">
        <f t="shared" si="136"/>
        <v>0</v>
      </c>
      <c r="P144" s="31">
        <f t="shared" si="131"/>
        <v>0</v>
      </c>
      <c r="X144" s="115" t="str">
        <f t="shared" si="128"/>
        <v/>
      </c>
      <c r="AA144" s="121" t="str">
        <f t="shared" si="99"/>
        <v/>
      </c>
      <c r="AB144" s="279"/>
      <c r="AC144" s="113"/>
      <c r="AD144" s="281"/>
      <c r="AE144" s="286"/>
      <c r="AF144" s="265"/>
    </row>
    <row r="145" spans="1:32" ht="15" customHeight="1" x14ac:dyDescent="0.25">
      <c r="A145" s="1">
        <v>140</v>
      </c>
      <c r="B145" s="283"/>
      <c r="C145" s="24" t="str">
        <f t="shared" si="126"/>
        <v xml:space="preserve">35 ans </v>
      </c>
      <c r="D145" s="25">
        <f t="shared" si="127"/>
        <v>2028</v>
      </c>
      <c r="E145" s="27" t="str">
        <f t="shared" si="129"/>
        <v>11 ans, 7 mois et 29 jours</v>
      </c>
      <c r="F145" s="27" t="s">
        <v>35</v>
      </c>
      <c r="H145" s="26" t="str">
        <f t="shared" si="113"/>
        <v>7 ans, 7 mois et 29 jours</v>
      </c>
      <c r="I145" s="29" t="str">
        <f t="shared" si="102"/>
        <v>9 ans, 0 mois et 29 jours</v>
      </c>
      <c r="J145" s="28">
        <f t="shared" si="132"/>
        <v>46844</v>
      </c>
      <c r="K145" s="29">
        <f t="shared" si="130"/>
        <v>46873</v>
      </c>
      <c r="M145" s="30" t="str">
        <f t="shared" ca="1" si="133"/>
        <v/>
      </c>
      <c r="O145" s="31">
        <f t="shared" si="136"/>
        <v>0</v>
      </c>
      <c r="P145" s="31">
        <f t="shared" si="131"/>
        <v>0</v>
      </c>
      <c r="X145" s="115" t="str">
        <f t="shared" si="128"/>
        <v/>
      </c>
      <c r="AA145" s="121" t="str">
        <f t="shared" si="99"/>
        <v/>
      </c>
      <c r="AB145" s="277">
        <f>SUM(X145:X147)</f>
        <v>0</v>
      </c>
      <c r="AC145" s="113"/>
      <c r="AD145" s="281">
        <v>47</v>
      </c>
      <c r="AE145" s="284">
        <f t="shared" ref="AE145" ca="1" si="141">OFFSET($AI$11,((MOD(ROW(AD146)*4,3)/2)+1)*COUNTA(AD145)+IF(((MOD(ROW(AD146)*4,3)/2)+1)*COUNTA(AD145)=2,INT(ROW(AD139)/12),0),)</f>
        <v>0</v>
      </c>
      <c r="AF145" s="265" t="str">
        <f t="shared" ref="AF145" si="142">IF(AB145=0,"",IF(AB145&lt;AE145,"Alerte !",1))</f>
        <v/>
      </c>
    </row>
    <row r="146" spans="1:32" ht="15" customHeight="1" x14ac:dyDescent="0.25">
      <c r="A146" s="1">
        <v>141</v>
      </c>
      <c r="B146" s="283"/>
      <c r="C146" s="24" t="str">
        <f t="shared" si="126"/>
        <v xml:space="preserve">35 ans </v>
      </c>
      <c r="D146" s="25">
        <f t="shared" si="127"/>
        <v>2028</v>
      </c>
      <c r="E146" s="27" t="str">
        <f t="shared" si="129"/>
        <v>11 ans, 8 mois et 30 jours</v>
      </c>
      <c r="F146" s="27" t="s">
        <v>35</v>
      </c>
      <c r="H146" s="26" t="str">
        <f t="shared" si="113"/>
        <v>7 ans, 8 mois et 30 jours</v>
      </c>
      <c r="I146" s="29" t="str">
        <f t="shared" si="102"/>
        <v>9 ans, 1 mois et 30 jours</v>
      </c>
      <c r="J146" s="28">
        <f t="shared" si="132"/>
        <v>46874</v>
      </c>
      <c r="K146" s="29">
        <f t="shared" si="130"/>
        <v>46904</v>
      </c>
      <c r="M146" s="30" t="str">
        <f t="shared" ca="1" si="133"/>
        <v/>
      </c>
      <c r="O146" s="31">
        <f t="shared" si="136"/>
        <v>0</v>
      </c>
      <c r="P146" s="31">
        <f t="shared" si="131"/>
        <v>0</v>
      </c>
      <c r="X146" s="115" t="str">
        <f t="shared" si="128"/>
        <v/>
      </c>
      <c r="AA146" s="121" t="str">
        <f t="shared" si="99"/>
        <v/>
      </c>
      <c r="AB146" s="278"/>
      <c r="AC146" s="113"/>
      <c r="AD146" s="281"/>
      <c r="AE146" s="285"/>
      <c r="AF146" s="265"/>
    </row>
    <row r="147" spans="1:32" ht="15" customHeight="1" thickBot="1" x14ac:dyDescent="0.3">
      <c r="A147" s="1">
        <v>142</v>
      </c>
      <c r="B147" s="283"/>
      <c r="C147" s="24" t="str">
        <f t="shared" si="126"/>
        <v xml:space="preserve">35 ans </v>
      </c>
      <c r="D147" s="25">
        <f t="shared" si="127"/>
        <v>2028</v>
      </c>
      <c r="E147" s="27" t="str">
        <f t="shared" si="129"/>
        <v>11 ans, 9 mois et 29 jours</v>
      </c>
      <c r="F147" s="27" t="s">
        <v>35</v>
      </c>
      <c r="H147" s="26" t="str">
        <f t="shared" si="113"/>
        <v>7 ans, 9 mois et 29 jours</v>
      </c>
      <c r="I147" s="29" t="str">
        <f t="shared" si="102"/>
        <v>9 ans, 2 mois et 29 jours</v>
      </c>
      <c r="J147" s="28">
        <f t="shared" si="132"/>
        <v>46905</v>
      </c>
      <c r="K147" s="29">
        <f t="shared" si="130"/>
        <v>46934</v>
      </c>
      <c r="M147" s="30" t="str">
        <f t="shared" ca="1" si="133"/>
        <v/>
      </c>
      <c r="O147" s="31">
        <f t="shared" si="136"/>
        <v>0</v>
      </c>
      <c r="P147" s="31">
        <f t="shared" si="131"/>
        <v>0</v>
      </c>
      <c r="X147" s="115" t="str">
        <f t="shared" si="128"/>
        <v/>
      </c>
      <c r="AA147" s="121" t="str">
        <f t="shared" si="99"/>
        <v/>
      </c>
      <c r="AB147" s="279"/>
      <c r="AC147" s="113"/>
      <c r="AD147" s="281"/>
      <c r="AE147" s="286"/>
      <c r="AF147" s="265"/>
    </row>
    <row r="148" spans="1:32" ht="15" customHeight="1" x14ac:dyDescent="0.25">
      <c r="A148" s="1">
        <v>143</v>
      </c>
      <c r="B148" s="283"/>
      <c r="C148" s="24" t="str">
        <f t="shared" si="126"/>
        <v xml:space="preserve">35 ans </v>
      </c>
      <c r="D148" s="25">
        <f t="shared" si="127"/>
        <v>2028</v>
      </c>
      <c r="E148" s="27" t="str">
        <f t="shared" si="129"/>
        <v>11 ans, 10 mois et 30 jours</v>
      </c>
      <c r="F148" s="27" t="s">
        <v>35</v>
      </c>
      <c r="H148" s="26" t="str">
        <f t="shared" si="113"/>
        <v>7 ans, 10 mois et 30 jours</v>
      </c>
      <c r="I148" s="29" t="str">
        <f t="shared" si="102"/>
        <v>9 ans, 3 mois et 30 jours</v>
      </c>
      <c r="J148" s="28">
        <f t="shared" si="132"/>
        <v>46935</v>
      </c>
      <c r="K148" s="29">
        <f t="shared" si="130"/>
        <v>46965</v>
      </c>
      <c r="M148" s="30" t="str">
        <f t="shared" ca="1" si="133"/>
        <v/>
      </c>
      <c r="O148" s="31">
        <f t="shared" si="136"/>
        <v>0</v>
      </c>
      <c r="P148" s="31">
        <f t="shared" si="131"/>
        <v>0</v>
      </c>
      <c r="X148" s="115" t="str">
        <f t="shared" si="128"/>
        <v/>
      </c>
      <c r="AA148" s="121" t="str">
        <f t="shared" si="99"/>
        <v/>
      </c>
      <c r="AB148" s="277">
        <f>SUM(X148:X150)</f>
        <v>0</v>
      </c>
      <c r="AC148" s="113"/>
      <c r="AD148" s="281">
        <v>48</v>
      </c>
      <c r="AE148" s="284">
        <f t="shared" ref="AE148" ca="1" si="143">OFFSET($AI$11,((MOD(ROW(AD149)*4,3)/2)+1)*COUNTA(AD148)+IF(((MOD(ROW(AD149)*4,3)/2)+1)*COUNTA(AD148)=2,INT(ROW(AD142)/12),0),)</f>
        <v>0</v>
      </c>
      <c r="AF148" s="265" t="str">
        <f t="shared" ref="AF148" si="144">IF(AB148=0,"",IF(AB148&lt;AE148,"Alerte !",1))</f>
        <v/>
      </c>
    </row>
    <row r="149" spans="1:32" ht="15" customHeight="1" x14ac:dyDescent="0.25">
      <c r="A149" s="1">
        <v>144</v>
      </c>
      <c r="B149" s="283"/>
      <c r="C149" s="24" t="str">
        <f t="shared" si="126"/>
        <v xml:space="preserve">35 ans </v>
      </c>
      <c r="D149" s="25">
        <f t="shared" si="127"/>
        <v>2028</v>
      </c>
      <c r="E149" s="27" t="str">
        <f t="shared" si="129"/>
        <v>11 ans, 11 mois et 30 jours</v>
      </c>
      <c r="F149" s="27" t="s">
        <v>35</v>
      </c>
      <c r="H149" s="26" t="str">
        <f t="shared" si="113"/>
        <v>7 ans, 11 mois et 30 jours</v>
      </c>
      <c r="I149" s="29" t="str">
        <f t="shared" si="102"/>
        <v>9 ans, 4 mois et 30 jours</v>
      </c>
      <c r="J149" s="28">
        <f t="shared" si="132"/>
        <v>46966</v>
      </c>
      <c r="K149" s="29">
        <f t="shared" si="130"/>
        <v>46996</v>
      </c>
      <c r="M149" s="30" t="str">
        <f t="shared" ca="1" si="133"/>
        <v/>
      </c>
      <c r="O149" s="31">
        <f t="shared" si="136"/>
        <v>0</v>
      </c>
      <c r="P149" s="31">
        <f t="shared" si="131"/>
        <v>0</v>
      </c>
      <c r="X149" s="115" t="str">
        <f t="shared" si="128"/>
        <v/>
      </c>
      <c r="AA149" s="121" t="str">
        <f t="shared" si="99"/>
        <v/>
      </c>
      <c r="AB149" s="278"/>
      <c r="AC149" s="113"/>
      <c r="AD149" s="281"/>
      <c r="AE149" s="285"/>
      <c r="AF149" s="265"/>
    </row>
    <row r="150" spans="1:32" ht="15" customHeight="1" thickBot="1" x14ac:dyDescent="0.3">
      <c r="A150" s="1">
        <v>145</v>
      </c>
      <c r="B150" s="283"/>
      <c r="C150" s="24" t="str">
        <f t="shared" si="126"/>
        <v xml:space="preserve">35 ans </v>
      </c>
      <c r="D150" s="25">
        <f t="shared" si="127"/>
        <v>2028</v>
      </c>
      <c r="E150" s="27" t="str">
        <f t="shared" si="129"/>
        <v>12 ans, 0 mois et 29 jours</v>
      </c>
      <c r="F150" s="27" t="s">
        <v>35</v>
      </c>
      <c r="H150" s="26" t="str">
        <f t="shared" si="113"/>
        <v>8 ans, 0 mois et 29 jours</v>
      </c>
      <c r="I150" s="29" t="str">
        <f t="shared" si="102"/>
        <v>9 ans, 5 mois et 29 jours</v>
      </c>
      <c r="J150" s="28">
        <f t="shared" si="132"/>
        <v>46997</v>
      </c>
      <c r="K150" s="29">
        <f t="shared" si="130"/>
        <v>47026</v>
      </c>
      <c r="M150" s="30" t="str">
        <f t="shared" ca="1" si="133"/>
        <v/>
      </c>
      <c r="O150" s="31">
        <f t="shared" si="136"/>
        <v>0</v>
      </c>
      <c r="P150" s="31">
        <f t="shared" si="131"/>
        <v>0</v>
      </c>
      <c r="X150" s="115" t="str">
        <f t="shared" si="128"/>
        <v/>
      </c>
      <c r="AA150" s="121" t="str">
        <f t="shared" si="99"/>
        <v/>
      </c>
      <c r="AB150" s="279"/>
      <c r="AC150" s="113"/>
      <c r="AD150" s="281"/>
      <c r="AE150" s="286"/>
      <c r="AF150" s="265"/>
    </row>
    <row r="151" spans="1:32" ht="15" customHeight="1" x14ac:dyDescent="0.25">
      <c r="A151" s="1">
        <v>146</v>
      </c>
      <c r="B151" s="283"/>
      <c r="C151" s="24" t="str">
        <f t="shared" si="126"/>
        <v xml:space="preserve">35 ans </v>
      </c>
      <c r="D151" s="25">
        <f t="shared" si="127"/>
        <v>2028</v>
      </c>
      <c r="E151" s="27" t="str">
        <f t="shared" si="129"/>
        <v>12 ans, 1 mois et 30 jours</v>
      </c>
      <c r="F151" s="27" t="s">
        <v>35</v>
      </c>
      <c r="H151" s="26" t="str">
        <f t="shared" si="113"/>
        <v>8 ans, 1 mois et 30 jours</v>
      </c>
      <c r="I151" s="29" t="str">
        <f t="shared" si="102"/>
        <v>9 ans, 6 mois et 30 jours</v>
      </c>
      <c r="J151" s="28">
        <f t="shared" si="132"/>
        <v>47027</v>
      </c>
      <c r="K151" s="29">
        <f t="shared" si="130"/>
        <v>47057</v>
      </c>
      <c r="M151" s="30" t="str">
        <f t="shared" ca="1" si="133"/>
        <v/>
      </c>
      <c r="O151" s="31">
        <f t="shared" si="136"/>
        <v>0</v>
      </c>
      <c r="P151" s="31">
        <f t="shared" si="131"/>
        <v>0</v>
      </c>
      <c r="X151" s="115" t="str">
        <f t="shared" si="128"/>
        <v/>
      </c>
      <c r="AA151" s="121" t="str">
        <f t="shared" si="99"/>
        <v/>
      </c>
      <c r="AB151" s="277">
        <f>SUM(X151:X153)</f>
        <v>0</v>
      </c>
      <c r="AC151" s="113"/>
      <c r="AD151" s="281">
        <v>49</v>
      </c>
      <c r="AE151" s="284">
        <f t="shared" ref="AE151" ca="1" si="145">OFFSET($AI$11,((MOD(ROW(AD152)*4,3)/2)+1)*COUNTA(AD151)+IF(((MOD(ROW(AD152)*4,3)/2)+1)*COUNTA(AD151)=2,INT(ROW(AD145)/12),0),)</f>
        <v>0</v>
      </c>
      <c r="AF151" s="265" t="str">
        <f t="shared" ref="AF151" si="146">IF(AB151=0,"",IF(AB151&lt;AE151,"Alerte !",1))</f>
        <v/>
      </c>
    </row>
    <row r="152" spans="1:32" ht="15" customHeight="1" x14ac:dyDescent="0.25">
      <c r="A152" s="1">
        <v>147</v>
      </c>
      <c r="B152" s="283"/>
      <c r="C152" s="24" t="str">
        <f t="shared" si="126"/>
        <v xml:space="preserve">35 ans </v>
      </c>
      <c r="D152" s="25">
        <f t="shared" si="127"/>
        <v>2028</v>
      </c>
      <c r="E152" s="27" t="str">
        <f t="shared" si="129"/>
        <v>12 ans, 2 mois et 29 jours</v>
      </c>
      <c r="F152" s="27" t="s">
        <v>35</v>
      </c>
      <c r="H152" s="26" t="str">
        <f t="shared" si="113"/>
        <v>8 ans, 2 mois et 29 jours</v>
      </c>
      <c r="I152" s="29" t="str">
        <f t="shared" si="102"/>
        <v>9 ans, 7 mois et 29 jours</v>
      </c>
      <c r="J152" s="28">
        <f t="shared" si="132"/>
        <v>47058</v>
      </c>
      <c r="K152" s="29">
        <f t="shared" si="130"/>
        <v>47087</v>
      </c>
      <c r="M152" s="30" t="str">
        <f t="shared" ca="1" si="133"/>
        <v/>
      </c>
      <c r="O152" s="31">
        <f t="shared" si="136"/>
        <v>0</v>
      </c>
      <c r="P152" s="31">
        <f t="shared" si="131"/>
        <v>0</v>
      </c>
      <c r="X152" s="115" t="str">
        <f t="shared" si="128"/>
        <v/>
      </c>
      <c r="AA152" s="121" t="str">
        <f t="shared" si="99"/>
        <v/>
      </c>
      <c r="AB152" s="278"/>
      <c r="AC152" s="113"/>
      <c r="AD152" s="281"/>
      <c r="AE152" s="285"/>
      <c r="AF152" s="265"/>
    </row>
    <row r="153" spans="1:32" ht="15" customHeight="1" thickBot="1" x14ac:dyDescent="0.3">
      <c r="A153" s="1">
        <v>148</v>
      </c>
      <c r="B153" s="283"/>
      <c r="C153" s="24" t="str">
        <f t="shared" si="126"/>
        <v xml:space="preserve">35 ans </v>
      </c>
      <c r="D153" s="25">
        <f t="shared" si="127"/>
        <v>2028</v>
      </c>
      <c r="E153" s="27" t="str">
        <f t="shared" si="129"/>
        <v>12 ans, 3 mois et 30 jours</v>
      </c>
      <c r="F153" s="27" t="s">
        <v>35</v>
      </c>
      <c r="H153" s="26" t="str">
        <f t="shared" si="113"/>
        <v>8 ans, 3 mois et 30 jours</v>
      </c>
      <c r="I153" s="29" t="str">
        <f t="shared" si="102"/>
        <v>9 ans, 8 mois et 30 jours</v>
      </c>
      <c r="J153" s="28">
        <f t="shared" si="132"/>
        <v>47088</v>
      </c>
      <c r="K153" s="29">
        <f t="shared" si="130"/>
        <v>47118</v>
      </c>
      <c r="M153" s="30" t="str">
        <f t="shared" ca="1" si="133"/>
        <v/>
      </c>
      <c r="O153" s="31">
        <f t="shared" si="136"/>
        <v>0</v>
      </c>
      <c r="P153" s="31">
        <f t="shared" si="131"/>
        <v>0</v>
      </c>
      <c r="X153" s="115" t="str">
        <f t="shared" si="128"/>
        <v/>
      </c>
      <c r="AA153" s="121" t="str">
        <f t="shared" si="99"/>
        <v/>
      </c>
      <c r="AB153" s="279"/>
      <c r="AC153" s="113"/>
      <c r="AD153" s="281"/>
      <c r="AE153" s="286"/>
      <c r="AF153" s="265"/>
    </row>
    <row r="154" spans="1:32" ht="15" customHeight="1" x14ac:dyDescent="0.25">
      <c r="A154" s="1">
        <v>149</v>
      </c>
      <c r="B154" s="283" t="s">
        <v>53</v>
      </c>
      <c r="C154" s="24" t="str">
        <f t="shared" si="126"/>
        <v xml:space="preserve">35 ans </v>
      </c>
      <c r="D154" s="25">
        <f t="shared" si="127"/>
        <v>2029</v>
      </c>
      <c r="E154" s="27" t="str">
        <f t="shared" si="129"/>
        <v>12 ans, 4 mois et 30 jours</v>
      </c>
      <c r="F154" s="27" t="s">
        <v>35</v>
      </c>
      <c r="H154" s="26" t="str">
        <f t="shared" si="113"/>
        <v>8 ans, 4 mois et 30 jours</v>
      </c>
      <c r="I154" s="29" t="str">
        <f t="shared" si="102"/>
        <v>9 ans, 9 mois et 30 jours</v>
      </c>
      <c r="J154" s="28">
        <f t="shared" si="132"/>
        <v>47119</v>
      </c>
      <c r="K154" s="29">
        <f t="shared" si="130"/>
        <v>47149</v>
      </c>
      <c r="M154" s="30" t="str">
        <f t="shared" ca="1" si="133"/>
        <v/>
      </c>
      <c r="O154" s="31">
        <f t="shared" si="136"/>
        <v>0</v>
      </c>
      <c r="P154" s="31">
        <f t="shared" si="131"/>
        <v>0</v>
      </c>
      <c r="X154" s="115" t="str">
        <f t="shared" si="128"/>
        <v/>
      </c>
      <c r="AA154" s="121" t="str">
        <f t="shared" si="99"/>
        <v/>
      </c>
      <c r="AB154" s="277">
        <f>SUM(X154:X156)</f>
        <v>0</v>
      </c>
      <c r="AC154" s="113"/>
      <c r="AD154" s="281">
        <v>50</v>
      </c>
      <c r="AE154" s="284">
        <f t="shared" ref="AE154" ca="1" si="147">OFFSET($AI$11,((MOD(ROW(AD155)*4,3)/2)+1)*COUNTA(AD154)+IF(((MOD(ROW(AD155)*4,3)/2)+1)*COUNTA(AD154)=2,INT(ROW(AD148)/12),0),)</f>
        <v>0</v>
      </c>
      <c r="AF154" s="265" t="str">
        <f t="shared" ref="AF154" si="148">IF(AB154=0,"",IF(AB154&lt;AE154,"Alerte !",1))</f>
        <v/>
      </c>
    </row>
    <row r="155" spans="1:32" ht="15" customHeight="1" x14ac:dyDescent="0.25">
      <c r="A155" s="1">
        <v>150</v>
      </c>
      <c r="B155" s="283"/>
      <c r="C155" s="24" t="str">
        <f t="shared" si="126"/>
        <v xml:space="preserve">36 ans </v>
      </c>
      <c r="D155" s="25">
        <f t="shared" si="127"/>
        <v>2029</v>
      </c>
      <c r="E155" s="27" t="str">
        <f t="shared" si="129"/>
        <v>12 ans, 5 mois et 27 jours</v>
      </c>
      <c r="F155" s="27" t="s">
        <v>35</v>
      </c>
      <c r="H155" s="26" t="str">
        <f t="shared" si="113"/>
        <v>8 ans, 5 mois et 27 jours</v>
      </c>
      <c r="I155" s="29" t="str">
        <f t="shared" si="102"/>
        <v>9 ans, 10 mois et 27 jours</v>
      </c>
      <c r="J155" s="28">
        <f t="shared" si="132"/>
        <v>47150</v>
      </c>
      <c r="K155" s="29">
        <f t="shared" si="130"/>
        <v>47177</v>
      </c>
      <c r="M155" s="30" t="str">
        <f t="shared" ca="1" si="133"/>
        <v/>
      </c>
      <c r="O155" s="31">
        <f t="shared" si="136"/>
        <v>0</v>
      </c>
      <c r="P155" s="31">
        <f t="shared" si="131"/>
        <v>0</v>
      </c>
      <c r="X155" s="115" t="str">
        <f t="shared" si="128"/>
        <v/>
      </c>
      <c r="AA155" s="121" t="str">
        <f t="shared" si="99"/>
        <v/>
      </c>
      <c r="AB155" s="278"/>
      <c r="AC155" s="113"/>
      <c r="AD155" s="281"/>
      <c r="AE155" s="285"/>
      <c r="AF155" s="265"/>
    </row>
    <row r="156" spans="1:32" ht="15" customHeight="1" thickBot="1" x14ac:dyDescent="0.3">
      <c r="A156" s="1">
        <v>151</v>
      </c>
      <c r="B156" s="283"/>
      <c r="C156" s="24" t="str">
        <f t="shared" si="126"/>
        <v xml:space="preserve">36 ans </v>
      </c>
      <c r="D156" s="25">
        <f t="shared" si="127"/>
        <v>2029</v>
      </c>
      <c r="E156" s="27" t="str">
        <f t="shared" si="129"/>
        <v>12 ans, 6 mois et 30 jours</v>
      </c>
      <c r="F156" s="27" t="s">
        <v>35</v>
      </c>
      <c r="H156" s="26" t="str">
        <f t="shared" si="113"/>
        <v>8 ans, 6 mois et 30 jours</v>
      </c>
      <c r="I156" s="29" t="str">
        <f t="shared" si="102"/>
        <v>9 ans, 11 mois et 30 jours</v>
      </c>
      <c r="J156" s="28">
        <f t="shared" si="132"/>
        <v>47178</v>
      </c>
      <c r="K156" s="29">
        <f t="shared" si="130"/>
        <v>47208</v>
      </c>
      <c r="M156" s="30" t="str">
        <f t="shared" ca="1" si="133"/>
        <v/>
      </c>
      <c r="O156" s="31">
        <f t="shared" si="136"/>
        <v>0</v>
      </c>
      <c r="P156" s="31">
        <f t="shared" si="131"/>
        <v>0</v>
      </c>
      <c r="X156" s="115" t="str">
        <f t="shared" si="128"/>
        <v/>
      </c>
      <c r="AA156" s="121" t="str">
        <f t="shared" si="99"/>
        <v/>
      </c>
      <c r="AB156" s="279"/>
      <c r="AC156" s="113"/>
      <c r="AD156" s="281"/>
      <c r="AE156" s="286"/>
      <c r="AF156" s="265"/>
    </row>
    <row r="157" spans="1:32" ht="15" customHeight="1" x14ac:dyDescent="0.25">
      <c r="A157" s="1">
        <v>152</v>
      </c>
      <c r="B157" s="283"/>
      <c r="C157" s="24" t="str">
        <f t="shared" si="126"/>
        <v xml:space="preserve">36 ans </v>
      </c>
      <c r="D157" s="25">
        <f t="shared" si="127"/>
        <v>2029</v>
      </c>
      <c r="E157" s="27" t="str">
        <f t="shared" si="129"/>
        <v>12 ans, 7 mois et 29 jours</v>
      </c>
      <c r="F157" s="27" t="s">
        <v>35</v>
      </c>
      <c r="H157" s="26" t="str">
        <f t="shared" si="113"/>
        <v>8 ans, 7 mois et 29 jours</v>
      </c>
      <c r="I157" s="29" t="str">
        <f t="shared" si="102"/>
        <v>10 ans, 0 mois et 29 jours</v>
      </c>
      <c r="J157" s="28">
        <f t="shared" si="132"/>
        <v>47209</v>
      </c>
      <c r="K157" s="29">
        <f t="shared" si="130"/>
        <v>47238</v>
      </c>
      <c r="M157" s="30" t="str">
        <f t="shared" ca="1" si="133"/>
        <v/>
      </c>
      <c r="O157" s="31">
        <f t="shared" si="136"/>
        <v>0</v>
      </c>
      <c r="P157" s="31">
        <f t="shared" si="131"/>
        <v>0</v>
      </c>
      <c r="X157" s="115" t="str">
        <f t="shared" si="128"/>
        <v/>
      </c>
      <c r="AA157" s="121" t="str">
        <f t="shared" si="99"/>
        <v/>
      </c>
      <c r="AB157" s="277">
        <f>SUM(X157:X159)</f>
        <v>0</v>
      </c>
      <c r="AC157" s="113"/>
      <c r="AD157" s="281">
        <v>51</v>
      </c>
      <c r="AE157" s="284">
        <f t="shared" ref="AE157" ca="1" si="149">OFFSET($AI$11,((MOD(ROW(AD158)*4,3)/2)+1)*COUNTA(AD157)+IF(((MOD(ROW(AD158)*4,3)/2)+1)*COUNTA(AD157)=2,INT(ROW(AD151)/12),0),)</f>
        <v>0</v>
      </c>
      <c r="AF157" s="265" t="str">
        <f t="shared" ref="AF157" si="150">IF(AB157=0,"",IF(AB157&lt;AE157,"Alerte !",1))</f>
        <v/>
      </c>
    </row>
    <row r="158" spans="1:32" ht="15" customHeight="1" x14ac:dyDescent="0.25">
      <c r="A158" s="1">
        <v>153</v>
      </c>
      <c r="B158" s="283"/>
      <c r="C158" s="24" t="str">
        <f t="shared" si="126"/>
        <v xml:space="preserve">36 ans </v>
      </c>
      <c r="D158" s="25">
        <f t="shared" si="127"/>
        <v>2029</v>
      </c>
      <c r="E158" s="27" t="str">
        <f t="shared" si="129"/>
        <v>12 ans, 8 mois et 30 jours</v>
      </c>
      <c r="F158" s="27" t="s">
        <v>35</v>
      </c>
      <c r="H158" s="26" t="str">
        <f t="shared" si="113"/>
        <v>8 ans, 8 mois et 30 jours</v>
      </c>
      <c r="I158" s="29" t="str">
        <f t="shared" si="102"/>
        <v>10 ans, 1 mois et 30 jours</v>
      </c>
      <c r="J158" s="28">
        <f t="shared" si="132"/>
        <v>47239</v>
      </c>
      <c r="K158" s="29">
        <f t="shared" si="130"/>
        <v>47269</v>
      </c>
      <c r="M158" s="30" t="str">
        <f t="shared" ca="1" si="133"/>
        <v/>
      </c>
      <c r="O158" s="31">
        <f t="shared" si="136"/>
        <v>0</v>
      </c>
      <c r="P158" s="31">
        <f t="shared" si="131"/>
        <v>0</v>
      </c>
      <c r="X158" s="115" t="str">
        <f t="shared" si="128"/>
        <v/>
      </c>
      <c r="AA158" s="121" t="str">
        <f t="shared" si="99"/>
        <v/>
      </c>
      <c r="AB158" s="278"/>
      <c r="AC158" s="113"/>
      <c r="AD158" s="281"/>
      <c r="AE158" s="285"/>
      <c r="AF158" s="265"/>
    </row>
    <row r="159" spans="1:32" ht="15" customHeight="1" thickBot="1" x14ac:dyDescent="0.3">
      <c r="A159" s="1">
        <v>154</v>
      </c>
      <c r="B159" s="283"/>
      <c r="C159" s="24" t="str">
        <f t="shared" si="126"/>
        <v xml:space="preserve">36 ans </v>
      </c>
      <c r="D159" s="25">
        <f t="shared" si="127"/>
        <v>2029</v>
      </c>
      <c r="E159" s="27" t="str">
        <f t="shared" si="129"/>
        <v>12 ans, 9 mois et 29 jours</v>
      </c>
      <c r="F159" s="27" t="s">
        <v>35</v>
      </c>
      <c r="H159" s="26" t="str">
        <f t="shared" si="113"/>
        <v>8 ans, 9 mois et 29 jours</v>
      </c>
      <c r="I159" s="29" t="str">
        <f t="shared" si="102"/>
        <v>10 ans, 2 mois et 29 jours</v>
      </c>
      <c r="J159" s="28">
        <f t="shared" si="132"/>
        <v>47270</v>
      </c>
      <c r="K159" s="29">
        <f t="shared" si="130"/>
        <v>47299</v>
      </c>
      <c r="M159" s="30" t="str">
        <f t="shared" ca="1" si="133"/>
        <v/>
      </c>
      <c r="O159" s="31">
        <f t="shared" si="136"/>
        <v>0</v>
      </c>
      <c r="P159" s="31">
        <f t="shared" si="131"/>
        <v>0</v>
      </c>
      <c r="X159" s="115" t="str">
        <f t="shared" si="128"/>
        <v/>
      </c>
      <c r="AA159" s="121" t="str">
        <f t="shared" si="99"/>
        <v/>
      </c>
      <c r="AB159" s="279"/>
      <c r="AC159" s="113"/>
      <c r="AD159" s="281"/>
      <c r="AE159" s="286"/>
      <c r="AF159" s="265"/>
    </row>
    <row r="160" spans="1:32" ht="15" customHeight="1" x14ac:dyDescent="0.25">
      <c r="A160" s="1">
        <v>155</v>
      </c>
      <c r="B160" s="283"/>
      <c r="C160" s="24" t="str">
        <f t="shared" si="126"/>
        <v xml:space="preserve">36 ans </v>
      </c>
      <c r="D160" s="25">
        <f t="shared" si="127"/>
        <v>2029</v>
      </c>
      <c r="E160" s="27" t="str">
        <f t="shared" si="129"/>
        <v>12 ans, 10 mois et 30 jours</v>
      </c>
      <c r="F160" s="27" t="s">
        <v>35</v>
      </c>
      <c r="H160" s="26" t="str">
        <f t="shared" si="113"/>
        <v>8 ans, 10 mois et 30 jours</v>
      </c>
      <c r="I160" s="29" t="str">
        <f t="shared" si="102"/>
        <v>10 ans, 3 mois et 30 jours</v>
      </c>
      <c r="J160" s="28">
        <f t="shared" si="132"/>
        <v>47300</v>
      </c>
      <c r="K160" s="29">
        <f t="shared" si="130"/>
        <v>47330</v>
      </c>
      <c r="M160" s="30" t="str">
        <f t="shared" ca="1" si="133"/>
        <v/>
      </c>
      <c r="O160" s="31">
        <f t="shared" si="136"/>
        <v>0</v>
      </c>
      <c r="P160" s="31">
        <f t="shared" si="131"/>
        <v>0</v>
      </c>
      <c r="X160" s="115" t="str">
        <f t="shared" si="128"/>
        <v/>
      </c>
      <c r="AA160" s="121" t="str">
        <f t="shared" si="99"/>
        <v/>
      </c>
      <c r="AB160" s="277">
        <f>SUM(X160:X162)</f>
        <v>0</v>
      </c>
      <c r="AC160" s="113"/>
      <c r="AD160" s="281">
        <v>52</v>
      </c>
      <c r="AE160" s="284">
        <f t="shared" ref="AE160" ca="1" si="151">OFFSET($AI$11,((MOD(ROW(AD161)*4,3)/2)+1)*COUNTA(AD160)+IF(((MOD(ROW(AD161)*4,3)/2)+1)*COUNTA(AD160)=2,INT(ROW(AD154)/12),0),)</f>
        <v>0</v>
      </c>
      <c r="AF160" s="265" t="str">
        <f t="shared" ref="AF160" si="152">IF(AB160=0,"",IF(AB160&lt;AE160,"Alerte !",1))</f>
        <v/>
      </c>
    </row>
    <row r="161" spans="1:32" ht="15" customHeight="1" x14ac:dyDescent="0.25">
      <c r="A161" s="1">
        <v>156</v>
      </c>
      <c r="B161" s="283"/>
      <c r="C161" s="24" t="str">
        <f t="shared" si="126"/>
        <v xml:space="preserve">36 ans </v>
      </c>
      <c r="D161" s="25">
        <f t="shared" si="127"/>
        <v>2029</v>
      </c>
      <c r="E161" s="27" t="str">
        <f t="shared" si="129"/>
        <v>12 ans, 11 mois et 30 jours</v>
      </c>
      <c r="F161" s="27" t="s">
        <v>35</v>
      </c>
      <c r="H161" s="26" t="str">
        <f t="shared" si="113"/>
        <v>8 ans, 11 mois et 30 jours</v>
      </c>
      <c r="I161" s="29" t="str">
        <f t="shared" si="102"/>
        <v>10 ans, 4 mois et 30 jours</v>
      </c>
      <c r="J161" s="28">
        <f t="shared" si="132"/>
        <v>47331</v>
      </c>
      <c r="K161" s="29">
        <f t="shared" si="130"/>
        <v>47361</v>
      </c>
      <c r="M161" s="30" t="str">
        <f t="shared" ca="1" si="133"/>
        <v/>
      </c>
      <c r="O161" s="31">
        <f t="shared" si="136"/>
        <v>0</v>
      </c>
      <c r="P161" s="31">
        <f t="shared" si="131"/>
        <v>0</v>
      </c>
      <c r="X161" s="115" t="str">
        <f t="shared" si="128"/>
        <v/>
      </c>
      <c r="AA161" s="121" t="str">
        <f t="shared" si="99"/>
        <v/>
      </c>
      <c r="AB161" s="278"/>
      <c r="AC161" s="113"/>
      <c r="AD161" s="281"/>
      <c r="AE161" s="285"/>
      <c r="AF161" s="265"/>
    </row>
    <row r="162" spans="1:32" ht="15" customHeight="1" thickBot="1" x14ac:dyDescent="0.3">
      <c r="A162" s="1">
        <v>157</v>
      </c>
      <c r="B162" s="283"/>
      <c r="C162" s="24" t="str">
        <f t="shared" si="126"/>
        <v xml:space="preserve">36 ans </v>
      </c>
      <c r="D162" s="25">
        <f t="shared" si="127"/>
        <v>2029</v>
      </c>
      <c r="E162" s="27" t="str">
        <f t="shared" si="129"/>
        <v>13 ans, 0 mois et 29 jours</v>
      </c>
      <c r="F162" s="27" t="s">
        <v>35</v>
      </c>
      <c r="H162" s="26" t="str">
        <f t="shared" si="113"/>
        <v>9 ans, 0 mois et 29 jours</v>
      </c>
      <c r="I162" s="29" t="str">
        <f t="shared" si="102"/>
        <v>10 ans, 5 mois et 29 jours</v>
      </c>
      <c r="J162" s="28">
        <f t="shared" si="132"/>
        <v>47362</v>
      </c>
      <c r="K162" s="29">
        <f t="shared" si="130"/>
        <v>47391</v>
      </c>
      <c r="M162" s="30" t="str">
        <f t="shared" ca="1" si="133"/>
        <v/>
      </c>
      <c r="O162" s="31">
        <f t="shared" si="136"/>
        <v>0</v>
      </c>
      <c r="P162" s="31">
        <f t="shared" si="131"/>
        <v>0</v>
      </c>
      <c r="X162" s="115" t="str">
        <f t="shared" si="128"/>
        <v/>
      </c>
      <c r="AA162" s="121" t="str">
        <f t="shared" ref="AA162:AA225" si="153">IF(X162="","",X162-Y162-Z162)</f>
        <v/>
      </c>
      <c r="AB162" s="279"/>
      <c r="AC162" s="113"/>
      <c r="AD162" s="281"/>
      <c r="AE162" s="286"/>
      <c r="AF162" s="265"/>
    </row>
    <row r="163" spans="1:32" ht="15" customHeight="1" x14ac:dyDescent="0.25">
      <c r="A163" s="1">
        <v>158</v>
      </c>
      <c r="B163" s="283"/>
      <c r="C163" s="24" t="str">
        <f t="shared" si="126"/>
        <v xml:space="preserve">36 ans </v>
      </c>
      <c r="D163" s="25">
        <f t="shared" si="127"/>
        <v>2029</v>
      </c>
      <c r="E163" s="27" t="str">
        <f t="shared" si="129"/>
        <v>13 ans, 1 mois et 30 jours</v>
      </c>
      <c r="F163" s="27" t="s">
        <v>35</v>
      </c>
      <c r="H163" s="26" t="str">
        <f t="shared" si="113"/>
        <v>9 ans, 1 mois et 30 jours</v>
      </c>
      <c r="I163" s="29" t="str">
        <f t="shared" si="102"/>
        <v>10 ans, 6 mois et 30 jours</v>
      </c>
      <c r="J163" s="28">
        <f t="shared" si="132"/>
        <v>47392</v>
      </c>
      <c r="K163" s="29">
        <f t="shared" si="130"/>
        <v>47422</v>
      </c>
      <c r="M163" s="30" t="str">
        <f t="shared" ca="1" si="133"/>
        <v/>
      </c>
      <c r="O163" s="31">
        <f t="shared" si="136"/>
        <v>0</v>
      </c>
      <c r="P163" s="31">
        <f t="shared" si="131"/>
        <v>0</v>
      </c>
      <c r="X163" s="115" t="str">
        <f t="shared" si="128"/>
        <v/>
      </c>
      <c r="AA163" s="121" t="str">
        <f t="shared" si="153"/>
        <v/>
      </c>
      <c r="AB163" s="277">
        <f>SUM(X163:X165)</f>
        <v>0</v>
      </c>
      <c r="AC163" s="113"/>
      <c r="AD163" s="281">
        <v>53</v>
      </c>
      <c r="AE163" s="284">
        <f t="shared" ref="AE163" ca="1" si="154">OFFSET($AI$11,((MOD(ROW(AD164)*4,3)/2)+1)*COUNTA(AD163)+IF(((MOD(ROW(AD164)*4,3)/2)+1)*COUNTA(AD163)=2,INT(ROW(AD157)/12),0),)</f>
        <v>0</v>
      </c>
      <c r="AF163" s="265" t="str">
        <f t="shared" ref="AF163" si="155">IF(AB163=0,"",IF(AB163&lt;AE163,"Alerte !",1))</f>
        <v/>
      </c>
    </row>
    <row r="164" spans="1:32" ht="15" customHeight="1" x14ac:dyDescent="0.25">
      <c r="A164" s="1">
        <v>159</v>
      </c>
      <c r="B164" s="283"/>
      <c r="C164" s="24" t="str">
        <f t="shared" si="126"/>
        <v xml:space="preserve">36 ans </v>
      </c>
      <c r="D164" s="25">
        <f t="shared" si="127"/>
        <v>2029</v>
      </c>
      <c r="E164" s="27" t="str">
        <f t="shared" si="129"/>
        <v>13 ans, 2 mois et 29 jours</v>
      </c>
      <c r="F164" s="27" t="s">
        <v>35</v>
      </c>
      <c r="H164" s="26" t="str">
        <f t="shared" si="113"/>
        <v>9 ans, 2 mois et 29 jours</v>
      </c>
      <c r="I164" s="29" t="str">
        <f t="shared" si="102"/>
        <v>10 ans, 7 mois et 29 jours</v>
      </c>
      <c r="J164" s="28">
        <f t="shared" si="132"/>
        <v>47423</v>
      </c>
      <c r="K164" s="29">
        <f t="shared" si="130"/>
        <v>47452</v>
      </c>
      <c r="M164" s="30" t="str">
        <f t="shared" ca="1" si="133"/>
        <v/>
      </c>
      <c r="O164" s="31">
        <f t="shared" si="136"/>
        <v>0</v>
      </c>
      <c r="P164" s="31">
        <f t="shared" si="131"/>
        <v>0</v>
      </c>
      <c r="X164" s="115" t="str">
        <f t="shared" si="128"/>
        <v/>
      </c>
      <c r="AA164" s="121" t="str">
        <f t="shared" si="153"/>
        <v/>
      </c>
      <c r="AB164" s="278"/>
      <c r="AC164" s="113"/>
      <c r="AD164" s="281"/>
      <c r="AE164" s="285"/>
      <c r="AF164" s="265"/>
    </row>
    <row r="165" spans="1:32" ht="15" customHeight="1" thickBot="1" x14ac:dyDescent="0.3">
      <c r="A165" s="1">
        <v>160</v>
      </c>
      <c r="B165" s="283"/>
      <c r="C165" s="24" t="str">
        <f t="shared" si="126"/>
        <v xml:space="preserve">36 ans </v>
      </c>
      <c r="D165" s="25">
        <f t="shared" si="127"/>
        <v>2029</v>
      </c>
      <c r="E165" s="27" t="str">
        <f t="shared" si="129"/>
        <v>13 ans, 3 mois et 30 jours</v>
      </c>
      <c r="F165" s="27" t="s">
        <v>35</v>
      </c>
      <c r="H165" s="26" t="str">
        <f t="shared" si="113"/>
        <v>9 ans, 3 mois et 30 jours</v>
      </c>
      <c r="I165" s="29" t="str">
        <f t="shared" ref="I165:I228" si="156">IF(A165="","",DATEDIF($J$37,K165,"y")&amp;IF(DATEDIF($J$37,K165,"y")&gt;1," ans, "," an, ")&amp;DATEDIF($J$37,K165,"ym")&amp;" mois et "&amp;DATEDIF($J$37,K165,"md")&amp;IF(DATEDIF(
$J$37,K165,"md")&gt;1," jours"," jour"))</f>
        <v>10 ans, 8 mois et 30 jours</v>
      </c>
      <c r="J165" s="28">
        <f t="shared" si="132"/>
        <v>47453</v>
      </c>
      <c r="K165" s="29">
        <f t="shared" si="130"/>
        <v>47483</v>
      </c>
      <c r="M165" s="30" t="str">
        <f t="shared" ca="1" si="133"/>
        <v/>
      </c>
      <c r="O165" s="31">
        <f t="shared" si="136"/>
        <v>0</v>
      </c>
      <c r="P165" s="31">
        <f t="shared" si="131"/>
        <v>0</v>
      </c>
      <c r="X165" s="115" t="str">
        <f t="shared" si="128"/>
        <v/>
      </c>
      <c r="AA165" s="121" t="str">
        <f t="shared" si="153"/>
        <v/>
      </c>
      <c r="AB165" s="279"/>
      <c r="AC165" s="113"/>
      <c r="AD165" s="281"/>
      <c r="AE165" s="286"/>
      <c r="AF165" s="265"/>
    </row>
    <row r="166" spans="1:32" ht="15" customHeight="1" x14ac:dyDescent="0.25">
      <c r="A166" s="1">
        <v>161</v>
      </c>
      <c r="B166" s="283" t="s">
        <v>54</v>
      </c>
      <c r="C166" s="24" t="str">
        <f t="shared" si="126"/>
        <v xml:space="preserve">36 ans </v>
      </c>
      <c r="D166" s="25">
        <f t="shared" si="127"/>
        <v>2030</v>
      </c>
      <c r="E166" s="27" t="str">
        <f t="shared" si="129"/>
        <v>13 ans, 4 mois et 30 jours</v>
      </c>
      <c r="F166" s="27" t="s">
        <v>35</v>
      </c>
      <c r="H166" s="26" t="str">
        <f t="shared" si="113"/>
        <v>9 ans, 4 mois et 30 jours</v>
      </c>
      <c r="I166" s="29" t="str">
        <f t="shared" si="156"/>
        <v>10 ans, 9 mois et 30 jours</v>
      </c>
      <c r="J166" s="28">
        <f t="shared" si="132"/>
        <v>47484</v>
      </c>
      <c r="K166" s="29">
        <f t="shared" si="130"/>
        <v>47514</v>
      </c>
      <c r="M166" s="30" t="str">
        <f t="shared" ca="1" si="133"/>
        <v/>
      </c>
      <c r="O166" s="31">
        <f t="shared" si="136"/>
        <v>0</v>
      </c>
      <c r="P166" s="31">
        <f t="shared" si="131"/>
        <v>0</v>
      </c>
      <c r="X166" s="115" t="str">
        <f t="shared" si="128"/>
        <v/>
      </c>
      <c r="AA166" s="121" t="str">
        <f t="shared" si="153"/>
        <v/>
      </c>
      <c r="AB166" s="277">
        <f>SUM(X166:X168)</f>
        <v>0</v>
      </c>
      <c r="AC166" s="113"/>
      <c r="AD166" s="281">
        <v>54</v>
      </c>
      <c r="AE166" s="284">
        <f t="shared" ref="AE166" ca="1" si="157">OFFSET($AI$11,((MOD(ROW(AD167)*4,3)/2)+1)*COUNTA(AD166)+IF(((MOD(ROW(AD167)*4,3)/2)+1)*COUNTA(AD166)=2,INT(ROW(AD160)/12),0),)</f>
        <v>0</v>
      </c>
      <c r="AF166" s="265" t="str">
        <f t="shared" ref="AF166" si="158">IF(AB166=0,"",IF(AB166&lt;AE166,"Alerte !",1))</f>
        <v/>
      </c>
    </row>
    <row r="167" spans="1:32" ht="15" customHeight="1" x14ac:dyDescent="0.25">
      <c r="A167" s="1">
        <v>162</v>
      </c>
      <c r="B167" s="283"/>
      <c r="C167" s="24" t="str">
        <f t="shared" si="126"/>
        <v xml:space="preserve">37 ans </v>
      </c>
      <c r="D167" s="25">
        <f t="shared" si="127"/>
        <v>2030</v>
      </c>
      <c r="E167" s="27" t="str">
        <f t="shared" si="129"/>
        <v>13 ans, 5 mois et 27 jours</v>
      </c>
      <c r="F167" s="27" t="s">
        <v>35</v>
      </c>
      <c r="H167" s="26" t="str">
        <f t="shared" si="113"/>
        <v>9 ans, 5 mois et 27 jours</v>
      </c>
      <c r="I167" s="29" t="str">
        <f t="shared" si="156"/>
        <v>10 ans, 10 mois et 27 jours</v>
      </c>
      <c r="J167" s="28">
        <f t="shared" si="132"/>
        <v>47515</v>
      </c>
      <c r="K167" s="29">
        <f t="shared" si="130"/>
        <v>47542</v>
      </c>
      <c r="M167" s="30" t="str">
        <f t="shared" ca="1" si="133"/>
        <v/>
      </c>
      <c r="O167" s="31">
        <f t="shared" si="136"/>
        <v>0</v>
      </c>
      <c r="P167" s="31">
        <f t="shared" si="131"/>
        <v>0</v>
      </c>
      <c r="X167" s="115" t="str">
        <f t="shared" si="128"/>
        <v/>
      </c>
      <c r="AA167" s="121" t="str">
        <f t="shared" si="153"/>
        <v/>
      </c>
      <c r="AB167" s="278"/>
      <c r="AC167" s="113"/>
      <c r="AD167" s="281"/>
      <c r="AE167" s="285"/>
      <c r="AF167" s="265"/>
    </row>
    <row r="168" spans="1:32" ht="15" customHeight="1" thickBot="1" x14ac:dyDescent="0.3">
      <c r="A168" s="1">
        <v>163</v>
      </c>
      <c r="B168" s="283"/>
      <c r="C168" s="24" t="str">
        <f t="shared" si="126"/>
        <v xml:space="preserve">37 ans </v>
      </c>
      <c r="D168" s="25">
        <f t="shared" si="127"/>
        <v>2030</v>
      </c>
      <c r="E168" s="27" t="str">
        <f t="shared" si="129"/>
        <v>13 ans, 6 mois et 30 jours</v>
      </c>
      <c r="F168" s="27" t="s">
        <v>35</v>
      </c>
      <c r="H168" s="26" t="str">
        <f t="shared" si="113"/>
        <v>9 ans, 6 mois et 30 jours</v>
      </c>
      <c r="I168" s="29" t="str">
        <f t="shared" si="156"/>
        <v>10 ans, 11 mois et 30 jours</v>
      </c>
      <c r="J168" s="28">
        <f t="shared" si="132"/>
        <v>47543</v>
      </c>
      <c r="K168" s="29">
        <f t="shared" si="130"/>
        <v>47573</v>
      </c>
      <c r="M168" s="30" t="str">
        <f t="shared" ca="1" si="133"/>
        <v/>
      </c>
      <c r="O168" s="31">
        <f t="shared" si="136"/>
        <v>0</v>
      </c>
      <c r="P168" s="31">
        <f t="shared" si="131"/>
        <v>0</v>
      </c>
      <c r="X168" s="115" t="str">
        <f t="shared" si="128"/>
        <v/>
      </c>
      <c r="AA168" s="121" t="str">
        <f t="shared" si="153"/>
        <v/>
      </c>
      <c r="AB168" s="279"/>
      <c r="AC168" s="113"/>
      <c r="AD168" s="281"/>
      <c r="AE168" s="286"/>
      <c r="AF168" s="265"/>
    </row>
    <row r="169" spans="1:32" ht="15" customHeight="1" x14ac:dyDescent="0.25">
      <c r="A169" s="1">
        <v>164</v>
      </c>
      <c r="B169" s="283"/>
      <c r="C169" s="24" t="str">
        <f t="shared" si="126"/>
        <v xml:space="preserve">37 ans </v>
      </c>
      <c r="D169" s="25">
        <f t="shared" si="127"/>
        <v>2030</v>
      </c>
      <c r="E169" s="27" t="str">
        <f t="shared" si="129"/>
        <v>13 ans, 7 mois et 29 jours</v>
      </c>
      <c r="F169" s="27" t="s">
        <v>35</v>
      </c>
      <c r="H169" s="26" t="str">
        <f t="shared" si="113"/>
        <v>9 ans, 7 mois et 29 jours</v>
      </c>
      <c r="I169" s="29" t="str">
        <f t="shared" si="156"/>
        <v>11 ans, 0 mois et 29 jours</v>
      </c>
      <c r="J169" s="28">
        <f t="shared" si="132"/>
        <v>47574</v>
      </c>
      <c r="K169" s="29">
        <f t="shared" si="130"/>
        <v>47603</v>
      </c>
      <c r="M169" s="30" t="str">
        <f t="shared" ca="1" si="133"/>
        <v/>
      </c>
      <c r="O169" s="31">
        <f t="shared" si="136"/>
        <v>0</v>
      </c>
      <c r="P169" s="31">
        <f t="shared" si="131"/>
        <v>0</v>
      </c>
      <c r="X169" s="115" t="str">
        <f t="shared" si="128"/>
        <v/>
      </c>
      <c r="AA169" s="121" t="str">
        <f t="shared" si="153"/>
        <v/>
      </c>
      <c r="AB169" s="277">
        <f>SUM(X169:X171)</f>
        <v>0</v>
      </c>
      <c r="AC169" s="113"/>
      <c r="AD169" s="281">
        <v>55</v>
      </c>
      <c r="AE169" s="284">
        <f t="shared" ref="AE169" ca="1" si="159">OFFSET($AI$11,((MOD(ROW(AD170)*4,3)/2)+1)*COUNTA(AD169)+IF(((MOD(ROW(AD170)*4,3)/2)+1)*COUNTA(AD169)=2,INT(ROW(AD163)/12),0),)</f>
        <v>0</v>
      </c>
      <c r="AF169" s="265" t="str">
        <f t="shared" ref="AF169" si="160">IF(AB169=0,"",IF(AB169&lt;AE169,"Alerte !",1))</f>
        <v/>
      </c>
    </row>
    <row r="170" spans="1:32" ht="15" customHeight="1" x14ac:dyDescent="0.25">
      <c r="A170" s="1">
        <v>165</v>
      </c>
      <c r="B170" s="283"/>
      <c r="C170" s="24" t="str">
        <f t="shared" si="126"/>
        <v xml:space="preserve">37 ans </v>
      </c>
      <c r="D170" s="25">
        <f t="shared" si="127"/>
        <v>2030</v>
      </c>
      <c r="E170" s="27" t="str">
        <f t="shared" si="129"/>
        <v>13 ans, 8 mois et 30 jours</v>
      </c>
      <c r="F170" s="27" t="s">
        <v>35</v>
      </c>
      <c r="H170" s="26" t="str">
        <f t="shared" si="113"/>
        <v>9 ans, 8 mois et 30 jours</v>
      </c>
      <c r="I170" s="29" t="str">
        <f t="shared" si="156"/>
        <v>11 ans, 1 mois et 30 jours</v>
      </c>
      <c r="J170" s="28">
        <f t="shared" si="132"/>
        <v>47604</v>
      </c>
      <c r="K170" s="29">
        <f t="shared" si="130"/>
        <v>47634</v>
      </c>
      <c r="M170" s="30" t="str">
        <f t="shared" ca="1" si="133"/>
        <v/>
      </c>
      <c r="O170" s="31">
        <f t="shared" si="136"/>
        <v>0</v>
      </c>
      <c r="P170" s="31">
        <f t="shared" si="131"/>
        <v>0</v>
      </c>
      <c r="X170" s="115" t="str">
        <f t="shared" si="128"/>
        <v/>
      </c>
      <c r="AA170" s="121" t="str">
        <f t="shared" si="153"/>
        <v/>
      </c>
      <c r="AB170" s="278"/>
      <c r="AC170" s="113"/>
      <c r="AD170" s="281"/>
      <c r="AE170" s="285"/>
      <c r="AF170" s="265"/>
    </row>
    <row r="171" spans="1:32" ht="15" customHeight="1" thickBot="1" x14ac:dyDescent="0.3">
      <c r="A171" s="1">
        <v>166</v>
      </c>
      <c r="B171" s="283"/>
      <c r="C171" s="24" t="str">
        <f t="shared" si="126"/>
        <v xml:space="preserve">37 ans </v>
      </c>
      <c r="D171" s="25">
        <f t="shared" si="127"/>
        <v>2030</v>
      </c>
      <c r="E171" s="27" t="str">
        <f t="shared" si="129"/>
        <v>13 ans, 9 mois et 29 jours</v>
      </c>
      <c r="F171" s="27" t="s">
        <v>35</v>
      </c>
      <c r="H171" s="26" t="str">
        <f t="shared" si="113"/>
        <v>9 ans, 9 mois et 29 jours</v>
      </c>
      <c r="I171" s="29" t="str">
        <f t="shared" si="156"/>
        <v>11 ans, 2 mois et 29 jours</v>
      </c>
      <c r="J171" s="28">
        <f t="shared" si="132"/>
        <v>47635</v>
      </c>
      <c r="K171" s="29">
        <f t="shared" si="130"/>
        <v>47664</v>
      </c>
      <c r="M171" s="30" t="str">
        <f t="shared" ca="1" si="133"/>
        <v/>
      </c>
      <c r="O171" s="31">
        <f t="shared" si="136"/>
        <v>0</v>
      </c>
      <c r="P171" s="31">
        <f t="shared" si="131"/>
        <v>0</v>
      </c>
      <c r="X171" s="115" t="str">
        <f t="shared" si="128"/>
        <v/>
      </c>
      <c r="AA171" s="121" t="str">
        <f t="shared" si="153"/>
        <v/>
      </c>
      <c r="AB171" s="279"/>
      <c r="AC171" s="113"/>
      <c r="AD171" s="281"/>
      <c r="AE171" s="286"/>
      <c r="AF171" s="265"/>
    </row>
    <row r="172" spans="1:32" ht="15" customHeight="1" x14ac:dyDescent="0.25">
      <c r="A172" s="1">
        <v>167</v>
      </c>
      <c r="B172" s="283"/>
      <c r="C172" s="24" t="str">
        <f t="shared" si="126"/>
        <v xml:space="preserve">37 ans </v>
      </c>
      <c r="D172" s="25">
        <f t="shared" si="127"/>
        <v>2030</v>
      </c>
      <c r="E172" s="27" t="str">
        <f t="shared" si="129"/>
        <v>13 ans, 10 mois et 30 jours</v>
      </c>
      <c r="F172" s="27" t="s">
        <v>35</v>
      </c>
      <c r="H172" s="26" t="str">
        <f t="shared" si="113"/>
        <v>9 ans, 10 mois et 30 jours</v>
      </c>
      <c r="I172" s="29" t="str">
        <f t="shared" si="156"/>
        <v>11 ans, 3 mois et 30 jours</v>
      </c>
      <c r="J172" s="28">
        <f t="shared" si="132"/>
        <v>47665</v>
      </c>
      <c r="K172" s="29">
        <f t="shared" si="130"/>
        <v>47695</v>
      </c>
      <c r="M172" s="30" t="str">
        <f t="shared" ca="1" si="133"/>
        <v/>
      </c>
      <c r="O172" s="31">
        <f t="shared" si="136"/>
        <v>0</v>
      </c>
      <c r="P172" s="31">
        <f t="shared" si="131"/>
        <v>0</v>
      </c>
      <c r="X172" s="115" t="str">
        <f t="shared" si="128"/>
        <v/>
      </c>
      <c r="AA172" s="121" t="str">
        <f t="shared" si="153"/>
        <v/>
      </c>
      <c r="AB172" s="277">
        <f>SUM(X172:X174)</f>
        <v>0</v>
      </c>
      <c r="AC172" s="113"/>
      <c r="AD172" s="281">
        <v>56</v>
      </c>
      <c r="AE172" s="284">
        <f t="shared" ref="AE172" ca="1" si="161">OFFSET($AI$11,((MOD(ROW(AD173)*4,3)/2)+1)*COUNTA(AD172)+IF(((MOD(ROW(AD173)*4,3)/2)+1)*COUNTA(AD172)=2,INT(ROW(AD166)/12),0),)</f>
        <v>0</v>
      </c>
      <c r="AF172" s="265" t="str">
        <f t="shared" ref="AF172" si="162">IF(AB172=0,"",IF(AB172&lt;AE172,"Alerte !",1))</f>
        <v/>
      </c>
    </row>
    <row r="173" spans="1:32" ht="15" customHeight="1" x14ac:dyDescent="0.25">
      <c r="A173" s="1">
        <v>168</v>
      </c>
      <c r="B173" s="283"/>
      <c r="C173" s="24" t="str">
        <f t="shared" si="126"/>
        <v xml:space="preserve">37 ans </v>
      </c>
      <c r="D173" s="25">
        <f t="shared" si="127"/>
        <v>2030</v>
      </c>
      <c r="E173" s="27" t="str">
        <f t="shared" si="129"/>
        <v>13 ans, 11 mois et 30 jours</v>
      </c>
      <c r="F173" s="27" t="s">
        <v>35</v>
      </c>
      <c r="H173" s="26" t="str">
        <f t="shared" si="113"/>
        <v>9 ans, 11 mois et 30 jours</v>
      </c>
      <c r="I173" s="29" t="str">
        <f t="shared" si="156"/>
        <v>11 ans, 4 mois et 30 jours</v>
      </c>
      <c r="J173" s="28">
        <f t="shared" si="132"/>
        <v>47696</v>
      </c>
      <c r="K173" s="29">
        <f t="shared" si="130"/>
        <v>47726</v>
      </c>
      <c r="M173" s="30" t="str">
        <f t="shared" ca="1" si="133"/>
        <v/>
      </c>
      <c r="O173" s="31">
        <f t="shared" si="136"/>
        <v>0</v>
      </c>
      <c r="P173" s="31">
        <f t="shared" si="131"/>
        <v>0</v>
      </c>
      <c r="X173" s="115" t="str">
        <f t="shared" si="128"/>
        <v/>
      </c>
      <c r="AA173" s="121" t="str">
        <f t="shared" si="153"/>
        <v/>
      </c>
      <c r="AB173" s="278"/>
      <c r="AC173" s="113"/>
      <c r="AD173" s="281"/>
      <c r="AE173" s="285"/>
      <c r="AF173" s="265"/>
    </row>
    <row r="174" spans="1:32" ht="15" customHeight="1" thickBot="1" x14ac:dyDescent="0.3">
      <c r="A174" s="1">
        <v>169</v>
      </c>
      <c r="B174" s="283"/>
      <c r="C174" s="24" t="str">
        <f t="shared" si="126"/>
        <v xml:space="preserve">37 ans </v>
      </c>
      <c r="D174" s="25">
        <f t="shared" si="127"/>
        <v>2030</v>
      </c>
      <c r="E174" s="27" t="str">
        <f t="shared" si="129"/>
        <v>14 ans, 0 mois et 29 jours</v>
      </c>
      <c r="F174" s="27" t="s">
        <v>35</v>
      </c>
      <c r="H174" s="26" t="str">
        <f t="shared" si="113"/>
        <v>10 ans, 0 mois et 29 jours</v>
      </c>
      <c r="I174" s="29" t="str">
        <f t="shared" si="156"/>
        <v>11 ans, 5 mois et 29 jours</v>
      </c>
      <c r="J174" s="28">
        <f t="shared" si="132"/>
        <v>47727</v>
      </c>
      <c r="K174" s="29">
        <f t="shared" si="130"/>
        <v>47756</v>
      </c>
      <c r="M174" s="30" t="str">
        <f t="shared" ca="1" si="133"/>
        <v/>
      </c>
      <c r="O174" s="31">
        <f t="shared" si="136"/>
        <v>0</v>
      </c>
      <c r="P174" s="31">
        <f t="shared" si="131"/>
        <v>0</v>
      </c>
      <c r="X174" s="115" t="str">
        <f t="shared" si="128"/>
        <v/>
      </c>
      <c r="AA174" s="121" t="str">
        <f t="shared" si="153"/>
        <v/>
      </c>
      <c r="AB174" s="279"/>
      <c r="AC174" s="113"/>
      <c r="AD174" s="281"/>
      <c r="AE174" s="286"/>
      <c r="AF174" s="265"/>
    </row>
    <row r="175" spans="1:32" ht="15" customHeight="1" x14ac:dyDescent="0.25">
      <c r="A175" s="1">
        <v>170</v>
      </c>
      <c r="B175" s="283"/>
      <c r="C175" s="24" t="str">
        <f t="shared" si="126"/>
        <v xml:space="preserve">37 ans </v>
      </c>
      <c r="D175" s="25">
        <f t="shared" si="127"/>
        <v>2030</v>
      </c>
      <c r="E175" s="27" t="str">
        <f t="shared" si="129"/>
        <v>14 ans, 1 mois et 30 jours</v>
      </c>
      <c r="F175" s="27" t="s">
        <v>35</v>
      </c>
      <c r="H175" s="26" t="str">
        <f t="shared" si="113"/>
        <v>10 ans, 1 mois et 30 jours</v>
      </c>
      <c r="I175" s="29" t="str">
        <f t="shared" si="156"/>
        <v>11 ans, 6 mois et 30 jours</v>
      </c>
      <c r="J175" s="28">
        <f t="shared" si="132"/>
        <v>47757</v>
      </c>
      <c r="K175" s="29">
        <f t="shared" si="130"/>
        <v>47787</v>
      </c>
      <c r="M175" s="30" t="str">
        <f t="shared" ca="1" si="133"/>
        <v/>
      </c>
      <c r="O175" s="31">
        <f t="shared" si="136"/>
        <v>0</v>
      </c>
      <c r="P175" s="31">
        <f t="shared" si="131"/>
        <v>0</v>
      </c>
      <c r="X175" s="115" t="str">
        <f t="shared" si="128"/>
        <v/>
      </c>
      <c r="AA175" s="121" t="str">
        <f t="shared" si="153"/>
        <v/>
      </c>
      <c r="AB175" s="277">
        <f>SUM(X175:X177)</f>
        <v>0</v>
      </c>
      <c r="AC175" s="113"/>
      <c r="AD175" s="281">
        <v>57</v>
      </c>
      <c r="AE175" s="284">
        <f t="shared" ref="AE175" ca="1" si="163">OFFSET($AI$11,((MOD(ROW(AD176)*4,3)/2)+1)*COUNTA(AD175)+IF(((MOD(ROW(AD176)*4,3)/2)+1)*COUNTA(AD175)=2,INT(ROW(AD169)/12),0),)</f>
        <v>0</v>
      </c>
      <c r="AF175" s="265" t="str">
        <f t="shared" ref="AF175" si="164">IF(AB175=0,"",IF(AB175&lt;AE175,"Alerte !",1))</f>
        <v/>
      </c>
    </row>
    <row r="176" spans="1:32" ht="15" customHeight="1" x14ac:dyDescent="0.25">
      <c r="A176" s="1">
        <v>171</v>
      </c>
      <c r="B176" s="283"/>
      <c r="C176" s="24" t="str">
        <f t="shared" si="126"/>
        <v xml:space="preserve">37 ans </v>
      </c>
      <c r="D176" s="25">
        <f t="shared" si="127"/>
        <v>2030</v>
      </c>
      <c r="E176" s="27" t="str">
        <f t="shared" si="129"/>
        <v>14 ans, 2 mois et 29 jours</v>
      </c>
      <c r="F176" s="27" t="s">
        <v>35</v>
      </c>
      <c r="H176" s="26" t="str">
        <f t="shared" si="113"/>
        <v>10 ans, 2 mois et 29 jours</v>
      </c>
      <c r="I176" s="29" t="str">
        <f t="shared" si="156"/>
        <v>11 ans, 7 mois et 29 jours</v>
      </c>
      <c r="J176" s="28">
        <f t="shared" si="132"/>
        <v>47788</v>
      </c>
      <c r="K176" s="29">
        <f t="shared" si="130"/>
        <v>47817</v>
      </c>
      <c r="M176" s="30" t="str">
        <f t="shared" ca="1" si="133"/>
        <v/>
      </c>
      <c r="O176" s="31">
        <f t="shared" si="136"/>
        <v>0</v>
      </c>
      <c r="P176" s="31">
        <f t="shared" si="131"/>
        <v>0</v>
      </c>
      <c r="X176" s="115" t="str">
        <f t="shared" si="128"/>
        <v/>
      </c>
      <c r="AA176" s="121" t="str">
        <f t="shared" si="153"/>
        <v/>
      </c>
      <c r="AB176" s="278"/>
      <c r="AC176" s="113"/>
      <c r="AD176" s="281"/>
      <c r="AE176" s="285"/>
      <c r="AF176" s="265"/>
    </row>
    <row r="177" spans="1:32" ht="15" customHeight="1" thickBot="1" x14ac:dyDescent="0.3">
      <c r="A177" s="1">
        <v>172</v>
      </c>
      <c r="B177" s="283"/>
      <c r="C177" s="24" t="str">
        <f t="shared" si="126"/>
        <v xml:space="preserve">37 ans </v>
      </c>
      <c r="D177" s="25">
        <f t="shared" si="127"/>
        <v>2030</v>
      </c>
      <c r="E177" s="27" t="str">
        <f t="shared" si="129"/>
        <v>14 ans, 3 mois et 30 jours</v>
      </c>
      <c r="F177" s="27" t="s">
        <v>35</v>
      </c>
      <c r="H177" s="26" t="str">
        <f t="shared" si="113"/>
        <v>10 ans, 3 mois et 30 jours</v>
      </c>
      <c r="I177" s="29" t="str">
        <f t="shared" si="156"/>
        <v>11 ans, 8 mois et 30 jours</v>
      </c>
      <c r="J177" s="28">
        <f t="shared" si="132"/>
        <v>47818</v>
      </c>
      <c r="K177" s="29">
        <f t="shared" si="130"/>
        <v>47848</v>
      </c>
      <c r="M177" s="30" t="str">
        <f t="shared" ca="1" si="133"/>
        <v/>
      </c>
      <c r="O177" s="31">
        <f t="shared" si="136"/>
        <v>0</v>
      </c>
      <c r="P177" s="31">
        <f t="shared" si="131"/>
        <v>0</v>
      </c>
      <c r="X177" s="115" t="str">
        <f t="shared" si="128"/>
        <v/>
      </c>
      <c r="AA177" s="121" t="str">
        <f t="shared" si="153"/>
        <v/>
      </c>
      <c r="AB177" s="279"/>
      <c r="AC177" s="113"/>
      <c r="AD177" s="281"/>
      <c r="AE177" s="286"/>
      <c r="AF177" s="265"/>
    </row>
    <row r="178" spans="1:32" ht="15" customHeight="1" x14ac:dyDescent="0.25">
      <c r="A178" s="1">
        <v>173</v>
      </c>
      <c r="B178" s="283" t="s">
        <v>55</v>
      </c>
      <c r="C178" s="24" t="str">
        <f t="shared" si="126"/>
        <v xml:space="preserve">37 ans </v>
      </c>
      <c r="D178" s="25">
        <f t="shared" si="127"/>
        <v>2031</v>
      </c>
      <c r="E178" s="27" t="str">
        <f t="shared" si="129"/>
        <v>14 ans, 4 mois et 30 jours</v>
      </c>
      <c r="F178" s="27" t="s">
        <v>35</v>
      </c>
      <c r="H178" s="26" t="str">
        <f t="shared" si="113"/>
        <v>10 ans, 4 mois et 30 jours</v>
      </c>
      <c r="I178" s="29" t="str">
        <f t="shared" si="156"/>
        <v>11 ans, 9 mois et 30 jours</v>
      </c>
      <c r="J178" s="28">
        <f t="shared" si="132"/>
        <v>47849</v>
      </c>
      <c r="K178" s="29">
        <f t="shared" si="130"/>
        <v>47879</v>
      </c>
      <c r="M178" s="30" t="str">
        <f t="shared" ca="1" si="133"/>
        <v/>
      </c>
      <c r="O178" s="31">
        <f t="shared" si="136"/>
        <v>0</v>
      </c>
      <c r="P178" s="31">
        <f t="shared" si="131"/>
        <v>0</v>
      </c>
      <c r="X178" s="115" t="str">
        <f t="shared" si="128"/>
        <v/>
      </c>
      <c r="AA178" s="121" t="str">
        <f t="shared" si="153"/>
        <v/>
      </c>
      <c r="AB178" s="277">
        <f>SUM(X178:X180)</f>
        <v>0</v>
      </c>
      <c r="AC178" s="113"/>
      <c r="AD178" s="281">
        <v>58</v>
      </c>
      <c r="AE178" s="284">
        <f t="shared" ref="AE178" ca="1" si="165">OFFSET($AI$11,((MOD(ROW(AD179)*4,3)/2)+1)*COUNTA(AD178)+IF(((MOD(ROW(AD179)*4,3)/2)+1)*COUNTA(AD178)=2,INT(ROW(AD172)/12),0),)</f>
        <v>0</v>
      </c>
      <c r="AF178" s="265" t="str">
        <f t="shared" ref="AF178" si="166">IF(AB178=0,"",IF(AB178&lt;AE178,"Alerte !",1))</f>
        <v/>
      </c>
    </row>
    <row r="179" spans="1:32" ht="15" customHeight="1" x14ac:dyDescent="0.25">
      <c r="A179" s="1">
        <v>174</v>
      </c>
      <c r="B179" s="283"/>
      <c r="C179" s="24" t="str">
        <f t="shared" si="126"/>
        <v xml:space="preserve">38 ans </v>
      </c>
      <c r="D179" s="25">
        <f t="shared" si="127"/>
        <v>2031</v>
      </c>
      <c r="E179" s="27" t="str">
        <f t="shared" si="129"/>
        <v>14 ans, 5 mois et 27 jours</v>
      </c>
      <c r="F179" s="27" t="s">
        <v>35</v>
      </c>
      <c r="H179" s="26" t="str">
        <f t="shared" si="113"/>
        <v>10 ans, 5 mois et 27 jours</v>
      </c>
      <c r="I179" s="29" t="str">
        <f t="shared" si="156"/>
        <v>11 ans, 10 mois et 27 jours</v>
      </c>
      <c r="J179" s="28">
        <f t="shared" si="132"/>
        <v>47880</v>
      </c>
      <c r="K179" s="29">
        <f t="shared" si="130"/>
        <v>47907</v>
      </c>
      <c r="M179" s="30" t="str">
        <f t="shared" ca="1" si="133"/>
        <v/>
      </c>
      <c r="O179" s="31">
        <f t="shared" si="136"/>
        <v>0</v>
      </c>
      <c r="P179" s="31">
        <f t="shared" si="131"/>
        <v>0</v>
      </c>
      <c r="X179" s="115" t="str">
        <f t="shared" si="128"/>
        <v/>
      </c>
      <c r="AA179" s="121" t="str">
        <f t="shared" si="153"/>
        <v/>
      </c>
      <c r="AB179" s="278"/>
      <c r="AC179" s="113"/>
      <c r="AD179" s="281"/>
      <c r="AE179" s="285"/>
      <c r="AF179" s="265"/>
    </row>
    <row r="180" spans="1:32" ht="15" customHeight="1" thickBot="1" x14ac:dyDescent="0.3">
      <c r="A180" s="1">
        <v>175</v>
      </c>
      <c r="B180" s="283"/>
      <c r="C180" s="24" t="str">
        <f t="shared" si="126"/>
        <v xml:space="preserve">38 ans </v>
      </c>
      <c r="D180" s="25">
        <f t="shared" si="127"/>
        <v>2031</v>
      </c>
      <c r="E180" s="27" t="str">
        <f t="shared" si="129"/>
        <v>14 ans, 6 mois et 30 jours</v>
      </c>
      <c r="F180" s="27" t="s">
        <v>35</v>
      </c>
      <c r="H180" s="26" t="str">
        <f t="shared" si="113"/>
        <v>10 ans, 6 mois et 30 jours</v>
      </c>
      <c r="I180" s="29" t="str">
        <f t="shared" si="156"/>
        <v>11 ans, 11 mois et 30 jours</v>
      </c>
      <c r="J180" s="28">
        <f t="shared" si="132"/>
        <v>47908</v>
      </c>
      <c r="K180" s="29">
        <f t="shared" si="130"/>
        <v>47938</v>
      </c>
      <c r="M180" s="30" t="str">
        <f t="shared" ca="1" si="133"/>
        <v/>
      </c>
      <c r="O180" s="31">
        <f t="shared" si="136"/>
        <v>0</v>
      </c>
      <c r="P180" s="31">
        <f t="shared" si="131"/>
        <v>0</v>
      </c>
      <c r="X180" s="115" t="str">
        <f t="shared" si="128"/>
        <v/>
      </c>
      <c r="AA180" s="121" t="str">
        <f t="shared" si="153"/>
        <v/>
      </c>
      <c r="AB180" s="279"/>
      <c r="AC180" s="113"/>
      <c r="AD180" s="281"/>
      <c r="AE180" s="286"/>
      <c r="AF180" s="265"/>
    </row>
    <row r="181" spans="1:32" ht="15" customHeight="1" x14ac:dyDescent="0.25">
      <c r="A181" s="1">
        <v>176</v>
      </c>
      <c r="B181" s="283"/>
      <c r="C181" s="24" t="str">
        <f t="shared" si="126"/>
        <v xml:space="preserve">38 ans </v>
      </c>
      <c r="D181" s="25">
        <f t="shared" si="127"/>
        <v>2031</v>
      </c>
      <c r="E181" s="27" t="str">
        <f t="shared" si="129"/>
        <v>14 ans, 7 mois et 29 jours</v>
      </c>
      <c r="F181" s="27" t="s">
        <v>35</v>
      </c>
      <c r="H181" s="26" t="str">
        <f t="shared" si="113"/>
        <v>10 ans, 7 mois et 29 jours</v>
      </c>
      <c r="I181" s="29" t="str">
        <f t="shared" si="156"/>
        <v>12 ans, 0 mois et 29 jours</v>
      </c>
      <c r="J181" s="28">
        <f t="shared" si="132"/>
        <v>47939</v>
      </c>
      <c r="K181" s="29">
        <f t="shared" si="130"/>
        <v>47968</v>
      </c>
      <c r="M181" s="30" t="str">
        <f t="shared" ca="1" si="133"/>
        <v/>
      </c>
      <c r="O181" s="31">
        <f t="shared" si="136"/>
        <v>0</v>
      </c>
      <c r="P181" s="31">
        <f t="shared" si="131"/>
        <v>0</v>
      </c>
      <c r="X181" s="115" t="str">
        <f t="shared" si="128"/>
        <v/>
      </c>
      <c r="AA181" s="121" t="str">
        <f t="shared" si="153"/>
        <v/>
      </c>
      <c r="AB181" s="277">
        <f>SUM(X181:X183)</f>
        <v>0</v>
      </c>
      <c r="AC181" s="113"/>
      <c r="AD181" s="281">
        <v>59</v>
      </c>
      <c r="AE181" s="284">
        <f t="shared" ref="AE181" ca="1" si="167">OFFSET($AI$11,((MOD(ROW(AD182)*4,3)/2)+1)*COUNTA(AD181)+IF(((MOD(ROW(AD182)*4,3)/2)+1)*COUNTA(AD181)=2,INT(ROW(AD175)/12),0),)</f>
        <v>0</v>
      </c>
      <c r="AF181" s="265" t="str">
        <f t="shared" ref="AF181" si="168">IF(AB181=0,"",IF(AB181&lt;AE181,"Alerte !",1))</f>
        <v/>
      </c>
    </row>
    <row r="182" spans="1:32" ht="15" customHeight="1" x14ac:dyDescent="0.25">
      <c r="A182" s="1">
        <v>177</v>
      </c>
      <c r="B182" s="283"/>
      <c r="C182" s="24" t="str">
        <f t="shared" si="126"/>
        <v xml:space="preserve">38 ans </v>
      </c>
      <c r="D182" s="25">
        <f t="shared" si="127"/>
        <v>2031</v>
      </c>
      <c r="E182" s="27" t="str">
        <f t="shared" si="129"/>
        <v>14 ans, 8 mois et 30 jours</v>
      </c>
      <c r="F182" s="27" t="s">
        <v>35</v>
      </c>
      <c r="H182" s="26" t="str">
        <f t="shared" ref="H182:H245" si="169">IF(A182="","",DATEDIF($J$54,K182,"y")&amp;IF(DATEDIF($J$54,K182,"y")&gt;1," ans, "," an, ")&amp;DATEDIF($J$54,K182,"ym")&amp;" mois et "&amp;DATEDIF($J$54,K182,"md")&amp;IF(DATEDIF(
$J$54,K182,"md")&gt;1," jours"," jour"))</f>
        <v>10 ans, 8 mois et 30 jours</v>
      </c>
      <c r="I182" s="29" t="str">
        <f t="shared" si="156"/>
        <v>12 ans, 1 mois et 30 jours</v>
      </c>
      <c r="J182" s="28">
        <f t="shared" si="132"/>
        <v>47969</v>
      </c>
      <c r="K182" s="29">
        <f t="shared" si="130"/>
        <v>47999</v>
      </c>
      <c r="M182" s="30" t="str">
        <f t="shared" ca="1" si="133"/>
        <v/>
      </c>
      <c r="O182" s="31">
        <f t="shared" si="136"/>
        <v>0</v>
      </c>
      <c r="P182" s="31">
        <f t="shared" si="131"/>
        <v>0</v>
      </c>
      <c r="X182" s="115" t="str">
        <f t="shared" si="128"/>
        <v/>
      </c>
      <c r="AA182" s="121" t="str">
        <f t="shared" si="153"/>
        <v/>
      </c>
      <c r="AB182" s="278"/>
      <c r="AC182" s="113"/>
      <c r="AD182" s="281"/>
      <c r="AE182" s="285"/>
      <c r="AF182" s="265"/>
    </row>
    <row r="183" spans="1:32" ht="15" customHeight="1" thickBot="1" x14ac:dyDescent="0.3">
      <c r="A183" s="1">
        <v>178</v>
      </c>
      <c r="B183" s="283"/>
      <c r="C183" s="24" t="str">
        <f t="shared" si="126"/>
        <v xml:space="preserve">38 ans </v>
      </c>
      <c r="D183" s="25">
        <f t="shared" si="127"/>
        <v>2031</v>
      </c>
      <c r="E183" s="27" t="str">
        <f t="shared" si="129"/>
        <v>14 ans, 9 mois et 29 jours</v>
      </c>
      <c r="F183" s="27" t="s">
        <v>35</v>
      </c>
      <c r="H183" s="26" t="str">
        <f t="shared" si="169"/>
        <v>10 ans, 9 mois et 29 jours</v>
      </c>
      <c r="I183" s="29" t="str">
        <f t="shared" si="156"/>
        <v>12 ans, 2 mois et 29 jours</v>
      </c>
      <c r="J183" s="28">
        <f t="shared" si="132"/>
        <v>48000</v>
      </c>
      <c r="K183" s="29">
        <f t="shared" si="130"/>
        <v>48029</v>
      </c>
      <c r="M183" s="30" t="str">
        <f t="shared" ca="1" si="133"/>
        <v/>
      </c>
      <c r="O183" s="31">
        <f t="shared" si="136"/>
        <v>0</v>
      </c>
      <c r="P183" s="31">
        <f t="shared" si="131"/>
        <v>0</v>
      </c>
      <c r="X183" s="115" t="str">
        <f t="shared" si="128"/>
        <v/>
      </c>
      <c r="AA183" s="121" t="str">
        <f t="shared" si="153"/>
        <v/>
      </c>
      <c r="AB183" s="279"/>
      <c r="AC183" s="113"/>
      <c r="AD183" s="281"/>
      <c r="AE183" s="286"/>
      <c r="AF183" s="265"/>
    </row>
    <row r="184" spans="1:32" ht="15" customHeight="1" x14ac:dyDescent="0.25">
      <c r="A184" s="1">
        <v>179</v>
      </c>
      <c r="B184" s="283"/>
      <c r="C184" s="24" t="str">
        <f t="shared" si="126"/>
        <v xml:space="preserve">38 ans </v>
      </c>
      <c r="D184" s="25">
        <f t="shared" si="127"/>
        <v>2031</v>
      </c>
      <c r="E184" s="27" t="str">
        <f t="shared" si="129"/>
        <v>14 ans, 10 mois et 30 jours</v>
      </c>
      <c r="F184" s="27" t="s">
        <v>35</v>
      </c>
      <c r="H184" s="26" t="str">
        <f t="shared" si="169"/>
        <v>10 ans, 10 mois et 30 jours</v>
      </c>
      <c r="I184" s="29" t="str">
        <f t="shared" si="156"/>
        <v>12 ans, 3 mois et 30 jours</v>
      </c>
      <c r="J184" s="28">
        <f t="shared" si="132"/>
        <v>48030</v>
      </c>
      <c r="K184" s="29">
        <f t="shared" si="130"/>
        <v>48060</v>
      </c>
      <c r="M184" s="30" t="str">
        <f t="shared" ca="1" si="133"/>
        <v/>
      </c>
      <c r="O184" s="31">
        <f t="shared" si="136"/>
        <v>0</v>
      </c>
      <c r="P184" s="31">
        <f t="shared" si="131"/>
        <v>0</v>
      </c>
      <c r="X184" s="115" t="str">
        <f t="shared" si="128"/>
        <v/>
      </c>
      <c r="AA184" s="121" t="str">
        <f t="shared" si="153"/>
        <v/>
      </c>
      <c r="AB184" s="277">
        <f>SUM(X184:X186)</f>
        <v>0</v>
      </c>
      <c r="AC184" s="113"/>
      <c r="AD184" s="281">
        <v>60</v>
      </c>
      <c r="AE184" s="284">
        <f t="shared" ref="AE184" ca="1" si="170">OFFSET($AI$11,((MOD(ROW(AD185)*4,3)/2)+1)*COUNTA(AD184)+IF(((MOD(ROW(AD185)*4,3)/2)+1)*COUNTA(AD184)=2,INT(ROW(AD178)/12),0),)</f>
        <v>0</v>
      </c>
      <c r="AF184" s="265" t="str">
        <f t="shared" ref="AF184" si="171">IF(AB184=0,"",IF(AB184&lt;AE184,"Alerte !",1))</f>
        <v/>
      </c>
    </row>
    <row r="185" spans="1:32" ht="15" customHeight="1" x14ac:dyDescent="0.25">
      <c r="A185" s="1">
        <v>180</v>
      </c>
      <c r="B185" s="283"/>
      <c r="C185" s="24" t="str">
        <f t="shared" si="126"/>
        <v xml:space="preserve">38 ans </v>
      </c>
      <c r="D185" s="25">
        <f t="shared" si="127"/>
        <v>2031</v>
      </c>
      <c r="E185" s="27" t="str">
        <f t="shared" si="129"/>
        <v>14 ans, 11 mois et 30 jours</v>
      </c>
      <c r="F185" s="27" t="s">
        <v>35</v>
      </c>
      <c r="H185" s="26" t="str">
        <f t="shared" si="169"/>
        <v>10 ans, 11 mois et 30 jours</v>
      </c>
      <c r="I185" s="29" t="str">
        <f t="shared" si="156"/>
        <v>12 ans, 4 mois et 30 jours</v>
      </c>
      <c r="J185" s="28">
        <f t="shared" si="132"/>
        <v>48061</v>
      </c>
      <c r="K185" s="29">
        <f t="shared" si="130"/>
        <v>48091</v>
      </c>
      <c r="M185" s="30" t="str">
        <f t="shared" ca="1" si="133"/>
        <v/>
      </c>
      <c r="O185" s="31">
        <f t="shared" si="136"/>
        <v>0</v>
      </c>
      <c r="P185" s="31">
        <f t="shared" si="131"/>
        <v>0</v>
      </c>
      <c r="X185" s="115" t="str">
        <f t="shared" si="128"/>
        <v/>
      </c>
      <c r="AA185" s="121" t="str">
        <f t="shared" si="153"/>
        <v/>
      </c>
      <c r="AB185" s="278"/>
      <c r="AC185" s="113"/>
      <c r="AD185" s="281"/>
      <c r="AE185" s="285"/>
      <c r="AF185" s="265"/>
    </row>
    <row r="186" spans="1:32" ht="15" customHeight="1" thickBot="1" x14ac:dyDescent="0.3">
      <c r="A186" s="1">
        <v>181</v>
      </c>
      <c r="B186" s="283"/>
      <c r="C186" s="24" t="str">
        <f t="shared" si="126"/>
        <v xml:space="preserve">38 ans </v>
      </c>
      <c r="D186" s="25">
        <f t="shared" si="127"/>
        <v>2031</v>
      </c>
      <c r="E186" s="27" t="str">
        <f t="shared" si="129"/>
        <v>15 ans, 0 mois et 29 jours</v>
      </c>
      <c r="F186" s="27" t="s">
        <v>35</v>
      </c>
      <c r="H186" s="26" t="str">
        <f t="shared" si="169"/>
        <v>11 ans, 0 mois et 29 jours</v>
      </c>
      <c r="I186" s="29" t="str">
        <f t="shared" si="156"/>
        <v>12 ans, 5 mois et 29 jours</v>
      </c>
      <c r="J186" s="28">
        <f t="shared" si="132"/>
        <v>48092</v>
      </c>
      <c r="K186" s="29">
        <f t="shared" si="130"/>
        <v>48121</v>
      </c>
      <c r="M186" s="30" t="str">
        <f t="shared" ca="1" si="133"/>
        <v/>
      </c>
      <c r="O186" s="31">
        <f t="shared" si="136"/>
        <v>0</v>
      </c>
      <c r="P186" s="31">
        <f t="shared" si="131"/>
        <v>0</v>
      </c>
      <c r="X186" s="115" t="str">
        <f t="shared" si="128"/>
        <v/>
      </c>
      <c r="AA186" s="121" t="str">
        <f t="shared" si="153"/>
        <v/>
      </c>
      <c r="AB186" s="279"/>
      <c r="AC186" s="113"/>
      <c r="AD186" s="281"/>
      <c r="AE186" s="286"/>
      <c r="AF186" s="265"/>
    </row>
    <row r="187" spans="1:32" ht="15" customHeight="1" x14ac:dyDescent="0.25">
      <c r="A187" s="1">
        <v>182</v>
      </c>
      <c r="B187" s="283"/>
      <c r="C187" s="24" t="str">
        <f t="shared" si="126"/>
        <v xml:space="preserve">38 ans </v>
      </c>
      <c r="D187" s="25">
        <f t="shared" si="127"/>
        <v>2031</v>
      </c>
      <c r="E187" s="27" t="str">
        <f t="shared" si="129"/>
        <v>15 ans, 1 mois et 30 jours</v>
      </c>
      <c r="F187" s="27" t="s">
        <v>35</v>
      </c>
      <c r="H187" s="26" t="str">
        <f t="shared" si="169"/>
        <v>11 ans, 1 mois et 30 jours</v>
      </c>
      <c r="I187" s="29" t="str">
        <f t="shared" si="156"/>
        <v>12 ans, 6 mois et 30 jours</v>
      </c>
      <c r="J187" s="28">
        <f t="shared" si="132"/>
        <v>48122</v>
      </c>
      <c r="K187" s="29">
        <f t="shared" si="130"/>
        <v>48152</v>
      </c>
      <c r="M187" s="30" t="str">
        <f t="shared" ca="1" si="133"/>
        <v/>
      </c>
      <c r="O187" s="31">
        <f t="shared" si="136"/>
        <v>0</v>
      </c>
      <c r="P187" s="31">
        <f t="shared" si="131"/>
        <v>0</v>
      </c>
      <c r="X187" s="115" t="str">
        <f t="shared" si="128"/>
        <v/>
      </c>
      <c r="AA187" s="121" t="str">
        <f t="shared" si="153"/>
        <v/>
      </c>
      <c r="AB187" s="277">
        <f>SUM(X187:X189)</f>
        <v>0</v>
      </c>
      <c r="AC187" s="113"/>
      <c r="AD187" s="281">
        <v>61</v>
      </c>
      <c r="AE187" s="284">
        <f t="shared" ref="AE187" ca="1" si="172">OFFSET($AI$11,((MOD(ROW(AD188)*4,3)/2)+1)*COUNTA(AD187)+IF(((MOD(ROW(AD188)*4,3)/2)+1)*COUNTA(AD187)=2,INT(ROW(AD181)/12),0),)</f>
        <v>0</v>
      </c>
      <c r="AF187" s="265" t="str">
        <f t="shared" ref="AF187" si="173">IF(AB187=0,"",IF(AB187&lt;AE187,"Alerte !",1))</f>
        <v/>
      </c>
    </row>
    <row r="188" spans="1:32" ht="15" customHeight="1" x14ac:dyDescent="0.25">
      <c r="A188" s="1">
        <v>183</v>
      </c>
      <c r="B188" s="283"/>
      <c r="C188" s="24" t="str">
        <f t="shared" si="126"/>
        <v xml:space="preserve">38 ans </v>
      </c>
      <c r="D188" s="25">
        <f t="shared" si="127"/>
        <v>2031</v>
      </c>
      <c r="E188" s="27" t="str">
        <f t="shared" si="129"/>
        <v>15 ans, 2 mois et 29 jours</v>
      </c>
      <c r="F188" s="27" t="s">
        <v>35</v>
      </c>
      <c r="H188" s="26" t="str">
        <f t="shared" si="169"/>
        <v>11 ans, 2 mois et 29 jours</v>
      </c>
      <c r="I188" s="29" t="str">
        <f t="shared" si="156"/>
        <v>12 ans, 7 mois et 29 jours</v>
      </c>
      <c r="J188" s="28">
        <f t="shared" si="132"/>
        <v>48153</v>
      </c>
      <c r="K188" s="29">
        <f t="shared" si="130"/>
        <v>48182</v>
      </c>
      <c r="M188" s="30" t="str">
        <f t="shared" ca="1" si="133"/>
        <v/>
      </c>
      <c r="O188" s="31">
        <f t="shared" si="136"/>
        <v>0</v>
      </c>
      <c r="P188" s="31">
        <f t="shared" si="131"/>
        <v>0</v>
      </c>
      <c r="X188" s="115" t="str">
        <f t="shared" si="128"/>
        <v/>
      </c>
      <c r="AA188" s="121" t="str">
        <f t="shared" si="153"/>
        <v/>
      </c>
      <c r="AB188" s="278"/>
      <c r="AC188" s="113"/>
      <c r="AD188" s="281"/>
      <c r="AE188" s="285"/>
      <c r="AF188" s="265"/>
    </row>
    <row r="189" spans="1:32" ht="15" customHeight="1" thickBot="1" x14ac:dyDescent="0.3">
      <c r="A189" s="1">
        <v>184</v>
      </c>
      <c r="B189" s="283"/>
      <c r="C189" s="24" t="str">
        <f t="shared" si="126"/>
        <v xml:space="preserve">38 ans </v>
      </c>
      <c r="D189" s="25">
        <f t="shared" si="127"/>
        <v>2031</v>
      </c>
      <c r="E189" s="27" t="str">
        <f t="shared" si="129"/>
        <v>15 ans, 3 mois et 30 jours</v>
      </c>
      <c r="F189" s="27" t="s">
        <v>35</v>
      </c>
      <c r="H189" s="26" t="str">
        <f t="shared" si="169"/>
        <v>11 ans, 3 mois et 30 jours</v>
      </c>
      <c r="I189" s="29" t="str">
        <f t="shared" si="156"/>
        <v>12 ans, 8 mois et 30 jours</v>
      </c>
      <c r="J189" s="28">
        <f t="shared" si="132"/>
        <v>48183</v>
      </c>
      <c r="K189" s="29">
        <f t="shared" si="130"/>
        <v>48213</v>
      </c>
      <c r="M189" s="30" t="str">
        <f t="shared" ca="1" si="133"/>
        <v/>
      </c>
      <c r="O189" s="31">
        <f t="shared" si="136"/>
        <v>0</v>
      </c>
      <c r="P189" s="31">
        <f t="shared" si="131"/>
        <v>0</v>
      </c>
      <c r="X189" s="115" t="str">
        <f t="shared" si="128"/>
        <v/>
      </c>
      <c r="AA189" s="121" t="str">
        <f t="shared" si="153"/>
        <v/>
      </c>
      <c r="AB189" s="279"/>
      <c r="AC189" s="113"/>
      <c r="AD189" s="281"/>
      <c r="AE189" s="286"/>
      <c r="AF189" s="265"/>
    </row>
    <row r="190" spans="1:32" ht="15" customHeight="1" x14ac:dyDescent="0.25">
      <c r="A190" s="1">
        <v>185</v>
      </c>
      <c r="B190" s="283" t="s">
        <v>56</v>
      </c>
      <c r="C190" s="24" t="str">
        <f t="shared" si="126"/>
        <v xml:space="preserve">38 ans </v>
      </c>
      <c r="D190" s="25">
        <f t="shared" si="127"/>
        <v>2032</v>
      </c>
      <c r="E190" s="27" t="str">
        <f t="shared" si="129"/>
        <v>15 ans, 4 mois et 30 jours</v>
      </c>
      <c r="F190" s="27" t="s">
        <v>35</v>
      </c>
      <c r="H190" s="26" t="str">
        <f t="shared" si="169"/>
        <v>11 ans, 4 mois et 30 jours</v>
      </c>
      <c r="I190" s="29" t="str">
        <f t="shared" si="156"/>
        <v>12 ans, 9 mois et 30 jours</v>
      </c>
      <c r="J190" s="28">
        <f t="shared" si="132"/>
        <v>48214</v>
      </c>
      <c r="K190" s="29">
        <f t="shared" si="130"/>
        <v>48244</v>
      </c>
      <c r="M190" s="30" t="str">
        <f t="shared" ca="1" si="133"/>
        <v/>
      </c>
      <c r="O190" s="31">
        <f t="shared" si="136"/>
        <v>0</v>
      </c>
      <c r="P190" s="31">
        <f t="shared" si="131"/>
        <v>0</v>
      </c>
      <c r="X190" s="115" t="str">
        <f t="shared" si="128"/>
        <v/>
      </c>
      <c r="AA190" s="121" t="str">
        <f t="shared" si="153"/>
        <v/>
      </c>
      <c r="AB190" s="277">
        <f>SUM(X190:X192)</f>
        <v>0</v>
      </c>
      <c r="AC190" s="113"/>
      <c r="AD190" s="281">
        <v>62</v>
      </c>
      <c r="AE190" s="284">
        <f t="shared" ref="AE190" ca="1" si="174">OFFSET($AI$11,((MOD(ROW(AD191)*4,3)/2)+1)*COUNTA(AD190)+IF(((MOD(ROW(AD191)*4,3)/2)+1)*COUNTA(AD190)=2,INT(ROW(AD184)/12),0),)</f>
        <v>0</v>
      </c>
      <c r="AF190" s="265" t="str">
        <f t="shared" ref="AF190" si="175">IF(AB190=0,"",IF(AB190&lt;AE190,"Alerte !",1))</f>
        <v/>
      </c>
    </row>
    <row r="191" spans="1:32" ht="15" customHeight="1" x14ac:dyDescent="0.25">
      <c r="A191" s="1">
        <v>186</v>
      </c>
      <c r="B191" s="283"/>
      <c r="C191" s="24" t="str">
        <f t="shared" si="126"/>
        <v xml:space="preserve">39 ans </v>
      </c>
      <c r="D191" s="25">
        <f t="shared" si="127"/>
        <v>2032</v>
      </c>
      <c r="E191" s="27" t="str">
        <f t="shared" si="129"/>
        <v>15 ans, 5 mois et 28 jours</v>
      </c>
      <c r="F191" s="27" t="s">
        <v>35</v>
      </c>
      <c r="H191" s="26" t="str">
        <f t="shared" si="169"/>
        <v>11 ans, 5 mois et 28 jours</v>
      </c>
      <c r="I191" s="29" t="str">
        <f t="shared" si="156"/>
        <v>12 ans, 10 mois et 28 jours</v>
      </c>
      <c r="J191" s="28">
        <f t="shared" si="132"/>
        <v>48245</v>
      </c>
      <c r="K191" s="29">
        <f t="shared" si="130"/>
        <v>48273</v>
      </c>
      <c r="M191" s="30" t="str">
        <f t="shared" ca="1" si="133"/>
        <v/>
      </c>
      <c r="O191" s="31">
        <f t="shared" si="136"/>
        <v>0</v>
      </c>
      <c r="P191" s="31">
        <f t="shared" si="131"/>
        <v>0</v>
      </c>
      <c r="X191" s="115" t="str">
        <f t="shared" si="128"/>
        <v/>
      </c>
      <c r="AA191" s="121" t="str">
        <f t="shared" si="153"/>
        <v/>
      </c>
      <c r="AB191" s="278"/>
      <c r="AC191" s="113"/>
      <c r="AD191" s="281"/>
      <c r="AE191" s="285"/>
      <c r="AF191" s="265"/>
    </row>
    <row r="192" spans="1:32" ht="15" customHeight="1" thickBot="1" x14ac:dyDescent="0.3">
      <c r="A192" s="1">
        <v>187</v>
      </c>
      <c r="B192" s="283"/>
      <c r="C192" s="24" t="str">
        <f t="shared" si="126"/>
        <v xml:space="preserve">39 ans </v>
      </c>
      <c r="D192" s="25">
        <f t="shared" si="127"/>
        <v>2032</v>
      </c>
      <c r="E192" s="27" t="str">
        <f t="shared" si="129"/>
        <v>15 ans, 6 mois et 30 jours</v>
      </c>
      <c r="F192" s="27" t="s">
        <v>35</v>
      </c>
      <c r="H192" s="26" t="str">
        <f t="shared" si="169"/>
        <v>11 ans, 6 mois et 30 jours</v>
      </c>
      <c r="I192" s="29" t="str">
        <f t="shared" si="156"/>
        <v>12 ans, 11 mois et 30 jours</v>
      </c>
      <c r="J192" s="28">
        <f t="shared" si="132"/>
        <v>48274</v>
      </c>
      <c r="K192" s="29">
        <f t="shared" si="130"/>
        <v>48304</v>
      </c>
      <c r="M192" s="30" t="str">
        <f t="shared" ca="1" si="133"/>
        <v/>
      </c>
      <c r="O192" s="31">
        <f t="shared" si="136"/>
        <v>0</v>
      </c>
      <c r="P192" s="31">
        <f t="shared" si="131"/>
        <v>0</v>
      </c>
      <c r="X192" s="115" t="str">
        <f t="shared" si="128"/>
        <v/>
      </c>
      <c r="AA192" s="121" t="str">
        <f t="shared" si="153"/>
        <v/>
      </c>
      <c r="AB192" s="279"/>
      <c r="AC192" s="113"/>
      <c r="AD192" s="281"/>
      <c r="AE192" s="286"/>
      <c r="AF192" s="265"/>
    </row>
    <row r="193" spans="1:32" ht="15" customHeight="1" x14ac:dyDescent="0.25">
      <c r="A193" s="1">
        <v>188</v>
      </c>
      <c r="B193" s="283"/>
      <c r="C193" s="24" t="str">
        <f t="shared" si="126"/>
        <v xml:space="preserve">39 ans </v>
      </c>
      <c r="D193" s="25">
        <f t="shared" si="127"/>
        <v>2032</v>
      </c>
      <c r="E193" s="27" t="str">
        <f t="shared" si="129"/>
        <v>15 ans, 7 mois et 29 jours</v>
      </c>
      <c r="F193" s="27" t="s">
        <v>35</v>
      </c>
      <c r="H193" s="26" t="str">
        <f t="shared" si="169"/>
        <v>11 ans, 7 mois et 29 jours</v>
      </c>
      <c r="I193" s="29" t="str">
        <f t="shared" si="156"/>
        <v>13 ans, 0 mois et 29 jours</v>
      </c>
      <c r="J193" s="28">
        <f t="shared" si="132"/>
        <v>48305</v>
      </c>
      <c r="K193" s="29">
        <f t="shared" si="130"/>
        <v>48334</v>
      </c>
      <c r="M193" s="30" t="str">
        <f t="shared" ca="1" si="133"/>
        <v/>
      </c>
      <c r="O193" s="31">
        <f t="shared" si="136"/>
        <v>0</v>
      </c>
      <c r="P193" s="31">
        <f t="shared" si="131"/>
        <v>0</v>
      </c>
      <c r="X193" s="115" t="str">
        <f t="shared" si="128"/>
        <v/>
      </c>
      <c r="AA193" s="121" t="str">
        <f t="shared" si="153"/>
        <v/>
      </c>
      <c r="AB193" s="277">
        <f>SUM(X193:X195)</f>
        <v>0</v>
      </c>
      <c r="AC193" s="113"/>
      <c r="AD193" s="281">
        <v>63</v>
      </c>
      <c r="AE193" s="284">
        <f t="shared" ref="AE193" ca="1" si="176">OFFSET($AI$11,((MOD(ROW(AD194)*4,3)/2)+1)*COUNTA(AD193)+IF(((MOD(ROW(AD194)*4,3)/2)+1)*COUNTA(AD193)=2,INT(ROW(AD187)/12),0),)</f>
        <v>0</v>
      </c>
      <c r="AF193" s="265" t="str">
        <f t="shared" ref="AF193" si="177">IF(AB193=0,"",IF(AB193&lt;AE193,"Alerte !",1))</f>
        <v/>
      </c>
    </row>
    <row r="194" spans="1:32" ht="15" customHeight="1" x14ac:dyDescent="0.25">
      <c r="A194" s="1">
        <v>189</v>
      </c>
      <c r="B194" s="283"/>
      <c r="C194" s="24" t="str">
        <f t="shared" si="126"/>
        <v xml:space="preserve">39 ans </v>
      </c>
      <c r="D194" s="25">
        <f t="shared" si="127"/>
        <v>2032</v>
      </c>
      <c r="E194" s="27" t="str">
        <f t="shared" si="129"/>
        <v>15 ans, 8 mois et 30 jours</v>
      </c>
      <c r="F194" s="27" t="s">
        <v>35</v>
      </c>
      <c r="H194" s="26" t="str">
        <f t="shared" si="169"/>
        <v>11 ans, 8 mois et 30 jours</v>
      </c>
      <c r="I194" s="29" t="str">
        <f t="shared" si="156"/>
        <v>13 ans, 1 mois et 30 jours</v>
      </c>
      <c r="J194" s="28">
        <f t="shared" si="132"/>
        <v>48335</v>
      </c>
      <c r="K194" s="29">
        <f t="shared" si="130"/>
        <v>48365</v>
      </c>
      <c r="M194" s="30" t="str">
        <f t="shared" ca="1" si="133"/>
        <v/>
      </c>
      <c r="O194" s="31">
        <f t="shared" si="136"/>
        <v>0</v>
      </c>
      <c r="P194" s="31">
        <f t="shared" si="131"/>
        <v>0</v>
      </c>
      <c r="X194" s="115" t="str">
        <f t="shared" si="128"/>
        <v/>
      </c>
      <c r="AA194" s="121" t="str">
        <f t="shared" si="153"/>
        <v/>
      </c>
      <c r="AB194" s="278"/>
      <c r="AC194" s="113"/>
      <c r="AD194" s="281"/>
      <c r="AE194" s="285"/>
      <c r="AF194" s="265"/>
    </row>
    <row r="195" spans="1:32" ht="15" customHeight="1" thickBot="1" x14ac:dyDescent="0.3">
      <c r="A195" s="1">
        <v>190</v>
      </c>
      <c r="B195" s="283"/>
      <c r="C195" s="24" t="str">
        <f t="shared" si="126"/>
        <v xml:space="preserve">39 ans </v>
      </c>
      <c r="D195" s="25">
        <f t="shared" si="127"/>
        <v>2032</v>
      </c>
      <c r="E195" s="27" t="str">
        <f t="shared" si="129"/>
        <v>15 ans, 9 mois et 29 jours</v>
      </c>
      <c r="F195" s="27" t="s">
        <v>35</v>
      </c>
      <c r="H195" s="26" t="str">
        <f t="shared" si="169"/>
        <v>11 ans, 9 mois et 29 jours</v>
      </c>
      <c r="I195" s="29" t="str">
        <f t="shared" si="156"/>
        <v>13 ans, 2 mois et 29 jours</v>
      </c>
      <c r="J195" s="28">
        <f t="shared" si="132"/>
        <v>48366</v>
      </c>
      <c r="K195" s="29">
        <f t="shared" si="130"/>
        <v>48395</v>
      </c>
      <c r="M195" s="30" t="str">
        <f t="shared" ca="1" si="133"/>
        <v/>
      </c>
      <c r="O195" s="31">
        <f t="shared" si="136"/>
        <v>0</v>
      </c>
      <c r="P195" s="31">
        <f t="shared" si="131"/>
        <v>0</v>
      </c>
      <c r="X195" s="115" t="str">
        <f t="shared" si="128"/>
        <v/>
      </c>
      <c r="AA195" s="121" t="str">
        <f t="shared" si="153"/>
        <v/>
      </c>
      <c r="AB195" s="279"/>
      <c r="AC195" s="113"/>
      <c r="AD195" s="281"/>
      <c r="AE195" s="286"/>
      <c r="AF195" s="265"/>
    </row>
    <row r="196" spans="1:32" ht="15" customHeight="1" x14ac:dyDescent="0.25">
      <c r="A196" s="1">
        <v>191</v>
      </c>
      <c r="B196" s="283"/>
      <c r="C196" s="24" t="str">
        <f t="shared" si="126"/>
        <v xml:space="preserve">39 ans </v>
      </c>
      <c r="D196" s="25">
        <f t="shared" si="127"/>
        <v>2032</v>
      </c>
      <c r="E196" s="27" t="str">
        <f t="shared" si="129"/>
        <v>15 ans, 10 mois et 30 jours</v>
      </c>
      <c r="F196" s="27" t="s">
        <v>35</v>
      </c>
      <c r="H196" s="26" t="str">
        <f t="shared" si="169"/>
        <v>11 ans, 10 mois et 30 jours</v>
      </c>
      <c r="I196" s="29" t="str">
        <f t="shared" si="156"/>
        <v>13 ans, 3 mois et 30 jours</v>
      </c>
      <c r="J196" s="28">
        <f t="shared" si="132"/>
        <v>48396</v>
      </c>
      <c r="K196" s="29">
        <f t="shared" si="130"/>
        <v>48426</v>
      </c>
      <c r="M196" s="30" t="str">
        <f t="shared" ca="1" si="133"/>
        <v/>
      </c>
      <c r="O196" s="31">
        <f t="shared" si="136"/>
        <v>0</v>
      </c>
      <c r="P196" s="31">
        <f t="shared" si="131"/>
        <v>0</v>
      </c>
      <c r="X196" s="115" t="str">
        <f t="shared" si="128"/>
        <v/>
      </c>
      <c r="AA196" s="121" t="str">
        <f t="shared" si="153"/>
        <v/>
      </c>
      <c r="AB196" s="277">
        <f>SUM(X196:X198)</f>
        <v>0</v>
      </c>
      <c r="AC196" s="113"/>
      <c r="AD196" s="281">
        <v>64</v>
      </c>
      <c r="AE196" s="284">
        <f t="shared" ref="AE196" ca="1" si="178">OFFSET($AI$11,((MOD(ROW(AD197)*4,3)/2)+1)*COUNTA(AD196)+IF(((MOD(ROW(AD197)*4,3)/2)+1)*COUNTA(AD196)=2,INT(ROW(AD190)/12),0),)</f>
        <v>0</v>
      </c>
      <c r="AF196" s="265" t="str">
        <f t="shared" ref="AF196" si="179">IF(AB196=0,"",IF(AB196&lt;AE196,"Alerte !",1))</f>
        <v/>
      </c>
    </row>
    <row r="197" spans="1:32" ht="15" customHeight="1" x14ac:dyDescent="0.25">
      <c r="A197" s="1">
        <v>192</v>
      </c>
      <c r="B197" s="283"/>
      <c r="C197" s="24" t="str">
        <f t="shared" si="126"/>
        <v xml:space="preserve">39 ans </v>
      </c>
      <c r="D197" s="25">
        <f t="shared" si="127"/>
        <v>2032</v>
      </c>
      <c r="E197" s="27" t="str">
        <f t="shared" si="129"/>
        <v>15 ans, 11 mois et 30 jours</v>
      </c>
      <c r="F197" s="27" t="s">
        <v>35</v>
      </c>
      <c r="H197" s="26" t="str">
        <f t="shared" si="169"/>
        <v>11 ans, 11 mois et 30 jours</v>
      </c>
      <c r="I197" s="29" t="str">
        <f t="shared" si="156"/>
        <v>13 ans, 4 mois et 30 jours</v>
      </c>
      <c r="J197" s="28">
        <f t="shared" si="132"/>
        <v>48427</v>
      </c>
      <c r="K197" s="29">
        <f t="shared" si="130"/>
        <v>48457</v>
      </c>
      <c r="M197" s="30" t="str">
        <f t="shared" ca="1" si="133"/>
        <v/>
      </c>
      <c r="O197" s="31">
        <f t="shared" si="136"/>
        <v>0</v>
      </c>
      <c r="P197" s="31">
        <f t="shared" si="131"/>
        <v>0</v>
      </c>
      <c r="X197" s="115" t="str">
        <f t="shared" si="128"/>
        <v/>
      </c>
      <c r="AA197" s="121" t="str">
        <f t="shared" si="153"/>
        <v/>
      </c>
      <c r="AB197" s="278"/>
      <c r="AC197" s="113"/>
      <c r="AD197" s="281"/>
      <c r="AE197" s="285"/>
      <c r="AF197" s="265"/>
    </row>
    <row r="198" spans="1:32" ht="15" customHeight="1" thickBot="1" x14ac:dyDescent="0.3">
      <c r="A198" s="1">
        <v>193</v>
      </c>
      <c r="B198" s="283"/>
      <c r="C198" s="24" t="str">
        <f t="shared" ref="C198:C261" si="180">IF(A198="","",DATEDIF($AJ$8,J198,"y")&amp;IF(DATEDIF($AJ$8,J198,"y")&gt;1," ans "," an "))</f>
        <v xml:space="preserve">39 ans </v>
      </c>
      <c r="D198" s="25">
        <f t="shared" ref="D198:D261" si="181">IF(A198="","",YEAR(J198))</f>
        <v>2032</v>
      </c>
      <c r="E198" s="27" t="str">
        <f t="shared" si="129"/>
        <v>16 ans, 0 mois et 29 jours</v>
      </c>
      <c r="F198" s="27" t="s">
        <v>35</v>
      </c>
      <c r="H198" s="26" t="str">
        <f t="shared" si="169"/>
        <v>12 ans, 0 mois et 29 jours</v>
      </c>
      <c r="I198" s="29" t="str">
        <f t="shared" si="156"/>
        <v>13 ans, 5 mois et 29 jours</v>
      </c>
      <c r="J198" s="28">
        <f t="shared" si="132"/>
        <v>48458</v>
      </c>
      <c r="K198" s="29">
        <f t="shared" si="130"/>
        <v>48487</v>
      </c>
      <c r="M198" s="30" t="str">
        <f t="shared" ca="1" si="133"/>
        <v/>
      </c>
      <c r="O198" s="31">
        <f t="shared" si="136"/>
        <v>0</v>
      </c>
      <c r="P198" s="31">
        <f t="shared" si="131"/>
        <v>0</v>
      </c>
      <c r="X198" s="115" t="str">
        <f t="shared" ref="X198:X261" si="182">IF(Q198="","",SUM(Q198:W198))</f>
        <v/>
      </c>
      <c r="AA198" s="121" t="str">
        <f t="shared" si="153"/>
        <v/>
      </c>
      <c r="AB198" s="279"/>
      <c r="AC198" s="113"/>
      <c r="AD198" s="281"/>
      <c r="AE198" s="286"/>
      <c r="AF198" s="265"/>
    </row>
    <row r="199" spans="1:32" ht="15" customHeight="1" x14ac:dyDescent="0.25">
      <c r="A199" s="1">
        <v>194</v>
      </c>
      <c r="B199" s="283"/>
      <c r="C199" s="24" t="str">
        <f t="shared" si="180"/>
        <v xml:space="preserve">39 ans </v>
      </c>
      <c r="D199" s="25">
        <f t="shared" si="181"/>
        <v>2032</v>
      </c>
      <c r="E199" s="27" t="str">
        <f t="shared" ref="E199:E262" si="183">IF(A199="","",DATEDIF($J$6,K199,"y")&amp;IF(DATEDIF($J$6,K199,"y")&gt;1," ans, "," an, ")&amp;DATEDIF($J$6,K199,"ym")&amp;" mois et "&amp;DATEDIF($J$6,K199,"md")&amp;IF(DATEDIF(
$J$6,K199,"md")&gt;1," jours"," jour"))</f>
        <v>16 ans, 1 mois et 30 jours</v>
      </c>
      <c r="F199" s="27" t="s">
        <v>35</v>
      </c>
      <c r="H199" s="26" t="str">
        <f t="shared" si="169"/>
        <v>12 ans, 1 mois et 30 jours</v>
      </c>
      <c r="I199" s="29" t="str">
        <f t="shared" si="156"/>
        <v>13 ans, 6 mois et 30 jours</v>
      </c>
      <c r="J199" s="28">
        <f t="shared" si="132"/>
        <v>48488</v>
      </c>
      <c r="K199" s="29">
        <f t="shared" ref="K199:K262" si="184">IF(A199="","",EOMONTH(J199,0))</f>
        <v>48518</v>
      </c>
      <c r="M199" s="30" t="str">
        <f t="shared" ca="1" si="133"/>
        <v/>
      </c>
      <c r="O199" s="31">
        <f t="shared" si="136"/>
        <v>0</v>
      </c>
      <c r="P199" s="31">
        <f t="shared" ref="P199:P262" si="185">Q199-O199</f>
        <v>0</v>
      </c>
      <c r="X199" s="115" t="str">
        <f t="shared" si="182"/>
        <v/>
      </c>
      <c r="AA199" s="121" t="str">
        <f t="shared" si="153"/>
        <v/>
      </c>
      <c r="AB199" s="277">
        <f>SUM(X199:X201)</f>
        <v>0</v>
      </c>
      <c r="AC199" s="113"/>
      <c r="AD199" s="281">
        <v>65</v>
      </c>
      <c r="AE199" s="284">
        <f t="shared" ref="AE199" ca="1" si="186">OFFSET($AI$11,((MOD(ROW(AD200)*4,3)/2)+1)*COUNTA(AD199)+IF(((MOD(ROW(AD200)*4,3)/2)+1)*COUNTA(AD199)=2,INT(ROW(AD193)/12),0),)</f>
        <v>0</v>
      </c>
      <c r="AF199" s="265" t="str">
        <f t="shared" ref="AF199" si="187">IF(AB199=0,"",IF(AB199&lt;AE199,"Alerte !",1))</f>
        <v/>
      </c>
    </row>
    <row r="200" spans="1:32" ht="15" customHeight="1" x14ac:dyDescent="0.25">
      <c r="A200" s="1">
        <v>195</v>
      </c>
      <c r="B200" s="283"/>
      <c r="C200" s="24" t="str">
        <f t="shared" si="180"/>
        <v xml:space="preserve">39 ans </v>
      </c>
      <c r="D200" s="25">
        <f t="shared" si="181"/>
        <v>2032</v>
      </c>
      <c r="E200" s="27" t="str">
        <f t="shared" si="183"/>
        <v>16 ans, 2 mois et 29 jours</v>
      </c>
      <c r="F200" s="27" t="s">
        <v>35</v>
      </c>
      <c r="H200" s="26" t="str">
        <f t="shared" si="169"/>
        <v>12 ans, 2 mois et 29 jours</v>
      </c>
      <c r="I200" s="29" t="str">
        <f t="shared" si="156"/>
        <v>13 ans, 7 mois et 29 jours</v>
      </c>
      <c r="J200" s="28">
        <f t="shared" ref="J200:J263" si="188">IF(A200="","",EDATE(J199,1))</f>
        <v>48519</v>
      </c>
      <c r="K200" s="29">
        <f t="shared" si="184"/>
        <v>48548</v>
      </c>
      <c r="M200" s="30" t="str">
        <f t="shared" ref="M200:M263" ca="1" si="189">IF(N200="","",MATCH(N200,OFFSET($AS$5,VLOOKUP(L200,$AV$6:$AX$13,4,FALSE)-3,,VLOOKUP(L200,$AV$6:$AX$13,3,FALSE))))</f>
        <v/>
      </c>
      <c r="O200" s="31">
        <f t="shared" si="136"/>
        <v>0</v>
      </c>
      <c r="P200" s="31">
        <f t="shared" si="185"/>
        <v>0</v>
      </c>
      <c r="X200" s="115" t="str">
        <f t="shared" si="182"/>
        <v/>
      </c>
      <c r="AA200" s="121" t="str">
        <f t="shared" si="153"/>
        <v/>
      </c>
      <c r="AB200" s="278"/>
      <c r="AC200" s="113"/>
      <c r="AD200" s="281"/>
      <c r="AE200" s="285"/>
      <c r="AF200" s="265"/>
    </row>
    <row r="201" spans="1:32" ht="15" customHeight="1" thickBot="1" x14ac:dyDescent="0.3">
      <c r="A201" s="1">
        <v>196</v>
      </c>
      <c r="B201" s="283"/>
      <c r="C201" s="24" t="str">
        <f t="shared" si="180"/>
        <v xml:space="preserve">39 ans </v>
      </c>
      <c r="D201" s="25">
        <f t="shared" si="181"/>
        <v>2032</v>
      </c>
      <c r="E201" s="27" t="str">
        <f t="shared" si="183"/>
        <v>16 ans, 3 mois et 30 jours</v>
      </c>
      <c r="F201" s="27" t="s">
        <v>35</v>
      </c>
      <c r="H201" s="26" t="str">
        <f t="shared" si="169"/>
        <v>12 ans, 3 mois et 30 jours</v>
      </c>
      <c r="I201" s="29" t="str">
        <f t="shared" si="156"/>
        <v>13 ans, 8 mois et 30 jours</v>
      </c>
      <c r="J201" s="28">
        <f t="shared" si="188"/>
        <v>48549</v>
      </c>
      <c r="K201" s="29">
        <f t="shared" si="184"/>
        <v>48579</v>
      </c>
      <c r="M201" s="30" t="str">
        <f t="shared" ca="1" si="189"/>
        <v/>
      </c>
      <c r="O201" s="31">
        <f t="shared" si="136"/>
        <v>0</v>
      </c>
      <c r="P201" s="31">
        <f t="shared" si="185"/>
        <v>0</v>
      </c>
      <c r="X201" s="115" t="str">
        <f t="shared" si="182"/>
        <v/>
      </c>
      <c r="AA201" s="121" t="str">
        <f t="shared" si="153"/>
        <v/>
      </c>
      <c r="AB201" s="279"/>
      <c r="AC201" s="113"/>
      <c r="AD201" s="281"/>
      <c r="AE201" s="286"/>
      <c r="AF201" s="265"/>
    </row>
    <row r="202" spans="1:32" ht="15" customHeight="1" x14ac:dyDescent="0.25">
      <c r="A202" s="1">
        <v>197</v>
      </c>
      <c r="B202" s="283" t="s">
        <v>57</v>
      </c>
      <c r="C202" s="24" t="str">
        <f t="shared" si="180"/>
        <v xml:space="preserve">39 ans </v>
      </c>
      <c r="D202" s="25">
        <f t="shared" si="181"/>
        <v>2033</v>
      </c>
      <c r="E202" s="27" t="str">
        <f t="shared" si="183"/>
        <v>16 ans, 4 mois et 30 jours</v>
      </c>
      <c r="F202" s="27" t="s">
        <v>35</v>
      </c>
      <c r="H202" s="26" t="str">
        <f t="shared" si="169"/>
        <v>12 ans, 4 mois et 30 jours</v>
      </c>
      <c r="I202" s="29" t="str">
        <f t="shared" si="156"/>
        <v>13 ans, 9 mois et 30 jours</v>
      </c>
      <c r="J202" s="28">
        <f t="shared" si="188"/>
        <v>48580</v>
      </c>
      <c r="K202" s="29">
        <f t="shared" si="184"/>
        <v>48610</v>
      </c>
      <c r="M202" s="30" t="str">
        <f t="shared" ca="1" si="189"/>
        <v/>
      </c>
      <c r="O202" s="31">
        <f t="shared" si="136"/>
        <v>0</v>
      </c>
      <c r="P202" s="31">
        <f t="shared" si="185"/>
        <v>0</v>
      </c>
      <c r="X202" s="115" t="str">
        <f t="shared" si="182"/>
        <v/>
      </c>
      <c r="AA202" s="121" t="str">
        <f t="shared" si="153"/>
        <v/>
      </c>
      <c r="AB202" s="277">
        <f>SUM(X202:X204)</f>
        <v>0</v>
      </c>
      <c r="AC202" s="113"/>
      <c r="AD202" s="281">
        <v>66</v>
      </c>
      <c r="AE202" s="284">
        <f t="shared" ref="AE202" ca="1" si="190">OFFSET($AI$11,((MOD(ROW(AD203)*4,3)/2)+1)*COUNTA(AD202)+IF(((MOD(ROW(AD203)*4,3)/2)+1)*COUNTA(AD202)=2,INT(ROW(AD196)/12),0),)</f>
        <v>0</v>
      </c>
      <c r="AF202" s="265" t="str">
        <f t="shared" ref="AF202" si="191">IF(AB202=0,"",IF(AB202&lt;AE202,"Alerte !",1))</f>
        <v/>
      </c>
    </row>
    <row r="203" spans="1:32" ht="15" customHeight="1" x14ac:dyDescent="0.25">
      <c r="A203" s="1">
        <v>198</v>
      </c>
      <c r="B203" s="283"/>
      <c r="C203" s="24" t="str">
        <f t="shared" si="180"/>
        <v xml:space="preserve">40 ans </v>
      </c>
      <c r="D203" s="25">
        <f t="shared" si="181"/>
        <v>2033</v>
      </c>
      <c r="E203" s="27" t="str">
        <f t="shared" si="183"/>
        <v>16 ans, 5 mois et 27 jours</v>
      </c>
      <c r="F203" s="27" t="s">
        <v>35</v>
      </c>
      <c r="H203" s="26" t="str">
        <f t="shared" si="169"/>
        <v>12 ans, 5 mois et 27 jours</v>
      </c>
      <c r="I203" s="29" t="str">
        <f t="shared" si="156"/>
        <v>13 ans, 10 mois et 27 jours</v>
      </c>
      <c r="J203" s="28">
        <f t="shared" si="188"/>
        <v>48611</v>
      </c>
      <c r="K203" s="29">
        <f t="shared" si="184"/>
        <v>48638</v>
      </c>
      <c r="M203" s="30" t="str">
        <f t="shared" ca="1" si="189"/>
        <v/>
      </c>
      <c r="O203" s="31">
        <f t="shared" ref="O203:O266" si="192">N203*$AM$7</f>
        <v>0</v>
      </c>
      <c r="P203" s="31">
        <f t="shared" si="185"/>
        <v>0</v>
      </c>
      <c r="X203" s="115" t="str">
        <f t="shared" si="182"/>
        <v/>
      </c>
      <c r="AA203" s="121" t="str">
        <f t="shared" si="153"/>
        <v/>
      </c>
      <c r="AB203" s="278"/>
      <c r="AC203" s="113"/>
      <c r="AD203" s="281"/>
      <c r="AE203" s="285"/>
      <c r="AF203" s="265"/>
    </row>
    <row r="204" spans="1:32" ht="15" customHeight="1" thickBot="1" x14ac:dyDescent="0.3">
      <c r="A204" s="1">
        <v>199</v>
      </c>
      <c r="B204" s="283"/>
      <c r="C204" s="24" t="str">
        <f t="shared" si="180"/>
        <v xml:space="preserve">40 ans </v>
      </c>
      <c r="D204" s="25">
        <f t="shared" si="181"/>
        <v>2033</v>
      </c>
      <c r="E204" s="27" t="str">
        <f t="shared" si="183"/>
        <v>16 ans, 6 mois et 30 jours</v>
      </c>
      <c r="F204" s="27" t="s">
        <v>35</v>
      </c>
      <c r="H204" s="26" t="str">
        <f t="shared" si="169"/>
        <v>12 ans, 6 mois et 30 jours</v>
      </c>
      <c r="I204" s="29" t="str">
        <f t="shared" si="156"/>
        <v>13 ans, 11 mois et 30 jours</v>
      </c>
      <c r="J204" s="28">
        <f t="shared" si="188"/>
        <v>48639</v>
      </c>
      <c r="K204" s="29">
        <f t="shared" si="184"/>
        <v>48669</v>
      </c>
      <c r="M204" s="30" t="str">
        <f t="shared" ca="1" si="189"/>
        <v/>
      </c>
      <c r="O204" s="31">
        <f t="shared" si="192"/>
        <v>0</v>
      </c>
      <c r="P204" s="31">
        <f t="shared" si="185"/>
        <v>0</v>
      </c>
      <c r="X204" s="115" t="str">
        <f t="shared" si="182"/>
        <v/>
      </c>
      <c r="AA204" s="121" t="str">
        <f t="shared" si="153"/>
        <v/>
      </c>
      <c r="AB204" s="279"/>
      <c r="AC204" s="113"/>
      <c r="AD204" s="281"/>
      <c r="AE204" s="286"/>
      <c r="AF204" s="265"/>
    </row>
    <row r="205" spans="1:32" ht="15" customHeight="1" x14ac:dyDescent="0.25">
      <c r="A205" s="1">
        <v>200</v>
      </c>
      <c r="B205" s="283"/>
      <c r="C205" s="24" t="str">
        <f t="shared" si="180"/>
        <v xml:space="preserve">40 ans </v>
      </c>
      <c r="D205" s="25">
        <f t="shared" si="181"/>
        <v>2033</v>
      </c>
      <c r="E205" s="27" t="str">
        <f t="shared" si="183"/>
        <v>16 ans, 7 mois et 29 jours</v>
      </c>
      <c r="F205" s="27" t="s">
        <v>35</v>
      </c>
      <c r="H205" s="26" t="str">
        <f t="shared" si="169"/>
        <v>12 ans, 7 mois et 29 jours</v>
      </c>
      <c r="I205" s="29" t="str">
        <f t="shared" si="156"/>
        <v>14 ans, 0 mois et 29 jours</v>
      </c>
      <c r="J205" s="28">
        <f t="shared" si="188"/>
        <v>48670</v>
      </c>
      <c r="K205" s="29">
        <f t="shared" si="184"/>
        <v>48699</v>
      </c>
      <c r="M205" s="30" t="str">
        <f t="shared" ca="1" si="189"/>
        <v/>
      </c>
      <c r="O205" s="31">
        <f t="shared" si="192"/>
        <v>0</v>
      </c>
      <c r="P205" s="31">
        <f t="shared" si="185"/>
        <v>0</v>
      </c>
      <c r="X205" s="115" t="str">
        <f t="shared" si="182"/>
        <v/>
      </c>
      <c r="AA205" s="121" t="str">
        <f t="shared" si="153"/>
        <v/>
      </c>
      <c r="AB205" s="277">
        <f>SUM(X205:X207)</f>
        <v>0</v>
      </c>
      <c r="AC205" s="113"/>
      <c r="AD205" s="281">
        <v>67</v>
      </c>
      <c r="AE205" s="284">
        <f t="shared" ref="AE205" ca="1" si="193">OFFSET($AI$11,((MOD(ROW(AD206)*4,3)/2)+1)*COUNTA(AD205)+IF(((MOD(ROW(AD206)*4,3)/2)+1)*COUNTA(AD205)=2,INT(ROW(AD199)/12),0),)</f>
        <v>0</v>
      </c>
      <c r="AF205" s="265" t="str">
        <f t="shared" ref="AF205" si="194">IF(AB205=0,"",IF(AB205&lt;AE205,"Alerte !",1))</f>
        <v/>
      </c>
    </row>
    <row r="206" spans="1:32" ht="15" customHeight="1" x14ac:dyDescent="0.25">
      <c r="A206" s="1">
        <v>201</v>
      </c>
      <c r="B206" s="283"/>
      <c r="C206" s="24" t="str">
        <f t="shared" si="180"/>
        <v xml:space="preserve">40 ans </v>
      </c>
      <c r="D206" s="25">
        <f t="shared" si="181"/>
        <v>2033</v>
      </c>
      <c r="E206" s="27" t="str">
        <f t="shared" si="183"/>
        <v>16 ans, 8 mois et 30 jours</v>
      </c>
      <c r="F206" s="27" t="s">
        <v>35</v>
      </c>
      <c r="H206" s="26" t="str">
        <f t="shared" si="169"/>
        <v>12 ans, 8 mois et 30 jours</v>
      </c>
      <c r="I206" s="29" t="str">
        <f t="shared" si="156"/>
        <v>14 ans, 1 mois et 30 jours</v>
      </c>
      <c r="J206" s="28">
        <f t="shared" si="188"/>
        <v>48700</v>
      </c>
      <c r="K206" s="29">
        <f t="shared" si="184"/>
        <v>48730</v>
      </c>
      <c r="M206" s="30" t="str">
        <f t="shared" ca="1" si="189"/>
        <v/>
      </c>
      <c r="O206" s="31">
        <f t="shared" si="192"/>
        <v>0</v>
      </c>
      <c r="P206" s="31">
        <f t="shared" si="185"/>
        <v>0</v>
      </c>
      <c r="X206" s="115" t="str">
        <f t="shared" si="182"/>
        <v/>
      </c>
      <c r="AA206" s="121" t="str">
        <f t="shared" si="153"/>
        <v/>
      </c>
      <c r="AB206" s="278"/>
      <c r="AC206" s="113"/>
      <c r="AD206" s="281"/>
      <c r="AE206" s="285"/>
      <c r="AF206" s="265"/>
    </row>
    <row r="207" spans="1:32" ht="15" customHeight="1" thickBot="1" x14ac:dyDescent="0.3">
      <c r="A207" s="1">
        <v>202</v>
      </c>
      <c r="B207" s="283"/>
      <c r="C207" s="24" t="str">
        <f t="shared" si="180"/>
        <v xml:space="preserve">40 ans </v>
      </c>
      <c r="D207" s="25">
        <f t="shared" si="181"/>
        <v>2033</v>
      </c>
      <c r="E207" s="27" t="str">
        <f t="shared" si="183"/>
        <v>16 ans, 9 mois et 29 jours</v>
      </c>
      <c r="F207" s="27" t="s">
        <v>35</v>
      </c>
      <c r="H207" s="26" t="str">
        <f t="shared" si="169"/>
        <v>12 ans, 9 mois et 29 jours</v>
      </c>
      <c r="I207" s="29" t="str">
        <f t="shared" si="156"/>
        <v>14 ans, 2 mois et 29 jours</v>
      </c>
      <c r="J207" s="28">
        <f t="shared" si="188"/>
        <v>48731</v>
      </c>
      <c r="K207" s="29">
        <f t="shared" si="184"/>
        <v>48760</v>
      </c>
      <c r="M207" s="30" t="str">
        <f t="shared" ca="1" si="189"/>
        <v/>
      </c>
      <c r="O207" s="31">
        <f t="shared" si="192"/>
        <v>0</v>
      </c>
      <c r="P207" s="31">
        <f t="shared" si="185"/>
        <v>0</v>
      </c>
      <c r="X207" s="115" t="str">
        <f t="shared" si="182"/>
        <v/>
      </c>
      <c r="AA207" s="121" t="str">
        <f t="shared" si="153"/>
        <v/>
      </c>
      <c r="AB207" s="279"/>
      <c r="AC207" s="113"/>
      <c r="AD207" s="281"/>
      <c r="AE207" s="286"/>
      <c r="AF207" s="265"/>
    </row>
    <row r="208" spans="1:32" ht="15" customHeight="1" x14ac:dyDescent="0.25">
      <c r="A208" s="1">
        <v>203</v>
      </c>
      <c r="B208" s="283"/>
      <c r="C208" s="24" t="str">
        <f t="shared" si="180"/>
        <v xml:space="preserve">40 ans </v>
      </c>
      <c r="D208" s="25">
        <f t="shared" si="181"/>
        <v>2033</v>
      </c>
      <c r="E208" s="27" t="str">
        <f t="shared" si="183"/>
        <v>16 ans, 10 mois et 30 jours</v>
      </c>
      <c r="F208" s="27" t="s">
        <v>35</v>
      </c>
      <c r="H208" s="26" t="str">
        <f t="shared" si="169"/>
        <v>12 ans, 10 mois et 30 jours</v>
      </c>
      <c r="I208" s="29" t="str">
        <f t="shared" si="156"/>
        <v>14 ans, 3 mois et 30 jours</v>
      </c>
      <c r="J208" s="28">
        <f t="shared" si="188"/>
        <v>48761</v>
      </c>
      <c r="K208" s="29">
        <f t="shared" si="184"/>
        <v>48791</v>
      </c>
      <c r="M208" s="30" t="str">
        <f t="shared" ca="1" si="189"/>
        <v/>
      </c>
      <c r="O208" s="31">
        <f t="shared" si="192"/>
        <v>0</v>
      </c>
      <c r="P208" s="31">
        <f t="shared" si="185"/>
        <v>0</v>
      </c>
      <c r="X208" s="115" t="str">
        <f t="shared" si="182"/>
        <v/>
      </c>
      <c r="AA208" s="121" t="str">
        <f t="shared" si="153"/>
        <v/>
      </c>
      <c r="AB208" s="277">
        <f>SUM(X208:X210)</f>
        <v>0</v>
      </c>
      <c r="AC208" s="113"/>
      <c r="AD208" s="281">
        <v>68</v>
      </c>
      <c r="AE208" s="284">
        <f t="shared" ref="AE208" ca="1" si="195">OFFSET($AI$11,((MOD(ROW(AD209)*4,3)/2)+1)*COUNTA(AD208)+IF(((MOD(ROW(AD209)*4,3)/2)+1)*COUNTA(AD208)=2,INT(ROW(AD202)/12),0),)</f>
        <v>0</v>
      </c>
      <c r="AF208" s="265" t="str">
        <f t="shared" ref="AF208" si="196">IF(AB208=0,"",IF(AB208&lt;AE208,"Alerte !",1))</f>
        <v/>
      </c>
    </row>
    <row r="209" spans="1:32" ht="15" customHeight="1" x14ac:dyDescent="0.25">
      <c r="A209" s="1">
        <v>204</v>
      </c>
      <c r="B209" s="283"/>
      <c r="C209" s="24" t="str">
        <f t="shared" si="180"/>
        <v xml:space="preserve">40 ans </v>
      </c>
      <c r="D209" s="25">
        <f t="shared" si="181"/>
        <v>2033</v>
      </c>
      <c r="E209" s="27" t="str">
        <f t="shared" si="183"/>
        <v>16 ans, 11 mois et 30 jours</v>
      </c>
      <c r="F209" s="27" t="s">
        <v>35</v>
      </c>
      <c r="H209" s="26" t="str">
        <f t="shared" si="169"/>
        <v>12 ans, 11 mois et 30 jours</v>
      </c>
      <c r="I209" s="29" t="str">
        <f t="shared" si="156"/>
        <v>14 ans, 4 mois et 30 jours</v>
      </c>
      <c r="J209" s="28">
        <f t="shared" si="188"/>
        <v>48792</v>
      </c>
      <c r="K209" s="29">
        <f t="shared" si="184"/>
        <v>48822</v>
      </c>
      <c r="M209" s="30" t="str">
        <f t="shared" ca="1" si="189"/>
        <v/>
      </c>
      <c r="O209" s="31">
        <f t="shared" si="192"/>
        <v>0</v>
      </c>
      <c r="P209" s="31">
        <f t="shared" si="185"/>
        <v>0</v>
      </c>
      <c r="X209" s="115" t="str">
        <f t="shared" si="182"/>
        <v/>
      </c>
      <c r="AA209" s="121" t="str">
        <f t="shared" si="153"/>
        <v/>
      </c>
      <c r="AB209" s="278"/>
      <c r="AC209" s="113"/>
      <c r="AD209" s="281"/>
      <c r="AE209" s="285"/>
      <c r="AF209" s="265"/>
    </row>
    <row r="210" spans="1:32" ht="15" customHeight="1" thickBot="1" x14ac:dyDescent="0.3">
      <c r="A210" s="1">
        <v>205</v>
      </c>
      <c r="B210" s="283"/>
      <c r="C210" s="24" t="str">
        <f t="shared" si="180"/>
        <v xml:space="preserve">40 ans </v>
      </c>
      <c r="D210" s="25">
        <f t="shared" si="181"/>
        <v>2033</v>
      </c>
      <c r="E210" s="27" t="str">
        <f t="shared" si="183"/>
        <v>17 ans, 0 mois et 29 jours</v>
      </c>
      <c r="F210" s="27" t="s">
        <v>35</v>
      </c>
      <c r="H210" s="26" t="str">
        <f t="shared" si="169"/>
        <v>13 ans, 0 mois et 29 jours</v>
      </c>
      <c r="I210" s="29" t="str">
        <f t="shared" si="156"/>
        <v>14 ans, 5 mois et 29 jours</v>
      </c>
      <c r="J210" s="28">
        <f t="shared" si="188"/>
        <v>48823</v>
      </c>
      <c r="K210" s="29">
        <f t="shared" si="184"/>
        <v>48852</v>
      </c>
      <c r="M210" s="30" t="str">
        <f t="shared" ca="1" si="189"/>
        <v/>
      </c>
      <c r="O210" s="31">
        <f t="shared" si="192"/>
        <v>0</v>
      </c>
      <c r="P210" s="31">
        <f t="shared" si="185"/>
        <v>0</v>
      </c>
      <c r="X210" s="115" t="str">
        <f t="shared" si="182"/>
        <v/>
      </c>
      <c r="AA210" s="121" t="str">
        <f t="shared" si="153"/>
        <v/>
      </c>
      <c r="AB210" s="279"/>
      <c r="AC210" s="113"/>
      <c r="AD210" s="281"/>
      <c r="AE210" s="286"/>
      <c r="AF210" s="265"/>
    </row>
    <row r="211" spans="1:32" ht="15" customHeight="1" x14ac:dyDescent="0.25">
      <c r="A211" s="1">
        <v>206</v>
      </c>
      <c r="B211" s="283"/>
      <c r="C211" s="24" t="str">
        <f t="shared" si="180"/>
        <v xml:space="preserve">40 ans </v>
      </c>
      <c r="D211" s="25">
        <f t="shared" si="181"/>
        <v>2033</v>
      </c>
      <c r="E211" s="27" t="str">
        <f t="shared" si="183"/>
        <v>17 ans, 1 mois et 30 jours</v>
      </c>
      <c r="F211" s="27" t="s">
        <v>35</v>
      </c>
      <c r="H211" s="26" t="str">
        <f t="shared" si="169"/>
        <v>13 ans, 1 mois et 30 jours</v>
      </c>
      <c r="I211" s="29" t="str">
        <f t="shared" si="156"/>
        <v>14 ans, 6 mois et 30 jours</v>
      </c>
      <c r="J211" s="28">
        <f t="shared" si="188"/>
        <v>48853</v>
      </c>
      <c r="K211" s="29">
        <f t="shared" si="184"/>
        <v>48883</v>
      </c>
      <c r="M211" s="30" t="str">
        <f t="shared" ca="1" si="189"/>
        <v/>
      </c>
      <c r="O211" s="31">
        <f t="shared" si="192"/>
        <v>0</v>
      </c>
      <c r="P211" s="31">
        <f t="shared" si="185"/>
        <v>0</v>
      </c>
      <c r="X211" s="115" t="str">
        <f t="shared" si="182"/>
        <v/>
      </c>
      <c r="AA211" s="121" t="str">
        <f t="shared" si="153"/>
        <v/>
      </c>
      <c r="AB211" s="277">
        <f>SUM(X211:X213)</f>
        <v>0</v>
      </c>
      <c r="AC211" s="113"/>
      <c r="AD211" s="281">
        <v>69</v>
      </c>
      <c r="AE211" s="284">
        <f t="shared" ref="AE211" ca="1" si="197">OFFSET($AI$11,((MOD(ROW(AD212)*4,3)/2)+1)*COUNTA(AD211)+IF(((MOD(ROW(AD212)*4,3)/2)+1)*COUNTA(AD211)=2,INT(ROW(AD205)/12),0),)</f>
        <v>0</v>
      </c>
      <c r="AF211" s="265" t="str">
        <f t="shared" ref="AF211" si="198">IF(AB211=0,"",IF(AB211&lt;AE211,"Alerte !",1))</f>
        <v/>
      </c>
    </row>
    <row r="212" spans="1:32" ht="15" customHeight="1" x14ac:dyDescent="0.25">
      <c r="A212" s="1">
        <v>207</v>
      </c>
      <c r="B212" s="283"/>
      <c r="C212" s="24" t="str">
        <f t="shared" si="180"/>
        <v xml:space="preserve">40 ans </v>
      </c>
      <c r="D212" s="25">
        <f t="shared" si="181"/>
        <v>2033</v>
      </c>
      <c r="E212" s="27" t="str">
        <f t="shared" si="183"/>
        <v>17 ans, 2 mois et 29 jours</v>
      </c>
      <c r="F212" s="27" t="s">
        <v>35</v>
      </c>
      <c r="H212" s="26" t="str">
        <f t="shared" si="169"/>
        <v>13 ans, 2 mois et 29 jours</v>
      </c>
      <c r="I212" s="29" t="str">
        <f t="shared" si="156"/>
        <v>14 ans, 7 mois et 29 jours</v>
      </c>
      <c r="J212" s="28">
        <f t="shared" si="188"/>
        <v>48884</v>
      </c>
      <c r="K212" s="29">
        <f t="shared" si="184"/>
        <v>48913</v>
      </c>
      <c r="M212" s="30" t="str">
        <f t="shared" ca="1" si="189"/>
        <v/>
      </c>
      <c r="O212" s="31">
        <f t="shared" si="192"/>
        <v>0</v>
      </c>
      <c r="P212" s="31">
        <f t="shared" si="185"/>
        <v>0</v>
      </c>
      <c r="X212" s="115" t="str">
        <f t="shared" si="182"/>
        <v/>
      </c>
      <c r="AA212" s="121" t="str">
        <f t="shared" si="153"/>
        <v/>
      </c>
      <c r="AB212" s="278"/>
      <c r="AC212" s="113"/>
      <c r="AD212" s="281"/>
      <c r="AE212" s="285"/>
      <c r="AF212" s="265"/>
    </row>
    <row r="213" spans="1:32" ht="15" customHeight="1" thickBot="1" x14ac:dyDescent="0.3">
      <c r="A213" s="1">
        <v>208</v>
      </c>
      <c r="B213" s="283"/>
      <c r="C213" s="24" t="str">
        <f t="shared" si="180"/>
        <v xml:space="preserve">40 ans </v>
      </c>
      <c r="D213" s="25">
        <f t="shared" si="181"/>
        <v>2033</v>
      </c>
      <c r="E213" s="27" t="str">
        <f t="shared" si="183"/>
        <v>17 ans, 3 mois et 30 jours</v>
      </c>
      <c r="F213" s="27" t="s">
        <v>35</v>
      </c>
      <c r="H213" s="26" t="str">
        <f t="shared" si="169"/>
        <v>13 ans, 3 mois et 30 jours</v>
      </c>
      <c r="I213" s="29" t="str">
        <f t="shared" si="156"/>
        <v>14 ans, 8 mois et 30 jours</v>
      </c>
      <c r="J213" s="28">
        <f t="shared" si="188"/>
        <v>48914</v>
      </c>
      <c r="K213" s="29">
        <f t="shared" si="184"/>
        <v>48944</v>
      </c>
      <c r="M213" s="30" t="str">
        <f t="shared" ca="1" si="189"/>
        <v/>
      </c>
      <c r="O213" s="31">
        <f t="shared" si="192"/>
        <v>0</v>
      </c>
      <c r="P213" s="31">
        <f t="shared" si="185"/>
        <v>0</v>
      </c>
      <c r="X213" s="115" t="str">
        <f t="shared" si="182"/>
        <v/>
      </c>
      <c r="AA213" s="121" t="str">
        <f t="shared" si="153"/>
        <v/>
      </c>
      <c r="AB213" s="279"/>
      <c r="AC213" s="113"/>
      <c r="AD213" s="281"/>
      <c r="AE213" s="286"/>
      <c r="AF213" s="265"/>
    </row>
    <row r="214" spans="1:32" ht="15" customHeight="1" x14ac:dyDescent="0.25">
      <c r="A214" s="1">
        <v>209</v>
      </c>
      <c r="B214" s="283" t="s">
        <v>58</v>
      </c>
      <c r="C214" s="24" t="str">
        <f t="shared" si="180"/>
        <v xml:space="preserve">40 ans </v>
      </c>
      <c r="D214" s="25">
        <f t="shared" si="181"/>
        <v>2034</v>
      </c>
      <c r="E214" s="27" t="str">
        <f t="shared" si="183"/>
        <v>17 ans, 4 mois et 30 jours</v>
      </c>
      <c r="F214" s="27" t="s">
        <v>35</v>
      </c>
      <c r="H214" s="26" t="str">
        <f t="shared" si="169"/>
        <v>13 ans, 4 mois et 30 jours</v>
      </c>
      <c r="I214" s="29" t="str">
        <f t="shared" si="156"/>
        <v>14 ans, 9 mois et 30 jours</v>
      </c>
      <c r="J214" s="28">
        <f t="shared" si="188"/>
        <v>48945</v>
      </c>
      <c r="K214" s="29">
        <f t="shared" si="184"/>
        <v>48975</v>
      </c>
      <c r="M214" s="30" t="str">
        <f t="shared" ca="1" si="189"/>
        <v/>
      </c>
      <c r="O214" s="31">
        <f t="shared" si="192"/>
        <v>0</v>
      </c>
      <c r="P214" s="31">
        <f t="shared" si="185"/>
        <v>0</v>
      </c>
      <c r="X214" s="115" t="str">
        <f t="shared" si="182"/>
        <v/>
      </c>
      <c r="AA214" s="121" t="str">
        <f t="shared" si="153"/>
        <v/>
      </c>
      <c r="AB214" s="277">
        <f>SUM(X214:X216)</f>
        <v>0</v>
      </c>
      <c r="AC214" s="113"/>
      <c r="AD214" s="281">
        <v>70</v>
      </c>
      <c r="AE214" s="284">
        <f t="shared" ref="AE214" ca="1" si="199">OFFSET($AI$11,((MOD(ROW(AD215)*4,3)/2)+1)*COUNTA(AD214)+IF(((MOD(ROW(AD215)*4,3)/2)+1)*COUNTA(AD214)=2,INT(ROW(AD208)/12),0),)</f>
        <v>0</v>
      </c>
      <c r="AF214" s="265" t="str">
        <f t="shared" ref="AF214" si="200">IF(AB214=0,"",IF(AB214&lt;AE214,"Alerte !",1))</f>
        <v/>
      </c>
    </row>
    <row r="215" spans="1:32" ht="15" customHeight="1" x14ac:dyDescent="0.25">
      <c r="A215" s="1">
        <v>210</v>
      </c>
      <c r="B215" s="283"/>
      <c r="C215" s="24" t="str">
        <f t="shared" si="180"/>
        <v xml:space="preserve">41 ans </v>
      </c>
      <c r="D215" s="25">
        <f t="shared" si="181"/>
        <v>2034</v>
      </c>
      <c r="E215" s="27" t="str">
        <f t="shared" si="183"/>
        <v>17 ans, 5 mois et 27 jours</v>
      </c>
      <c r="F215" s="27" t="s">
        <v>35</v>
      </c>
      <c r="H215" s="26" t="str">
        <f t="shared" si="169"/>
        <v>13 ans, 5 mois et 27 jours</v>
      </c>
      <c r="I215" s="29" t="str">
        <f t="shared" si="156"/>
        <v>14 ans, 10 mois et 27 jours</v>
      </c>
      <c r="J215" s="28">
        <f t="shared" si="188"/>
        <v>48976</v>
      </c>
      <c r="K215" s="29">
        <f t="shared" si="184"/>
        <v>49003</v>
      </c>
      <c r="M215" s="30" t="str">
        <f t="shared" ca="1" si="189"/>
        <v/>
      </c>
      <c r="O215" s="31">
        <f t="shared" si="192"/>
        <v>0</v>
      </c>
      <c r="P215" s="31">
        <f t="shared" si="185"/>
        <v>0</v>
      </c>
      <c r="X215" s="115" t="str">
        <f t="shared" si="182"/>
        <v/>
      </c>
      <c r="AA215" s="121" t="str">
        <f t="shared" si="153"/>
        <v/>
      </c>
      <c r="AB215" s="278"/>
      <c r="AC215" s="113"/>
      <c r="AD215" s="281"/>
      <c r="AE215" s="285"/>
      <c r="AF215" s="265"/>
    </row>
    <row r="216" spans="1:32" ht="15" customHeight="1" thickBot="1" x14ac:dyDescent="0.3">
      <c r="A216" s="1">
        <v>211</v>
      </c>
      <c r="B216" s="283"/>
      <c r="C216" s="24" t="str">
        <f t="shared" si="180"/>
        <v xml:space="preserve">41 ans </v>
      </c>
      <c r="D216" s="25">
        <f t="shared" si="181"/>
        <v>2034</v>
      </c>
      <c r="E216" s="27" t="str">
        <f t="shared" si="183"/>
        <v>17 ans, 6 mois et 30 jours</v>
      </c>
      <c r="F216" s="27" t="s">
        <v>35</v>
      </c>
      <c r="H216" s="26" t="str">
        <f t="shared" si="169"/>
        <v>13 ans, 6 mois et 30 jours</v>
      </c>
      <c r="I216" s="29" t="str">
        <f t="shared" si="156"/>
        <v>14 ans, 11 mois et 30 jours</v>
      </c>
      <c r="J216" s="28">
        <f t="shared" si="188"/>
        <v>49004</v>
      </c>
      <c r="K216" s="29">
        <f t="shared" si="184"/>
        <v>49034</v>
      </c>
      <c r="M216" s="30" t="str">
        <f t="shared" ca="1" si="189"/>
        <v/>
      </c>
      <c r="O216" s="31">
        <f t="shared" si="192"/>
        <v>0</v>
      </c>
      <c r="P216" s="31">
        <f t="shared" si="185"/>
        <v>0</v>
      </c>
      <c r="X216" s="115" t="str">
        <f t="shared" si="182"/>
        <v/>
      </c>
      <c r="AA216" s="121" t="str">
        <f t="shared" si="153"/>
        <v/>
      </c>
      <c r="AB216" s="279"/>
      <c r="AC216" s="113"/>
      <c r="AD216" s="281"/>
      <c r="AE216" s="286"/>
      <c r="AF216" s="265"/>
    </row>
    <row r="217" spans="1:32" ht="15" customHeight="1" x14ac:dyDescent="0.25">
      <c r="A217" s="1">
        <v>212</v>
      </c>
      <c r="B217" s="283"/>
      <c r="C217" s="24" t="str">
        <f t="shared" si="180"/>
        <v xml:space="preserve">41 ans </v>
      </c>
      <c r="D217" s="25">
        <f t="shared" si="181"/>
        <v>2034</v>
      </c>
      <c r="E217" s="27" t="str">
        <f t="shared" si="183"/>
        <v>17 ans, 7 mois et 29 jours</v>
      </c>
      <c r="F217" s="27" t="s">
        <v>35</v>
      </c>
      <c r="H217" s="26" t="str">
        <f t="shared" si="169"/>
        <v>13 ans, 7 mois et 29 jours</v>
      </c>
      <c r="I217" s="29" t="str">
        <f t="shared" si="156"/>
        <v>15 ans, 0 mois et 29 jours</v>
      </c>
      <c r="J217" s="28">
        <f t="shared" si="188"/>
        <v>49035</v>
      </c>
      <c r="K217" s="29">
        <f t="shared" si="184"/>
        <v>49064</v>
      </c>
      <c r="M217" s="30" t="str">
        <f t="shared" ca="1" si="189"/>
        <v/>
      </c>
      <c r="O217" s="31">
        <f t="shared" si="192"/>
        <v>0</v>
      </c>
      <c r="P217" s="31">
        <f t="shared" si="185"/>
        <v>0</v>
      </c>
      <c r="X217" s="115" t="str">
        <f t="shared" si="182"/>
        <v/>
      </c>
      <c r="AA217" s="121" t="str">
        <f t="shared" si="153"/>
        <v/>
      </c>
      <c r="AB217" s="277">
        <f>SUM(X217:X219)</f>
        <v>0</v>
      </c>
      <c r="AC217" s="113"/>
      <c r="AD217" s="281">
        <v>71</v>
      </c>
      <c r="AE217" s="284">
        <f t="shared" ref="AE217" ca="1" si="201">OFFSET($AI$11,((MOD(ROW(AD218)*4,3)/2)+1)*COUNTA(AD217)+IF(((MOD(ROW(AD218)*4,3)/2)+1)*COUNTA(AD217)=2,INT(ROW(AD211)/12),0),)</f>
        <v>0</v>
      </c>
      <c r="AF217" s="265" t="str">
        <f t="shared" ref="AF217" si="202">IF(AB217=0,"",IF(AB217&lt;AE217,"Alerte !",1))</f>
        <v/>
      </c>
    </row>
    <row r="218" spans="1:32" ht="15" customHeight="1" x14ac:dyDescent="0.25">
      <c r="A218" s="1">
        <v>213</v>
      </c>
      <c r="B218" s="283"/>
      <c r="C218" s="24" t="str">
        <f t="shared" si="180"/>
        <v xml:space="preserve">41 ans </v>
      </c>
      <c r="D218" s="25">
        <f t="shared" si="181"/>
        <v>2034</v>
      </c>
      <c r="E218" s="27" t="str">
        <f t="shared" si="183"/>
        <v>17 ans, 8 mois et 30 jours</v>
      </c>
      <c r="F218" s="27" t="s">
        <v>35</v>
      </c>
      <c r="H218" s="26" t="str">
        <f t="shared" si="169"/>
        <v>13 ans, 8 mois et 30 jours</v>
      </c>
      <c r="I218" s="29" t="str">
        <f t="shared" si="156"/>
        <v>15 ans, 1 mois et 30 jours</v>
      </c>
      <c r="J218" s="28">
        <f t="shared" si="188"/>
        <v>49065</v>
      </c>
      <c r="K218" s="29">
        <f t="shared" si="184"/>
        <v>49095</v>
      </c>
      <c r="M218" s="30" t="str">
        <f t="shared" ca="1" si="189"/>
        <v/>
      </c>
      <c r="O218" s="31">
        <f t="shared" si="192"/>
        <v>0</v>
      </c>
      <c r="P218" s="31">
        <f t="shared" si="185"/>
        <v>0</v>
      </c>
      <c r="X218" s="115" t="str">
        <f t="shared" si="182"/>
        <v/>
      </c>
      <c r="AA218" s="121" t="str">
        <f t="shared" si="153"/>
        <v/>
      </c>
      <c r="AB218" s="278"/>
      <c r="AC218" s="113"/>
      <c r="AD218" s="281"/>
      <c r="AE218" s="285"/>
      <c r="AF218" s="265"/>
    </row>
    <row r="219" spans="1:32" ht="15" customHeight="1" thickBot="1" x14ac:dyDescent="0.3">
      <c r="A219" s="1">
        <v>214</v>
      </c>
      <c r="B219" s="283"/>
      <c r="C219" s="24" t="str">
        <f t="shared" si="180"/>
        <v xml:space="preserve">41 ans </v>
      </c>
      <c r="D219" s="25">
        <f t="shared" si="181"/>
        <v>2034</v>
      </c>
      <c r="E219" s="27" t="str">
        <f t="shared" si="183"/>
        <v>17 ans, 9 mois et 29 jours</v>
      </c>
      <c r="F219" s="27" t="s">
        <v>35</v>
      </c>
      <c r="H219" s="26" t="str">
        <f t="shared" si="169"/>
        <v>13 ans, 9 mois et 29 jours</v>
      </c>
      <c r="I219" s="29" t="str">
        <f t="shared" si="156"/>
        <v>15 ans, 2 mois et 29 jours</v>
      </c>
      <c r="J219" s="28">
        <f t="shared" si="188"/>
        <v>49096</v>
      </c>
      <c r="K219" s="29">
        <f t="shared" si="184"/>
        <v>49125</v>
      </c>
      <c r="M219" s="30" t="str">
        <f t="shared" ca="1" si="189"/>
        <v/>
      </c>
      <c r="O219" s="31">
        <f t="shared" si="192"/>
        <v>0</v>
      </c>
      <c r="P219" s="31">
        <f t="shared" si="185"/>
        <v>0</v>
      </c>
      <c r="X219" s="115" t="str">
        <f t="shared" si="182"/>
        <v/>
      </c>
      <c r="AA219" s="121" t="str">
        <f t="shared" si="153"/>
        <v/>
      </c>
      <c r="AB219" s="279"/>
      <c r="AC219" s="113"/>
      <c r="AD219" s="281"/>
      <c r="AE219" s="286"/>
      <c r="AF219" s="265"/>
    </row>
    <row r="220" spans="1:32" ht="15" customHeight="1" x14ac:dyDescent="0.25">
      <c r="A220" s="1">
        <v>215</v>
      </c>
      <c r="B220" s="283"/>
      <c r="C220" s="24" t="str">
        <f t="shared" si="180"/>
        <v xml:space="preserve">41 ans </v>
      </c>
      <c r="D220" s="25">
        <f t="shared" si="181"/>
        <v>2034</v>
      </c>
      <c r="E220" s="27" t="str">
        <f t="shared" si="183"/>
        <v>17 ans, 10 mois et 30 jours</v>
      </c>
      <c r="F220" s="27" t="s">
        <v>35</v>
      </c>
      <c r="H220" s="26" t="str">
        <f t="shared" si="169"/>
        <v>13 ans, 10 mois et 30 jours</v>
      </c>
      <c r="I220" s="29" t="str">
        <f t="shared" si="156"/>
        <v>15 ans, 3 mois et 30 jours</v>
      </c>
      <c r="J220" s="28">
        <f t="shared" si="188"/>
        <v>49126</v>
      </c>
      <c r="K220" s="29">
        <f t="shared" si="184"/>
        <v>49156</v>
      </c>
      <c r="M220" s="30" t="str">
        <f t="shared" ca="1" si="189"/>
        <v/>
      </c>
      <c r="O220" s="31">
        <f t="shared" si="192"/>
        <v>0</v>
      </c>
      <c r="P220" s="31">
        <f t="shared" si="185"/>
        <v>0</v>
      </c>
      <c r="X220" s="115" t="str">
        <f t="shared" si="182"/>
        <v/>
      </c>
      <c r="AA220" s="121" t="str">
        <f t="shared" si="153"/>
        <v/>
      </c>
      <c r="AB220" s="277">
        <f>SUM(X220:X222)</f>
        <v>0</v>
      </c>
      <c r="AC220" s="113"/>
      <c r="AD220" s="281">
        <v>72</v>
      </c>
      <c r="AE220" s="284">
        <f t="shared" ref="AE220" ca="1" si="203">OFFSET($AI$11,((MOD(ROW(AD221)*4,3)/2)+1)*COUNTA(AD220)+IF(((MOD(ROW(AD221)*4,3)/2)+1)*COUNTA(AD220)=2,INT(ROW(AD214)/12),0),)</f>
        <v>0</v>
      </c>
      <c r="AF220" s="265" t="str">
        <f t="shared" ref="AF220" si="204">IF(AB220=0,"",IF(AB220&lt;AE220,"Alerte !",1))</f>
        <v/>
      </c>
    </row>
    <row r="221" spans="1:32" ht="15" customHeight="1" x14ac:dyDescent="0.25">
      <c r="A221" s="1">
        <v>216</v>
      </c>
      <c r="B221" s="283"/>
      <c r="C221" s="24" t="str">
        <f t="shared" si="180"/>
        <v xml:space="preserve">41 ans </v>
      </c>
      <c r="D221" s="25">
        <f t="shared" si="181"/>
        <v>2034</v>
      </c>
      <c r="E221" s="27" t="str">
        <f t="shared" si="183"/>
        <v>17 ans, 11 mois et 30 jours</v>
      </c>
      <c r="F221" s="27" t="s">
        <v>35</v>
      </c>
      <c r="H221" s="26" t="str">
        <f t="shared" si="169"/>
        <v>13 ans, 11 mois et 30 jours</v>
      </c>
      <c r="I221" s="29" t="str">
        <f t="shared" si="156"/>
        <v>15 ans, 4 mois et 30 jours</v>
      </c>
      <c r="J221" s="28">
        <f t="shared" si="188"/>
        <v>49157</v>
      </c>
      <c r="K221" s="29">
        <f t="shared" si="184"/>
        <v>49187</v>
      </c>
      <c r="M221" s="30" t="str">
        <f t="shared" ca="1" si="189"/>
        <v/>
      </c>
      <c r="O221" s="31">
        <f t="shared" si="192"/>
        <v>0</v>
      </c>
      <c r="P221" s="31">
        <f t="shared" si="185"/>
        <v>0</v>
      </c>
      <c r="X221" s="115" t="str">
        <f t="shared" si="182"/>
        <v/>
      </c>
      <c r="AA221" s="121" t="str">
        <f t="shared" si="153"/>
        <v/>
      </c>
      <c r="AB221" s="278"/>
      <c r="AC221" s="113"/>
      <c r="AD221" s="281"/>
      <c r="AE221" s="285"/>
      <c r="AF221" s="265"/>
    </row>
    <row r="222" spans="1:32" ht="15" customHeight="1" thickBot="1" x14ac:dyDescent="0.3">
      <c r="A222" s="1">
        <v>217</v>
      </c>
      <c r="B222" s="283"/>
      <c r="C222" s="24" t="str">
        <f t="shared" si="180"/>
        <v xml:space="preserve">41 ans </v>
      </c>
      <c r="D222" s="25">
        <f t="shared" si="181"/>
        <v>2034</v>
      </c>
      <c r="E222" s="27" t="str">
        <f t="shared" si="183"/>
        <v>18 ans, 0 mois et 29 jours</v>
      </c>
      <c r="F222" s="27" t="s">
        <v>35</v>
      </c>
      <c r="H222" s="26" t="str">
        <f t="shared" si="169"/>
        <v>14 ans, 0 mois et 29 jours</v>
      </c>
      <c r="I222" s="29" t="str">
        <f t="shared" si="156"/>
        <v>15 ans, 5 mois et 29 jours</v>
      </c>
      <c r="J222" s="28">
        <f t="shared" si="188"/>
        <v>49188</v>
      </c>
      <c r="K222" s="29">
        <f t="shared" si="184"/>
        <v>49217</v>
      </c>
      <c r="M222" s="30" t="str">
        <f t="shared" ca="1" si="189"/>
        <v/>
      </c>
      <c r="O222" s="31">
        <f t="shared" si="192"/>
        <v>0</v>
      </c>
      <c r="P222" s="31">
        <f t="shared" si="185"/>
        <v>0</v>
      </c>
      <c r="X222" s="115" t="str">
        <f t="shared" si="182"/>
        <v/>
      </c>
      <c r="AA222" s="121" t="str">
        <f t="shared" si="153"/>
        <v/>
      </c>
      <c r="AB222" s="279"/>
      <c r="AC222" s="113"/>
      <c r="AD222" s="281"/>
      <c r="AE222" s="286"/>
      <c r="AF222" s="265"/>
    </row>
    <row r="223" spans="1:32" ht="15" customHeight="1" x14ac:dyDescent="0.25">
      <c r="A223" s="1">
        <v>218</v>
      </c>
      <c r="B223" s="283"/>
      <c r="C223" s="24" t="str">
        <f t="shared" si="180"/>
        <v xml:space="preserve">41 ans </v>
      </c>
      <c r="D223" s="25">
        <f t="shared" si="181"/>
        <v>2034</v>
      </c>
      <c r="E223" s="27" t="str">
        <f t="shared" si="183"/>
        <v>18 ans, 1 mois et 30 jours</v>
      </c>
      <c r="F223" s="27" t="s">
        <v>35</v>
      </c>
      <c r="H223" s="26" t="str">
        <f t="shared" si="169"/>
        <v>14 ans, 1 mois et 30 jours</v>
      </c>
      <c r="I223" s="29" t="str">
        <f t="shared" si="156"/>
        <v>15 ans, 6 mois et 30 jours</v>
      </c>
      <c r="J223" s="28">
        <f t="shared" si="188"/>
        <v>49218</v>
      </c>
      <c r="K223" s="29">
        <f t="shared" si="184"/>
        <v>49248</v>
      </c>
      <c r="M223" s="30" t="str">
        <f t="shared" ca="1" si="189"/>
        <v/>
      </c>
      <c r="O223" s="31">
        <f t="shared" si="192"/>
        <v>0</v>
      </c>
      <c r="P223" s="31">
        <f t="shared" si="185"/>
        <v>0</v>
      </c>
      <c r="X223" s="115" t="str">
        <f t="shared" si="182"/>
        <v/>
      </c>
      <c r="AA223" s="121" t="str">
        <f t="shared" si="153"/>
        <v/>
      </c>
      <c r="AB223" s="277">
        <f>SUM(X223:X225)</f>
        <v>0</v>
      </c>
      <c r="AC223" s="113"/>
      <c r="AD223" s="281">
        <v>73</v>
      </c>
      <c r="AE223" s="284">
        <f t="shared" ref="AE223" ca="1" si="205">OFFSET($AI$11,((MOD(ROW(AD224)*4,3)/2)+1)*COUNTA(AD223)+IF(((MOD(ROW(AD224)*4,3)/2)+1)*COUNTA(AD223)=2,INT(ROW(AD217)/12),0),)</f>
        <v>0</v>
      </c>
      <c r="AF223" s="265" t="str">
        <f t="shared" ref="AF223" si="206">IF(AB223=0,"",IF(AB223&lt;AE223,"Alerte !",1))</f>
        <v/>
      </c>
    </row>
    <row r="224" spans="1:32" ht="15" customHeight="1" x14ac:dyDescent="0.25">
      <c r="A224" s="1">
        <v>219</v>
      </c>
      <c r="B224" s="283"/>
      <c r="C224" s="24" t="str">
        <f t="shared" si="180"/>
        <v xml:space="preserve">41 ans </v>
      </c>
      <c r="D224" s="25">
        <f t="shared" si="181"/>
        <v>2034</v>
      </c>
      <c r="E224" s="27" t="str">
        <f t="shared" si="183"/>
        <v>18 ans, 2 mois et 29 jours</v>
      </c>
      <c r="F224" s="27" t="s">
        <v>35</v>
      </c>
      <c r="H224" s="26" t="str">
        <f t="shared" si="169"/>
        <v>14 ans, 2 mois et 29 jours</v>
      </c>
      <c r="I224" s="29" t="str">
        <f t="shared" si="156"/>
        <v>15 ans, 7 mois et 29 jours</v>
      </c>
      <c r="J224" s="28">
        <f t="shared" si="188"/>
        <v>49249</v>
      </c>
      <c r="K224" s="29">
        <f t="shared" si="184"/>
        <v>49278</v>
      </c>
      <c r="M224" s="30" t="str">
        <f t="shared" ca="1" si="189"/>
        <v/>
      </c>
      <c r="O224" s="31">
        <f t="shared" si="192"/>
        <v>0</v>
      </c>
      <c r="P224" s="31">
        <f t="shared" si="185"/>
        <v>0</v>
      </c>
      <c r="X224" s="115" t="str">
        <f t="shared" si="182"/>
        <v/>
      </c>
      <c r="AA224" s="121" t="str">
        <f t="shared" si="153"/>
        <v/>
      </c>
      <c r="AB224" s="278"/>
      <c r="AC224" s="113"/>
      <c r="AD224" s="281"/>
      <c r="AE224" s="285"/>
      <c r="AF224" s="265"/>
    </row>
    <row r="225" spans="1:32" ht="15" customHeight="1" thickBot="1" x14ac:dyDescent="0.3">
      <c r="A225" s="1">
        <v>220</v>
      </c>
      <c r="B225" s="283"/>
      <c r="C225" s="24" t="str">
        <f t="shared" si="180"/>
        <v xml:space="preserve">41 ans </v>
      </c>
      <c r="D225" s="25">
        <f t="shared" si="181"/>
        <v>2034</v>
      </c>
      <c r="E225" s="27" t="str">
        <f t="shared" si="183"/>
        <v>18 ans, 3 mois et 30 jours</v>
      </c>
      <c r="F225" s="27" t="s">
        <v>35</v>
      </c>
      <c r="H225" s="26" t="str">
        <f t="shared" si="169"/>
        <v>14 ans, 3 mois et 30 jours</v>
      </c>
      <c r="I225" s="29" t="str">
        <f t="shared" si="156"/>
        <v>15 ans, 8 mois et 30 jours</v>
      </c>
      <c r="J225" s="28">
        <f t="shared" si="188"/>
        <v>49279</v>
      </c>
      <c r="K225" s="29">
        <f t="shared" si="184"/>
        <v>49309</v>
      </c>
      <c r="M225" s="30" t="str">
        <f t="shared" ca="1" si="189"/>
        <v/>
      </c>
      <c r="O225" s="31">
        <f t="shared" si="192"/>
        <v>0</v>
      </c>
      <c r="P225" s="31">
        <f t="shared" si="185"/>
        <v>0</v>
      </c>
      <c r="X225" s="115" t="str">
        <f t="shared" si="182"/>
        <v/>
      </c>
      <c r="AA225" s="121" t="str">
        <f t="shared" si="153"/>
        <v/>
      </c>
      <c r="AB225" s="279"/>
      <c r="AC225" s="113"/>
      <c r="AD225" s="281"/>
      <c r="AE225" s="286"/>
      <c r="AF225" s="265"/>
    </row>
    <row r="226" spans="1:32" ht="15" customHeight="1" x14ac:dyDescent="0.25">
      <c r="A226" s="1">
        <v>221</v>
      </c>
      <c r="B226" s="283" t="s">
        <v>59</v>
      </c>
      <c r="C226" s="24" t="str">
        <f t="shared" si="180"/>
        <v xml:space="preserve">41 ans </v>
      </c>
      <c r="D226" s="25">
        <f t="shared" si="181"/>
        <v>2035</v>
      </c>
      <c r="E226" s="27" t="str">
        <f t="shared" si="183"/>
        <v>18 ans, 4 mois et 30 jours</v>
      </c>
      <c r="F226" s="27" t="s">
        <v>35</v>
      </c>
      <c r="H226" s="26" t="str">
        <f t="shared" si="169"/>
        <v>14 ans, 4 mois et 30 jours</v>
      </c>
      <c r="I226" s="29" t="str">
        <f t="shared" si="156"/>
        <v>15 ans, 9 mois et 30 jours</v>
      </c>
      <c r="J226" s="28">
        <f t="shared" si="188"/>
        <v>49310</v>
      </c>
      <c r="K226" s="29">
        <f t="shared" si="184"/>
        <v>49340</v>
      </c>
      <c r="M226" s="30" t="str">
        <f t="shared" ca="1" si="189"/>
        <v/>
      </c>
      <c r="O226" s="31">
        <f t="shared" si="192"/>
        <v>0</v>
      </c>
      <c r="P226" s="31">
        <f t="shared" si="185"/>
        <v>0</v>
      </c>
      <c r="X226" s="115" t="str">
        <f t="shared" si="182"/>
        <v/>
      </c>
      <c r="AA226" s="121" t="str">
        <f t="shared" ref="AA226:AA289" si="207">IF(X226="","",X226-Y226-Z226)</f>
        <v/>
      </c>
      <c r="AB226" s="277">
        <f>SUM(X226:X228)</f>
        <v>0</v>
      </c>
      <c r="AC226" s="113"/>
      <c r="AD226" s="281">
        <v>74</v>
      </c>
      <c r="AE226" s="284">
        <f t="shared" ref="AE226" ca="1" si="208">OFFSET($AI$11,((MOD(ROW(AD227)*4,3)/2)+1)*COUNTA(AD226)+IF(((MOD(ROW(AD227)*4,3)/2)+1)*COUNTA(AD226)=2,INT(ROW(AD220)/12),0),)</f>
        <v>0</v>
      </c>
      <c r="AF226" s="265" t="str">
        <f t="shared" ref="AF226" si="209">IF(AB226=0,"",IF(AB226&lt;AE226,"Alerte !",1))</f>
        <v/>
      </c>
    </row>
    <row r="227" spans="1:32" ht="15" customHeight="1" x14ac:dyDescent="0.25">
      <c r="A227" s="1">
        <v>222</v>
      </c>
      <c r="B227" s="283"/>
      <c r="C227" s="24" t="str">
        <f t="shared" si="180"/>
        <v xml:space="preserve">42 ans </v>
      </c>
      <c r="D227" s="25">
        <f t="shared" si="181"/>
        <v>2035</v>
      </c>
      <c r="E227" s="27" t="str">
        <f t="shared" si="183"/>
        <v>18 ans, 5 mois et 27 jours</v>
      </c>
      <c r="F227" s="27" t="s">
        <v>35</v>
      </c>
      <c r="H227" s="26" t="str">
        <f t="shared" si="169"/>
        <v>14 ans, 5 mois et 27 jours</v>
      </c>
      <c r="I227" s="29" t="str">
        <f t="shared" si="156"/>
        <v>15 ans, 10 mois et 27 jours</v>
      </c>
      <c r="J227" s="28">
        <f t="shared" si="188"/>
        <v>49341</v>
      </c>
      <c r="K227" s="29">
        <f t="shared" si="184"/>
        <v>49368</v>
      </c>
      <c r="M227" s="30" t="str">
        <f t="shared" ca="1" si="189"/>
        <v/>
      </c>
      <c r="O227" s="31">
        <f t="shared" si="192"/>
        <v>0</v>
      </c>
      <c r="P227" s="31">
        <f t="shared" si="185"/>
        <v>0</v>
      </c>
      <c r="X227" s="115" t="str">
        <f t="shared" si="182"/>
        <v/>
      </c>
      <c r="AA227" s="121" t="str">
        <f t="shared" si="207"/>
        <v/>
      </c>
      <c r="AB227" s="278"/>
      <c r="AC227" s="113"/>
      <c r="AD227" s="281"/>
      <c r="AE227" s="285"/>
      <c r="AF227" s="265"/>
    </row>
    <row r="228" spans="1:32" ht="15" customHeight="1" thickBot="1" x14ac:dyDescent="0.3">
      <c r="A228" s="1">
        <v>223</v>
      </c>
      <c r="B228" s="283"/>
      <c r="C228" s="24" t="str">
        <f t="shared" si="180"/>
        <v xml:space="preserve">42 ans </v>
      </c>
      <c r="D228" s="25">
        <f t="shared" si="181"/>
        <v>2035</v>
      </c>
      <c r="E228" s="27" t="str">
        <f t="shared" si="183"/>
        <v>18 ans, 6 mois et 30 jours</v>
      </c>
      <c r="F228" s="27" t="s">
        <v>35</v>
      </c>
      <c r="H228" s="26" t="str">
        <f t="shared" si="169"/>
        <v>14 ans, 6 mois et 30 jours</v>
      </c>
      <c r="I228" s="29" t="str">
        <f t="shared" si="156"/>
        <v>15 ans, 11 mois et 30 jours</v>
      </c>
      <c r="J228" s="28">
        <f t="shared" si="188"/>
        <v>49369</v>
      </c>
      <c r="K228" s="29">
        <f t="shared" si="184"/>
        <v>49399</v>
      </c>
      <c r="M228" s="30" t="str">
        <f t="shared" ca="1" si="189"/>
        <v/>
      </c>
      <c r="O228" s="31">
        <f t="shared" si="192"/>
        <v>0</v>
      </c>
      <c r="P228" s="31">
        <f t="shared" si="185"/>
        <v>0</v>
      </c>
      <c r="X228" s="115" t="str">
        <f t="shared" si="182"/>
        <v/>
      </c>
      <c r="AA228" s="121" t="str">
        <f t="shared" si="207"/>
        <v/>
      </c>
      <c r="AB228" s="279"/>
      <c r="AC228" s="113"/>
      <c r="AD228" s="281"/>
      <c r="AE228" s="286"/>
      <c r="AF228" s="265"/>
    </row>
    <row r="229" spans="1:32" ht="15" customHeight="1" x14ac:dyDescent="0.25">
      <c r="A229" s="1">
        <v>224</v>
      </c>
      <c r="B229" s="283"/>
      <c r="C229" s="24" t="str">
        <f t="shared" si="180"/>
        <v xml:space="preserve">42 ans </v>
      </c>
      <c r="D229" s="25">
        <f t="shared" si="181"/>
        <v>2035</v>
      </c>
      <c r="E229" s="27" t="str">
        <f t="shared" si="183"/>
        <v>18 ans, 7 mois et 29 jours</v>
      </c>
      <c r="F229" s="27" t="s">
        <v>35</v>
      </c>
      <c r="H229" s="26" t="str">
        <f t="shared" si="169"/>
        <v>14 ans, 7 mois et 29 jours</v>
      </c>
      <c r="I229" s="29" t="str">
        <f t="shared" ref="I229:I292" si="210">IF(A229="","",DATEDIF($J$37,K229,"y")&amp;IF(DATEDIF($J$37,K229,"y")&gt;1," ans, "," an, ")&amp;DATEDIF($J$37,K229,"ym")&amp;" mois et "&amp;DATEDIF($J$37,K229,"md")&amp;IF(DATEDIF(
$J$37,K229,"md")&gt;1," jours"," jour"))</f>
        <v>16 ans, 0 mois et 29 jours</v>
      </c>
      <c r="J229" s="28">
        <f t="shared" si="188"/>
        <v>49400</v>
      </c>
      <c r="K229" s="29">
        <f t="shared" si="184"/>
        <v>49429</v>
      </c>
      <c r="M229" s="30" t="str">
        <f t="shared" ca="1" si="189"/>
        <v/>
      </c>
      <c r="O229" s="31">
        <f t="shared" si="192"/>
        <v>0</v>
      </c>
      <c r="P229" s="31">
        <f t="shared" si="185"/>
        <v>0</v>
      </c>
      <c r="X229" s="115" t="str">
        <f t="shared" si="182"/>
        <v/>
      </c>
      <c r="AA229" s="121" t="str">
        <f t="shared" si="207"/>
        <v/>
      </c>
      <c r="AB229" s="277">
        <f>SUM(X229:X231)</f>
        <v>0</v>
      </c>
      <c r="AC229" s="113"/>
      <c r="AD229" s="281">
        <v>75</v>
      </c>
      <c r="AE229" s="284">
        <f t="shared" ref="AE229" ca="1" si="211">OFFSET($AI$11,((MOD(ROW(AD230)*4,3)/2)+1)*COUNTA(AD229)+IF(((MOD(ROW(AD230)*4,3)/2)+1)*COUNTA(AD229)=2,INT(ROW(AD223)/12),0),)</f>
        <v>0</v>
      </c>
      <c r="AF229" s="265" t="str">
        <f t="shared" ref="AF229" si="212">IF(AB229=0,"",IF(AB229&lt;AE229,"Alerte !",1))</f>
        <v/>
      </c>
    </row>
    <row r="230" spans="1:32" ht="15" customHeight="1" x14ac:dyDescent="0.25">
      <c r="A230" s="1">
        <v>225</v>
      </c>
      <c r="B230" s="283"/>
      <c r="C230" s="24" t="str">
        <f t="shared" si="180"/>
        <v xml:space="preserve">42 ans </v>
      </c>
      <c r="D230" s="25">
        <f t="shared" si="181"/>
        <v>2035</v>
      </c>
      <c r="E230" s="27" t="str">
        <f t="shared" si="183"/>
        <v>18 ans, 8 mois et 30 jours</v>
      </c>
      <c r="F230" s="27" t="s">
        <v>35</v>
      </c>
      <c r="H230" s="26" t="str">
        <f t="shared" si="169"/>
        <v>14 ans, 8 mois et 30 jours</v>
      </c>
      <c r="I230" s="29" t="str">
        <f t="shared" si="210"/>
        <v>16 ans, 1 mois et 30 jours</v>
      </c>
      <c r="J230" s="28">
        <f t="shared" si="188"/>
        <v>49430</v>
      </c>
      <c r="K230" s="29">
        <f t="shared" si="184"/>
        <v>49460</v>
      </c>
      <c r="M230" s="30" t="str">
        <f t="shared" ca="1" si="189"/>
        <v/>
      </c>
      <c r="O230" s="31">
        <f t="shared" si="192"/>
        <v>0</v>
      </c>
      <c r="P230" s="31">
        <f t="shared" si="185"/>
        <v>0</v>
      </c>
      <c r="X230" s="115" t="str">
        <f t="shared" si="182"/>
        <v/>
      </c>
      <c r="AA230" s="121" t="str">
        <f t="shared" si="207"/>
        <v/>
      </c>
      <c r="AB230" s="278"/>
      <c r="AC230" s="113"/>
      <c r="AD230" s="281"/>
      <c r="AE230" s="285"/>
      <c r="AF230" s="265"/>
    </row>
    <row r="231" spans="1:32" ht="15" customHeight="1" thickBot="1" x14ac:dyDescent="0.3">
      <c r="A231" s="1">
        <v>226</v>
      </c>
      <c r="B231" s="283"/>
      <c r="C231" s="24" t="str">
        <f t="shared" si="180"/>
        <v xml:space="preserve">42 ans </v>
      </c>
      <c r="D231" s="25">
        <f t="shared" si="181"/>
        <v>2035</v>
      </c>
      <c r="E231" s="27" t="str">
        <f t="shared" si="183"/>
        <v>18 ans, 9 mois et 29 jours</v>
      </c>
      <c r="F231" s="27" t="s">
        <v>35</v>
      </c>
      <c r="H231" s="26" t="str">
        <f t="shared" si="169"/>
        <v>14 ans, 9 mois et 29 jours</v>
      </c>
      <c r="I231" s="29" t="str">
        <f t="shared" si="210"/>
        <v>16 ans, 2 mois et 29 jours</v>
      </c>
      <c r="J231" s="28">
        <f t="shared" si="188"/>
        <v>49461</v>
      </c>
      <c r="K231" s="29">
        <f t="shared" si="184"/>
        <v>49490</v>
      </c>
      <c r="M231" s="30" t="str">
        <f t="shared" ca="1" si="189"/>
        <v/>
      </c>
      <c r="O231" s="31">
        <f t="shared" si="192"/>
        <v>0</v>
      </c>
      <c r="P231" s="31">
        <f t="shared" si="185"/>
        <v>0</v>
      </c>
      <c r="X231" s="115" t="str">
        <f t="shared" si="182"/>
        <v/>
      </c>
      <c r="AA231" s="121" t="str">
        <f t="shared" si="207"/>
        <v/>
      </c>
      <c r="AB231" s="279"/>
      <c r="AC231" s="113"/>
      <c r="AD231" s="281"/>
      <c r="AE231" s="286"/>
      <c r="AF231" s="265"/>
    </row>
    <row r="232" spans="1:32" ht="15" customHeight="1" x14ac:dyDescent="0.25">
      <c r="A232" s="1">
        <v>227</v>
      </c>
      <c r="B232" s="283"/>
      <c r="C232" s="24" t="str">
        <f t="shared" si="180"/>
        <v xml:space="preserve">42 ans </v>
      </c>
      <c r="D232" s="25">
        <f t="shared" si="181"/>
        <v>2035</v>
      </c>
      <c r="E232" s="27" t="str">
        <f t="shared" si="183"/>
        <v>18 ans, 10 mois et 30 jours</v>
      </c>
      <c r="F232" s="27" t="s">
        <v>35</v>
      </c>
      <c r="H232" s="26" t="str">
        <f t="shared" si="169"/>
        <v>14 ans, 10 mois et 30 jours</v>
      </c>
      <c r="I232" s="29" t="str">
        <f t="shared" si="210"/>
        <v>16 ans, 3 mois et 30 jours</v>
      </c>
      <c r="J232" s="28">
        <f t="shared" si="188"/>
        <v>49491</v>
      </c>
      <c r="K232" s="29">
        <f t="shared" si="184"/>
        <v>49521</v>
      </c>
      <c r="M232" s="30" t="str">
        <f t="shared" ca="1" si="189"/>
        <v/>
      </c>
      <c r="O232" s="31">
        <f t="shared" si="192"/>
        <v>0</v>
      </c>
      <c r="P232" s="31">
        <f t="shared" si="185"/>
        <v>0</v>
      </c>
      <c r="X232" s="115" t="str">
        <f t="shared" si="182"/>
        <v/>
      </c>
      <c r="AA232" s="121" t="str">
        <f t="shared" si="207"/>
        <v/>
      </c>
      <c r="AB232" s="277">
        <f>SUM(X232:X234)</f>
        <v>0</v>
      </c>
      <c r="AC232" s="113"/>
      <c r="AD232" s="281">
        <v>76</v>
      </c>
      <c r="AE232" s="284">
        <f t="shared" ref="AE232" ca="1" si="213">OFFSET($AI$11,((MOD(ROW(AD233)*4,3)/2)+1)*COUNTA(AD232)+IF(((MOD(ROW(AD233)*4,3)/2)+1)*COUNTA(AD232)=2,INT(ROW(AD226)/12),0),)</f>
        <v>0</v>
      </c>
      <c r="AF232" s="265" t="str">
        <f t="shared" ref="AF232" si="214">IF(AB232=0,"",IF(AB232&lt;AE232,"Alerte !",1))</f>
        <v/>
      </c>
    </row>
    <row r="233" spans="1:32" ht="15" customHeight="1" x14ac:dyDescent="0.25">
      <c r="A233" s="1">
        <v>228</v>
      </c>
      <c r="B233" s="283"/>
      <c r="C233" s="24" t="str">
        <f t="shared" si="180"/>
        <v xml:space="preserve">42 ans </v>
      </c>
      <c r="D233" s="25">
        <f t="shared" si="181"/>
        <v>2035</v>
      </c>
      <c r="E233" s="27" t="str">
        <f t="shared" si="183"/>
        <v>18 ans, 11 mois et 30 jours</v>
      </c>
      <c r="F233" s="27" t="s">
        <v>35</v>
      </c>
      <c r="H233" s="26" t="str">
        <f t="shared" si="169"/>
        <v>14 ans, 11 mois et 30 jours</v>
      </c>
      <c r="I233" s="29" t="str">
        <f t="shared" si="210"/>
        <v>16 ans, 4 mois et 30 jours</v>
      </c>
      <c r="J233" s="28">
        <f t="shared" si="188"/>
        <v>49522</v>
      </c>
      <c r="K233" s="29">
        <f t="shared" si="184"/>
        <v>49552</v>
      </c>
      <c r="M233" s="30" t="str">
        <f t="shared" ca="1" si="189"/>
        <v/>
      </c>
      <c r="O233" s="31">
        <f t="shared" si="192"/>
        <v>0</v>
      </c>
      <c r="P233" s="31">
        <f t="shared" si="185"/>
        <v>0</v>
      </c>
      <c r="X233" s="115" t="str">
        <f t="shared" si="182"/>
        <v/>
      </c>
      <c r="AA233" s="121" t="str">
        <f t="shared" si="207"/>
        <v/>
      </c>
      <c r="AB233" s="278"/>
      <c r="AC233" s="113"/>
      <c r="AD233" s="281"/>
      <c r="AE233" s="285"/>
      <c r="AF233" s="265"/>
    </row>
    <row r="234" spans="1:32" ht="15" customHeight="1" thickBot="1" x14ac:dyDescent="0.3">
      <c r="A234" s="1">
        <v>229</v>
      </c>
      <c r="B234" s="283"/>
      <c r="C234" s="24" t="str">
        <f t="shared" si="180"/>
        <v xml:space="preserve">42 ans </v>
      </c>
      <c r="D234" s="25">
        <f t="shared" si="181"/>
        <v>2035</v>
      </c>
      <c r="E234" s="27" t="str">
        <f t="shared" si="183"/>
        <v>19 ans, 0 mois et 29 jours</v>
      </c>
      <c r="F234" s="27" t="s">
        <v>35</v>
      </c>
      <c r="H234" s="26" t="str">
        <f t="shared" si="169"/>
        <v>15 ans, 0 mois et 29 jours</v>
      </c>
      <c r="I234" s="29" t="str">
        <f t="shared" si="210"/>
        <v>16 ans, 5 mois et 29 jours</v>
      </c>
      <c r="J234" s="28">
        <f t="shared" si="188"/>
        <v>49553</v>
      </c>
      <c r="K234" s="29">
        <f t="shared" si="184"/>
        <v>49582</v>
      </c>
      <c r="M234" s="30" t="str">
        <f t="shared" ca="1" si="189"/>
        <v/>
      </c>
      <c r="O234" s="31">
        <f t="shared" si="192"/>
        <v>0</v>
      </c>
      <c r="P234" s="31">
        <f t="shared" si="185"/>
        <v>0</v>
      </c>
      <c r="X234" s="115" t="str">
        <f t="shared" si="182"/>
        <v/>
      </c>
      <c r="AA234" s="121" t="str">
        <f t="shared" si="207"/>
        <v/>
      </c>
      <c r="AB234" s="279"/>
      <c r="AC234" s="113"/>
      <c r="AD234" s="281"/>
      <c r="AE234" s="286"/>
      <c r="AF234" s="265"/>
    </row>
    <row r="235" spans="1:32" ht="15" customHeight="1" x14ac:dyDescent="0.25">
      <c r="A235" s="1">
        <v>230</v>
      </c>
      <c r="B235" s="283"/>
      <c r="C235" s="24" t="str">
        <f t="shared" si="180"/>
        <v xml:space="preserve">42 ans </v>
      </c>
      <c r="D235" s="25">
        <f t="shared" si="181"/>
        <v>2035</v>
      </c>
      <c r="E235" s="27" t="str">
        <f t="shared" si="183"/>
        <v>19 ans, 1 mois et 30 jours</v>
      </c>
      <c r="F235" s="27" t="s">
        <v>35</v>
      </c>
      <c r="H235" s="26" t="str">
        <f t="shared" si="169"/>
        <v>15 ans, 1 mois et 30 jours</v>
      </c>
      <c r="I235" s="29" t="str">
        <f t="shared" si="210"/>
        <v>16 ans, 6 mois et 30 jours</v>
      </c>
      <c r="J235" s="28">
        <f t="shared" si="188"/>
        <v>49583</v>
      </c>
      <c r="K235" s="29">
        <f t="shared" si="184"/>
        <v>49613</v>
      </c>
      <c r="M235" s="30" t="str">
        <f t="shared" ca="1" si="189"/>
        <v/>
      </c>
      <c r="O235" s="31">
        <f t="shared" si="192"/>
        <v>0</v>
      </c>
      <c r="P235" s="31">
        <f t="shared" si="185"/>
        <v>0</v>
      </c>
      <c r="X235" s="115" t="str">
        <f t="shared" si="182"/>
        <v/>
      </c>
      <c r="AA235" s="121" t="str">
        <f t="shared" si="207"/>
        <v/>
      </c>
      <c r="AB235" s="277">
        <f>SUM(X235:X237)</f>
        <v>0</v>
      </c>
      <c r="AC235" s="113"/>
      <c r="AD235" s="281">
        <v>77</v>
      </c>
      <c r="AE235" s="284">
        <f t="shared" ref="AE235" ca="1" si="215">OFFSET($AI$11,((MOD(ROW(AD236)*4,3)/2)+1)*COUNTA(AD235)+IF(((MOD(ROW(AD236)*4,3)/2)+1)*COUNTA(AD235)=2,INT(ROW(AD229)/12),0),)</f>
        <v>0</v>
      </c>
      <c r="AF235" s="265" t="str">
        <f t="shared" ref="AF235" si="216">IF(AB235=0,"",IF(AB235&lt;AE235,"Alerte !",1))</f>
        <v/>
      </c>
    </row>
    <row r="236" spans="1:32" ht="15" customHeight="1" x14ac:dyDescent="0.25">
      <c r="A236" s="1">
        <v>231</v>
      </c>
      <c r="B236" s="283"/>
      <c r="C236" s="24" t="str">
        <f t="shared" si="180"/>
        <v xml:space="preserve">42 ans </v>
      </c>
      <c r="D236" s="25">
        <f t="shared" si="181"/>
        <v>2035</v>
      </c>
      <c r="E236" s="27" t="str">
        <f t="shared" si="183"/>
        <v>19 ans, 2 mois et 29 jours</v>
      </c>
      <c r="F236" s="27" t="s">
        <v>35</v>
      </c>
      <c r="H236" s="26" t="str">
        <f t="shared" si="169"/>
        <v>15 ans, 2 mois et 29 jours</v>
      </c>
      <c r="I236" s="29" t="str">
        <f t="shared" si="210"/>
        <v>16 ans, 7 mois et 29 jours</v>
      </c>
      <c r="J236" s="28">
        <f t="shared" si="188"/>
        <v>49614</v>
      </c>
      <c r="K236" s="29">
        <f t="shared" si="184"/>
        <v>49643</v>
      </c>
      <c r="M236" s="30" t="str">
        <f t="shared" ca="1" si="189"/>
        <v/>
      </c>
      <c r="O236" s="31">
        <f t="shared" si="192"/>
        <v>0</v>
      </c>
      <c r="P236" s="31">
        <f t="shared" si="185"/>
        <v>0</v>
      </c>
      <c r="X236" s="115" t="str">
        <f t="shared" si="182"/>
        <v/>
      </c>
      <c r="AA236" s="121" t="str">
        <f t="shared" si="207"/>
        <v/>
      </c>
      <c r="AB236" s="278"/>
      <c r="AC236" s="113"/>
      <c r="AD236" s="281"/>
      <c r="AE236" s="285"/>
      <c r="AF236" s="265"/>
    </row>
    <row r="237" spans="1:32" ht="15" customHeight="1" thickBot="1" x14ac:dyDescent="0.3">
      <c r="A237" s="1">
        <v>232</v>
      </c>
      <c r="B237" s="283"/>
      <c r="C237" s="24" t="str">
        <f t="shared" si="180"/>
        <v xml:space="preserve">42 ans </v>
      </c>
      <c r="D237" s="25">
        <f t="shared" si="181"/>
        <v>2035</v>
      </c>
      <c r="E237" s="27" t="str">
        <f t="shared" si="183"/>
        <v>19 ans, 3 mois et 30 jours</v>
      </c>
      <c r="F237" s="27" t="s">
        <v>35</v>
      </c>
      <c r="H237" s="26" t="str">
        <f t="shared" si="169"/>
        <v>15 ans, 3 mois et 30 jours</v>
      </c>
      <c r="I237" s="29" t="str">
        <f t="shared" si="210"/>
        <v>16 ans, 8 mois et 30 jours</v>
      </c>
      <c r="J237" s="28">
        <f t="shared" si="188"/>
        <v>49644</v>
      </c>
      <c r="K237" s="29">
        <f t="shared" si="184"/>
        <v>49674</v>
      </c>
      <c r="M237" s="30" t="str">
        <f t="shared" ca="1" si="189"/>
        <v/>
      </c>
      <c r="O237" s="31">
        <f t="shared" si="192"/>
        <v>0</v>
      </c>
      <c r="P237" s="31">
        <f t="shared" si="185"/>
        <v>0</v>
      </c>
      <c r="X237" s="115" t="str">
        <f t="shared" si="182"/>
        <v/>
      </c>
      <c r="AA237" s="121" t="str">
        <f t="shared" si="207"/>
        <v/>
      </c>
      <c r="AB237" s="279"/>
      <c r="AC237" s="113"/>
      <c r="AD237" s="281"/>
      <c r="AE237" s="286"/>
      <c r="AF237" s="265"/>
    </row>
    <row r="238" spans="1:32" ht="15" customHeight="1" x14ac:dyDescent="0.25">
      <c r="A238" s="1">
        <v>233</v>
      </c>
      <c r="B238" s="283" t="s">
        <v>60</v>
      </c>
      <c r="C238" s="24" t="str">
        <f t="shared" si="180"/>
        <v xml:space="preserve">42 ans </v>
      </c>
      <c r="D238" s="25">
        <f t="shared" si="181"/>
        <v>2036</v>
      </c>
      <c r="E238" s="27" t="str">
        <f t="shared" si="183"/>
        <v>19 ans, 4 mois et 30 jours</v>
      </c>
      <c r="F238" s="27" t="s">
        <v>35</v>
      </c>
      <c r="H238" s="26" t="str">
        <f t="shared" si="169"/>
        <v>15 ans, 4 mois et 30 jours</v>
      </c>
      <c r="I238" s="29" t="str">
        <f t="shared" si="210"/>
        <v>16 ans, 9 mois et 30 jours</v>
      </c>
      <c r="J238" s="28">
        <f t="shared" si="188"/>
        <v>49675</v>
      </c>
      <c r="K238" s="29">
        <f t="shared" si="184"/>
        <v>49705</v>
      </c>
      <c r="M238" s="30" t="str">
        <f t="shared" ca="1" si="189"/>
        <v/>
      </c>
      <c r="O238" s="31">
        <f t="shared" si="192"/>
        <v>0</v>
      </c>
      <c r="P238" s="31">
        <f t="shared" si="185"/>
        <v>0</v>
      </c>
      <c r="X238" s="115" t="str">
        <f t="shared" si="182"/>
        <v/>
      </c>
      <c r="AA238" s="121" t="str">
        <f t="shared" si="207"/>
        <v/>
      </c>
      <c r="AB238" s="277">
        <f>SUM(X238:X240)</f>
        <v>0</v>
      </c>
      <c r="AC238" s="113"/>
      <c r="AD238" s="281">
        <v>78</v>
      </c>
      <c r="AE238" s="284">
        <f t="shared" ref="AE238" ca="1" si="217">OFFSET($AI$11,((MOD(ROW(AD239)*4,3)/2)+1)*COUNTA(AD238)+IF(((MOD(ROW(AD239)*4,3)/2)+1)*COUNTA(AD238)=2,INT(ROW(AD232)/12),0),)</f>
        <v>0</v>
      </c>
      <c r="AF238" s="265" t="str">
        <f t="shared" ref="AF238" si="218">IF(AB238=0,"",IF(AB238&lt;AE238,"Alerte !",1))</f>
        <v/>
      </c>
    </row>
    <row r="239" spans="1:32" ht="15" customHeight="1" x14ac:dyDescent="0.25">
      <c r="A239" s="1">
        <v>234</v>
      </c>
      <c r="B239" s="283"/>
      <c r="C239" s="24" t="str">
        <f t="shared" si="180"/>
        <v xml:space="preserve">43 ans </v>
      </c>
      <c r="D239" s="25">
        <f t="shared" si="181"/>
        <v>2036</v>
      </c>
      <c r="E239" s="27" t="str">
        <f t="shared" si="183"/>
        <v>19 ans, 5 mois et 28 jours</v>
      </c>
      <c r="F239" s="27" t="s">
        <v>35</v>
      </c>
      <c r="H239" s="26" t="str">
        <f t="shared" si="169"/>
        <v>15 ans, 5 mois et 28 jours</v>
      </c>
      <c r="I239" s="29" t="str">
        <f t="shared" si="210"/>
        <v>16 ans, 10 mois et 28 jours</v>
      </c>
      <c r="J239" s="28">
        <f t="shared" si="188"/>
        <v>49706</v>
      </c>
      <c r="K239" s="29">
        <f t="shared" si="184"/>
        <v>49734</v>
      </c>
      <c r="M239" s="30" t="str">
        <f t="shared" ca="1" si="189"/>
        <v/>
      </c>
      <c r="O239" s="31">
        <f t="shared" si="192"/>
        <v>0</v>
      </c>
      <c r="P239" s="31">
        <f t="shared" si="185"/>
        <v>0</v>
      </c>
      <c r="X239" s="115" t="str">
        <f t="shared" si="182"/>
        <v/>
      </c>
      <c r="AA239" s="121" t="str">
        <f t="shared" si="207"/>
        <v/>
      </c>
      <c r="AB239" s="278"/>
      <c r="AC239" s="113"/>
      <c r="AD239" s="281"/>
      <c r="AE239" s="285"/>
      <c r="AF239" s="265"/>
    </row>
    <row r="240" spans="1:32" ht="15" customHeight="1" thickBot="1" x14ac:dyDescent="0.3">
      <c r="A240" s="1">
        <v>235</v>
      </c>
      <c r="B240" s="283"/>
      <c r="C240" s="24" t="str">
        <f t="shared" si="180"/>
        <v xml:space="preserve">43 ans </v>
      </c>
      <c r="D240" s="25">
        <f t="shared" si="181"/>
        <v>2036</v>
      </c>
      <c r="E240" s="27" t="str">
        <f t="shared" si="183"/>
        <v>19 ans, 6 mois et 30 jours</v>
      </c>
      <c r="F240" s="27" t="s">
        <v>35</v>
      </c>
      <c r="H240" s="26" t="str">
        <f t="shared" si="169"/>
        <v>15 ans, 6 mois et 30 jours</v>
      </c>
      <c r="I240" s="29" t="str">
        <f t="shared" si="210"/>
        <v>16 ans, 11 mois et 30 jours</v>
      </c>
      <c r="J240" s="28">
        <f t="shared" si="188"/>
        <v>49735</v>
      </c>
      <c r="K240" s="29">
        <f t="shared" si="184"/>
        <v>49765</v>
      </c>
      <c r="M240" s="30" t="str">
        <f t="shared" ca="1" si="189"/>
        <v/>
      </c>
      <c r="O240" s="31">
        <f t="shared" si="192"/>
        <v>0</v>
      </c>
      <c r="P240" s="31">
        <f t="shared" si="185"/>
        <v>0</v>
      </c>
      <c r="X240" s="115" t="str">
        <f t="shared" si="182"/>
        <v/>
      </c>
      <c r="AA240" s="121" t="str">
        <f t="shared" si="207"/>
        <v/>
      </c>
      <c r="AB240" s="279"/>
      <c r="AC240" s="113"/>
      <c r="AD240" s="281"/>
      <c r="AE240" s="286"/>
      <c r="AF240" s="265"/>
    </row>
    <row r="241" spans="1:32" ht="15" customHeight="1" x14ac:dyDescent="0.25">
      <c r="A241" s="1">
        <v>236</v>
      </c>
      <c r="B241" s="283"/>
      <c r="C241" s="24" t="str">
        <f t="shared" si="180"/>
        <v xml:space="preserve">43 ans </v>
      </c>
      <c r="D241" s="25">
        <f t="shared" si="181"/>
        <v>2036</v>
      </c>
      <c r="E241" s="27" t="str">
        <f t="shared" si="183"/>
        <v>19 ans, 7 mois et 29 jours</v>
      </c>
      <c r="F241" s="27" t="s">
        <v>35</v>
      </c>
      <c r="H241" s="26" t="str">
        <f t="shared" si="169"/>
        <v>15 ans, 7 mois et 29 jours</v>
      </c>
      <c r="I241" s="29" t="str">
        <f t="shared" si="210"/>
        <v>17 ans, 0 mois et 29 jours</v>
      </c>
      <c r="J241" s="28">
        <f t="shared" si="188"/>
        <v>49766</v>
      </c>
      <c r="K241" s="29">
        <f t="shared" si="184"/>
        <v>49795</v>
      </c>
      <c r="M241" s="30" t="str">
        <f t="shared" ca="1" si="189"/>
        <v/>
      </c>
      <c r="O241" s="31">
        <f t="shared" si="192"/>
        <v>0</v>
      </c>
      <c r="P241" s="31">
        <f t="shared" si="185"/>
        <v>0</v>
      </c>
      <c r="X241" s="115" t="str">
        <f t="shared" si="182"/>
        <v/>
      </c>
      <c r="AA241" s="121" t="str">
        <f t="shared" si="207"/>
        <v/>
      </c>
      <c r="AB241" s="277">
        <f>SUM(X241:X243)</f>
        <v>0</v>
      </c>
      <c r="AC241" s="113"/>
      <c r="AD241" s="281">
        <v>79</v>
      </c>
      <c r="AE241" s="284">
        <f t="shared" ref="AE241" ca="1" si="219">OFFSET($AI$11,((MOD(ROW(AD242)*4,3)/2)+1)*COUNTA(AD241)+IF(((MOD(ROW(AD242)*4,3)/2)+1)*COUNTA(AD241)=2,INT(ROW(AD235)/12),0),)</f>
        <v>0</v>
      </c>
      <c r="AF241" s="265" t="str">
        <f t="shared" ref="AF241" si="220">IF(AB241=0,"",IF(AB241&lt;AE241,"Alerte !",1))</f>
        <v/>
      </c>
    </row>
    <row r="242" spans="1:32" ht="15" customHeight="1" x14ac:dyDescent="0.25">
      <c r="A242" s="1">
        <v>237</v>
      </c>
      <c r="B242" s="283"/>
      <c r="C242" s="24" t="str">
        <f t="shared" si="180"/>
        <v xml:space="preserve">43 ans </v>
      </c>
      <c r="D242" s="25">
        <f t="shared" si="181"/>
        <v>2036</v>
      </c>
      <c r="E242" s="27" t="str">
        <f t="shared" si="183"/>
        <v>19 ans, 8 mois et 30 jours</v>
      </c>
      <c r="F242" s="27" t="s">
        <v>35</v>
      </c>
      <c r="H242" s="26" t="str">
        <f t="shared" si="169"/>
        <v>15 ans, 8 mois et 30 jours</v>
      </c>
      <c r="I242" s="29" t="str">
        <f t="shared" si="210"/>
        <v>17 ans, 1 mois et 30 jours</v>
      </c>
      <c r="J242" s="28">
        <f t="shared" si="188"/>
        <v>49796</v>
      </c>
      <c r="K242" s="29">
        <f t="shared" si="184"/>
        <v>49826</v>
      </c>
      <c r="M242" s="30" t="str">
        <f t="shared" ca="1" si="189"/>
        <v/>
      </c>
      <c r="O242" s="31">
        <f t="shared" si="192"/>
        <v>0</v>
      </c>
      <c r="P242" s="31">
        <f t="shared" si="185"/>
        <v>0</v>
      </c>
      <c r="X242" s="115" t="str">
        <f t="shared" si="182"/>
        <v/>
      </c>
      <c r="AA242" s="121" t="str">
        <f t="shared" si="207"/>
        <v/>
      </c>
      <c r="AB242" s="278"/>
      <c r="AC242" s="113"/>
      <c r="AD242" s="281"/>
      <c r="AE242" s="285"/>
      <c r="AF242" s="265"/>
    </row>
    <row r="243" spans="1:32" ht="15" customHeight="1" thickBot="1" x14ac:dyDescent="0.3">
      <c r="A243" s="1">
        <v>238</v>
      </c>
      <c r="B243" s="283"/>
      <c r="C243" s="24" t="str">
        <f t="shared" si="180"/>
        <v xml:space="preserve">43 ans </v>
      </c>
      <c r="D243" s="25">
        <f t="shared" si="181"/>
        <v>2036</v>
      </c>
      <c r="E243" s="27" t="str">
        <f t="shared" si="183"/>
        <v>19 ans, 9 mois et 29 jours</v>
      </c>
      <c r="F243" s="27" t="s">
        <v>35</v>
      </c>
      <c r="H243" s="26" t="str">
        <f t="shared" si="169"/>
        <v>15 ans, 9 mois et 29 jours</v>
      </c>
      <c r="I243" s="29" t="str">
        <f t="shared" si="210"/>
        <v>17 ans, 2 mois et 29 jours</v>
      </c>
      <c r="J243" s="28">
        <f t="shared" si="188"/>
        <v>49827</v>
      </c>
      <c r="K243" s="29">
        <f t="shared" si="184"/>
        <v>49856</v>
      </c>
      <c r="M243" s="30" t="str">
        <f t="shared" ca="1" si="189"/>
        <v/>
      </c>
      <c r="O243" s="31">
        <f t="shared" si="192"/>
        <v>0</v>
      </c>
      <c r="P243" s="31">
        <f t="shared" si="185"/>
        <v>0</v>
      </c>
      <c r="X243" s="115" t="str">
        <f t="shared" si="182"/>
        <v/>
      </c>
      <c r="AA243" s="121" t="str">
        <f t="shared" si="207"/>
        <v/>
      </c>
      <c r="AB243" s="279"/>
      <c r="AC243" s="113"/>
      <c r="AD243" s="281"/>
      <c r="AE243" s="286"/>
      <c r="AF243" s="265"/>
    </row>
    <row r="244" spans="1:32" ht="15" customHeight="1" x14ac:dyDescent="0.25">
      <c r="A244" s="1">
        <v>239</v>
      </c>
      <c r="B244" s="283"/>
      <c r="C244" s="24" t="str">
        <f t="shared" si="180"/>
        <v xml:space="preserve">43 ans </v>
      </c>
      <c r="D244" s="25">
        <f t="shared" si="181"/>
        <v>2036</v>
      </c>
      <c r="E244" s="27" t="str">
        <f t="shared" si="183"/>
        <v>19 ans, 10 mois et 30 jours</v>
      </c>
      <c r="F244" s="27" t="s">
        <v>35</v>
      </c>
      <c r="H244" s="26" t="str">
        <f t="shared" si="169"/>
        <v>15 ans, 10 mois et 30 jours</v>
      </c>
      <c r="I244" s="29" t="str">
        <f t="shared" si="210"/>
        <v>17 ans, 3 mois et 30 jours</v>
      </c>
      <c r="J244" s="28">
        <f t="shared" si="188"/>
        <v>49857</v>
      </c>
      <c r="K244" s="29">
        <f t="shared" si="184"/>
        <v>49887</v>
      </c>
      <c r="M244" s="30" t="str">
        <f t="shared" ca="1" si="189"/>
        <v/>
      </c>
      <c r="O244" s="31">
        <f t="shared" si="192"/>
        <v>0</v>
      </c>
      <c r="P244" s="31">
        <f t="shared" si="185"/>
        <v>0</v>
      </c>
      <c r="X244" s="115" t="str">
        <f t="shared" si="182"/>
        <v/>
      </c>
      <c r="AA244" s="121" t="str">
        <f t="shared" si="207"/>
        <v/>
      </c>
      <c r="AB244" s="277">
        <f>SUM(X244:X246)</f>
        <v>0</v>
      </c>
      <c r="AC244" s="113"/>
      <c r="AD244" s="281">
        <v>80</v>
      </c>
      <c r="AE244" s="284">
        <f t="shared" ref="AE244" ca="1" si="221">OFFSET($AI$11,((MOD(ROW(AD245)*4,3)/2)+1)*COUNTA(AD244)+IF(((MOD(ROW(AD245)*4,3)/2)+1)*COUNTA(AD244)=2,INT(ROW(AD238)/12),0),)</f>
        <v>0</v>
      </c>
      <c r="AF244" s="265" t="str">
        <f t="shared" ref="AF244" si="222">IF(AB244=0,"",IF(AB244&lt;AE244,"Alerte !",1))</f>
        <v/>
      </c>
    </row>
    <row r="245" spans="1:32" ht="15" customHeight="1" x14ac:dyDescent="0.25">
      <c r="A245" s="1">
        <v>240</v>
      </c>
      <c r="B245" s="283"/>
      <c r="C245" s="24" t="str">
        <f t="shared" si="180"/>
        <v xml:space="preserve">43 ans </v>
      </c>
      <c r="D245" s="25">
        <f t="shared" si="181"/>
        <v>2036</v>
      </c>
      <c r="E245" s="27" t="str">
        <f t="shared" si="183"/>
        <v>19 ans, 11 mois et 30 jours</v>
      </c>
      <c r="F245" s="27" t="s">
        <v>35</v>
      </c>
      <c r="H245" s="26" t="str">
        <f t="shared" si="169"/>
        <v>15 ans, 11 mois et 30 jours</v>
      </c>
      <c r="I245" s="29" t="str">
        <f t="shared" si="210"/>
        <v>17 ans, 4 mois et 30 jours</v>
      </c>
      <c r="J245" s="28">
        <f t="shared" si="188"/>
        <v>49888</v>
      </c>
      <c r="K245" s="29">
        <f t="shared" si="184"/>
        <v>49918</v>
      </c>
      <c r="M245" s="30" t="str">
        <f t="shared" ca="1" si="189"/>
        <v/>
      </c>
      <c r="O245" s="31">
        <f t="shared" si="192"/>
        <v>0</v>
      </c>
      <c r="P245" s="31">
        <f t="shared" si="185"/>
        <v>0</v>
      </c>
      <c r="X245" s="115" t="str">
        <f t="shared" si="182"/>
        <v/>
      </c>
      <c r="AA245" s="121" t="str">
        <f t="shared" si="207"/>
        <v/>
      </c>
      <c r="AB245" s="278"/>
      <c r="AC245" s="113"/>
      <c r="AD245" s="281"/>
      <c r="AE245" s="285"/>
      <c r="AF245" s="265"/>
    </row>
    <row r="246" spans="1:32" ht="15" customHeight="1" thickBot="1" x14ac:dyDescent="0.3">
      <c r="A246" s="1">
        <v>241</v>
      </c>
      <c r="B246" s="283"/>
      <c r="C246" s="24" t="str">
        <f t="shared" si="180"/>
        <v xml:space="preserve">43 ans </v>
      </c>
      <c r="D246" s="25">
        <f t="shared" si="181"/>
        <v>2036</v>
      </c>
      <c r="E246" s="27" t="str">
        <f t="shared" si="183"/>
        <v>20 ans, 0 mois et 29 jours</v>
      </c>
      <c r="F246" s="27" t="s">
        <v>35</v>
      </c>
      <c r="H246" s="26" t="str">
        <f t="shared" ref="H246:H309" si="223">IF(A246="","",DATEDIF($J$54,K246,"y")&amp;IF(DATEDIF($J$54,K246,"y")&gt;1," ans, "," an, ")&amp;DATEDIF($J$54,K246,"ym")&amp;" mois et "&amp;DATEDIF($J$54,K246,"md")&amp;IF(DATEDIF(
$J$54,K246,"md")&gt;1," jours"," jour"))</f>
        <v>16 ans, 0 mois et 29 jours</v>
      </c>
      <c r="I246" s="29" t="str">
        <f t="shared" si="210"/>
        <v>17 ans, 5 mois et 29 jours</v>
      </c>
      <c r="J246" s="28">
        <f t="shared" si="188"/>
        <v>49919</v>
      </c>
      <c r="K246" s="29">
        <f t="shared" si="184"/>
        <v>49948</v>
      </c>
      <c r="M246" s="30" t="str">
        <f t="shared" ca="1" si="189"/>
        <v/>
      </c>
      <c r="O246" s="31">
        <f t="shared" si="192"/>
        <v>0</v>
      </c>
      <c r="P246" s="31">
        <f t="shared" si="185"/>
        <v>0</v>
      </c>
      <c r="X246" s="115" t="str">
        <f t="shared" si="182"/>
        <v/>
      </c>
      <c r="AA246" s="121" t="str">
        <f t="shared" si="207"/>
        <v/>
      </c>
      <c r="AB246" s="279"/>
      <c r="AC246" s="113"/>
      <c r="AD246" s="281"/>
      <c r="AE246" s="286"/>
      <c r="AF246" s="265"/>
    </row>
    <row r="247" spans="1:32" ht="15" customHeight="1" x14ac:dyDescent="0.25">
      <c r="A247" s="1">
        <v>242</v>
      </c>
      <c r="B247" s="283"/>
      <c r="C247" s="24" t="str">
        <f t="shared" si="180"/>
        <v xml:space="preserve">43 ans </v>
      </c>
      <c r="D247" s="25">
        <f t="shared" si="181"/>
        <v>2036</v>
      </c>
      <c r="E247" s="27" t="str">
        <f t="shared" si="183"/>
        <v>20 ans, 1 mois et 30 jours</v>
      </c>
      <c r="F247" s="27" t="s">
        <v>35</v>
      </c>
      <c r="H247" s="26" t="str">
        <f t="shared" si="223"/>
        <v>16 ans, 1 mois et 30 jours</v>
      </c>
      <c r="I247" s="29" t="str">
        <f t="shared" si="210"/>
        <v>17 ans, 6 mois et 30 jours</v>
      </c>
      <c r="J247" s="28">
        <f t="shared" si="188"/>
        <v>49949</v>
      </c>
      <c r="K247" s="29">
        <f t="shared" si="184"/>
        <v>49979</v>
      </c>
      <c r="M247" s="30" t="str">
        <f t="shared" ca="1" si="189"/>
        <v/>
      </c>
      <c r="O247" s="31">
        <f t="shared" si="192"/>
        <v>0</v>
      </c>
      <c r="P247" s="31">
        <f t="shared" si="185"/>
        <v>0</v>
      </c>
      <c r="X247" s="115" t="str">
        <f t="shared" si="182"/>
        <v/>
      </c>
      <c r="AA247" s="121" t="str">
        <f t="shared" si="207"/>
        <v/>
      </c>
      <c r="AB247" s="277">
        <f>SUM(X247:X249)</f>
        <v>0</v>
      </c>
      <c r="AC247" s="113"/>
      <c r="AD247" s="281">
        <v>81</v>
      </c>
      <c r="AE247" s="284">
        <f t="shared" ref="AE247" ca="1" si="224">OFFSET($AI$11,((MOD(ROW(AD248)*4,3)/2)+1)*COUNTA(AD247)+IF(((MOD(ROW(AD248)*4,3)/2)+1)*COUNTA(AD247)=2,INT(ROW(AD241)/12),0),)</f>
        <v>0</v>
      </c>
      <c r="AF247" s="265" t="str">
        <f t="shared" ref="AF247" si="225">IF(AB247=0,"",IF(AB247&lt;AE247,"Alerte !",1))</f>
        <v/>
      </c>
    </row>
    <row r="248" spans="1:32" ht="15" customHeight="1" x14ac:dyDescent="0.25">
      <c r="A248" s="1">
        <v>243</v>
      </c>
      <c r="B248" s="283"/>
      <c r="C248" s="24" t="str">
        <f t="shared" si="180"/>
        <v xml:space="preserve">43 ans </v>
      </c>
      <c r="D248" s="25">
        <f t="shared" si="181"/>
        <v>2036</v>
      </c>
      <c r="E248" s="27" t="str">
        <f t="shared" si="183"/>
        <v>20 ans, 2 mois et 29 jours</v>
      </c>
      <c r="F248" s="27" t="s">
        <v>35</v>
      </c>
      <c r="H248" s="26" t="str">
        <f t="shared" si="223"/>
        <v>16 ans, 2 mois et 29 jours</v>
      </c>
      <c r="I248" s="29" t="str">
        <f t="shared" si="210"/>
        <v>17 ans, 7 mois et 29 jours</v>
      </c>
      <c r="J248" s="28">
        <f t="shared" si="188"/>
        <v>49980</v>
      </c>
      <c r="K248" s="29">
        <f t="shared" si="184"/>
        <v>50009</v>
      </c>
      <c r="M248" s="30" t="str">
        <f t="shared" ca="1" si="189"/>
        <v/>
      </c>
      <c r="O248" s="31">
        <f t="shared" si="192"/>
        <v>0</v>
      </c>
      <c r="P248" s="31">
        <f t="shared" si="185"/>
        <v>0</v>
      </c>
      <c r="X248" s="115" t="str">
        <f t="shared" si="182"/>
        <v/>
      </c>
      <c r="AA248" s="121" t="str">
        <f t="shared" si="207"/>
        <v/>
      </c>
      <c r="AB248" s="278"/>
      <c r="AC248" s="113"/>
      <c r="AD248" s="281"/>
      <c r="AE248" s="285"/>
      <c r="AF248" s="265"/>
    </row>
    <row r="249" spans="1:32" ht="15" customHeight="1" thickBot="1" x14ac:dyDescent="0.3">
      <c r="A249" s="1">
        <v>244</v>
      </c>
      <c r="B249" s="283"/>
      <c r="C249" s="24" t="str">
        <f t="shared" si="180"/>
        <v xml:space="preserve">43 ans </v>
      </c>
      <c r="D249" s="25">
        <f t="shared" si="181"/>
        <v>2036</v>
      </c>
      <c r="E249" s="27" t="str">
        <f t="shared" si="183"/>
        <v>20 ans, 3 mois et 30 jours</v>
      </c>
      <c r="F249" s="27" t="s">
        <v>35</v>
      </c>
      <c r="H249" s="26" t="str">
        <f t="shared" si="223"/>
        <v>16 ans, 3 mois et 30 jours</v>
      </c>
      <c r="I249" s="29" t="str">
        <f t="shared" si="210"/>
        <v>17 ans, 8 mois et 30 jours</v>
      </c>
      <c r="J249" s="28">
        <f t="shared" si="188"/>
        <v>50010</v>
      </c>
      <c r="K249" s="29">
        <f t="shared" si="184"/>
        <v>50040</v>
      </c>
      <c r="M249" s="30" t="str">
        <f t="shared" ca="1" si="189"/>
        <v/>
      </c>
      <c r="O249" s="31">
        <f t="shared" si="192"/>
        <v>0</v>
      </c>
      <c r="P249" s="31">
        <f t="shared" si="185"/>
        <v>0</v>
      </c>
      <c r="X249" s="115" t="str">
        <f t="shared" si="182"/>
        <v/>
      </c>
      <c r="AA249" s="121" t="str">
        <f t="shared" si="207"/>
        <v/>
      </c>
      <c r="AB249" s="279"/>
      <c r="AC249" s="113"/>
      <c r="AD249" s="281"/>
      <c r="AE249" s="286"/>
      <c r="AF249" s="265"/>
    </row>
    <row r="250" spans="1:32" ht="15" customHeight="1" x14ac:dyDescent="0.25">
      <c r="A250" s="1">
        <v>245</v>
      </c>
      <c r="B250" s="283" t="s">
        <v>61</v>
      </c>
      <c r="C250" s="24" t="str">
        <f t="shared" si="180"/>
        <v xml:space="preserve">43 ans </v>
      </c>
      <c r="D250" s="25">
        <f t="shared" si="181"/>
        <v>2037</v>
      </c>
      <c r="E250" s="27" t="str">
        <f t="shared" si="183"/>
        <v>20 ans, 4 mois et 30 jours</v>
      </c>
      <c r="F250" s="27" t="s">
        <v>35</v>
      </c>
      <c r="H250" s="26" t="str">
        <f t="shared" si="223"/>
        <v>16 ans, 4 mois et 30 jours</v>
      </c>
      <c r="I250" s="29" t="str">
        <f t="shared" si="210"/>
        <v>17 ans, 9 mois et 30 jours</v>
      </c>
      <c r="J250" s="28">
        <f t="shared" si="188"/>
        <v>50041</v>
      </c>
      <c r="K250" s="29">
        <f t="shared" si="184"/>
        <v>50071</v>
      </c>
      <c r="M250" s="30" t="str">
        <f t="shared" ca="1" si="189"/>
        <v/>
      </c>
      <c r="O250" s="31">
        <f t="shared" si="192"/>
        <v>0</v>
      </c>
      <c r="P250" s="31">
        <f t="shared" si="185"/>
        <v>0</v>
      </c>
      <c r="X250" s="115" t="str">
        <f t="shared" si="182"/>
        <v/>
      </c>
      <c r="AA250" s="121" t="str">
        <f t="shared" si="207"/>
        <v/>
      </c>
      <c r="AB250" s="277">
        <f>SUM(X250:X252)</f>
        <v>0</v>
      </c>
      <c r="AC250" s="113"/>
      <c r="AD250" s="281">
        <v>82</v>
      </c>
      <c r="AE250" s="284">
        <f t="shared" ref="AE250" ca="1" si="226">OFFSET($AI$11,((MOD(ROW(AD251)*4,3)/2)+1)*COUNTA(AD250)+IF(((MOD(ROW(AD251)*4,3)/2)+1)*COUNTA(AD250)=2,INT(ROW(AD244)/12),0),)</f>
        <v>0</v>
      </c>
      <c r="AF250" s="265" t="str">
        <f t="shared" ref="AF250" si="227">IF(AB250=0,"",IF(AB250&lt;AE250,"Alerte !",1))</f>
        <v/>
      </c>
    </row>
    <row r="251" spans="1:32" ht="15" customHeight="1" x14ac:dyDescent="0.25">
      <c r="A251" s="1">
        <v>246</v>
      </c>
      <c r="B251" s="283"/>
      <c r="C251" s="24" t="str">
        <f t="shared" si="180"/>
        <v xml:space="preserve">44 ans </v>
      </c>
      <c r="D251" s="25">
        <f t="shared" si="181"/>
        <v>2037</v>
      </c>
      <c r="E251" s="27" t="str">
        <f t="shared" si="183"/>
        <v>20 ans, 5 mois et 27 jours</v>
      </c>
      <c r="F251" s="27" t="s">
        <v>35</v>
      </c>
      <c r="H251" s="26" t="str">
        <f t="shared" si="223"/>
        <v>16 ans, 5 mois et 27 jours</v>
      </c>
      <c r="I251" s="29" t="str">
        <f t="shared" si="210"/>
        <v>17 ans, 10 mois et 27 jours</v>
      </c>
      <c r="J251" s="28">
        <f t="shared" si="188"/>
        <v>50072</v>
      </c>
      <c r="K251" s="29">
        <f t="shared" si="184"/>
        <v>50099</v>
      </c>
      <c r="M251" s="30" t="str">
        <f t="shared" ca="1" si="189"/>
        <v/>
      </c>
      <c r="O251" s="31">
        <f t="shared" si="192"/>
        <v>0</v>
      </c>
      <c r="P251" s="31">
        <f t="shared" si="185"/>
        <v>0</v>
      </c>
      <c r="X251" s="115" t="str">
        <f t="shared" si="182"/>
        <v/>
      </c>
      <c r="AA251" s="121" t="str">
        <f t="shared" si="207"/>
        <v/>
      </c>
      <c r="AB251" s="278"/>
      <c r="AC251" s="113"/>
      <c r="AD251" s="281"/>
      <c r="AE251" s="285"/>
      <c r="AF251" s="265"/>
    </row>
    <row r="252" spans="1:32" ht="15" customHeight="1" thickBot="1" x14ac:dyDescent="0.3">
      <c r="A252" s="1">
        <v>247</v>
      </c>
      <c r="B252" s="283"/>
      <c r="C252" s="24" t="str">
        <f t="shared" si="180"/>
        <v xml:space="preserve">44 ans </v>
      </c>
      <c r="D252" s="25">
        <f t="shared" si="181"/>
        <v>2037</v>
      </c>
      <c r="E252" s="27" t="str">
        <f t="shared" si="183"/>
        <v>20 ans, 6 mois et 30 jours</v>
      </c>
      <c r="F252" s="27" t="s">
        <v>35</v>
      </c>
      <c r="H252" s="26" t="str">
        <f t="shared" si="223"/>
        <v>16 ans, 6 mois et 30 jours</v>
      </c>
      <c r="I252" s="29" t="str">
        <f t="shared" si="210"/>
        <v>17 ans, 11 mois et 30 jours</v>
      </c>
      <c r="J252" s="28">
        <f t="shared" si="188"/>
        <v>50100</v>
      </c>
      <c r="K252" s="29">
        <f t="shared" si="184"/>
        <v>50130</v>
      </c>
      <c r="M252" s="30" t="str">
        <f t="shared" ca="1" si="189"/>
        <v/>
      </c>
      <c r="O252" s="31">
        <f t="shared" si="192"/>
        <v>0</v>
      </c>
      <c r="P252" s="31">
        <f t="shared" si="185"/>
        <v>0</v>
      </c>
      <c r="X252" s="115" t="str">
        <f t="shared" si="182"/>
        <v/>
      </c>
      <c r="AA252" s="121" t="str">
        <f t="shared" si="207"/>
        <v/>
      </c>
      <c r="AB252" s="279"/>
      <c r="AC252" s="113"/>
      <c r="AD252" s="281"/>
      <c r="AE252" s="286"/>
      <c r="AF252" s="265"/>
    </row>
    <row r="253" spans="1:32" ht="15" customHeight="1" x14ac:dyDescent="0.25">
      <c r="A253" s="1">
        <v>248</v>
      </c>
      <c r="B253" s="283"/>
      <c r="C253" s="24" t="str">
        <f t="shared" si="180"/>
        <v xml:space="preserve">44 ans </v>
      </c>
      <c r="D253" s="25">
        <f t="shared" si="181"/>
        <v>2037</v>
      </c>
      <c r="E253" s="27" t="str">
        <f t="shared" si="183"/>
        <v>20 ans, 7 mois et 29 jours</v>
      </c>
      <c r="F253" s="27" t="s">
        <v>35</v>
      </c>
      <c r="H253" s="26" t="str">
        <f t="shared" si="223"/>
        <v>16 ans, 7 mois et 29 jours</v>
      </c>
      <c r="I253" s="29" t="str">
        <f t="shared" si="210"/>
        <v>18 ans, 0 mois et 29 jours</v>
      </c>
      <c r="J253" s="28">
        <f t="shared" si="188"/>
        <v>50131</v>
      </c>
      <c r="K253" s="29">
        <f t="shared" si="184"/>
        <v>50160</v>
      </c>
      <c r="M253" s="30" t="str">
        <f t="shared" ca="1" si="189"/>
        <v/>
      </c>
      <c r="O253" s="31">
        <f t="shared" si="192"/>
        <v>0</v>
      </c>
      <c r="P253" s="31">
        <f t="shared" si="185"/>
        <v>0</v>
      </c>
      <c r="X253" s="115" t="str">
        <f t="shared" si="182"/>
        <v/>
      </c>
      <c r="AA253" s="121" t="str">
        <f t="shared" si="207"/>
        <v/>
      </c>
      <c r="AB253" s="277">
        <f>SUM(X253:X255)</f>
        <v>0</v>
      </c>
      <c r="AC253" s="113"/>
      <c r="AD253" s="281">
        <v>83</v>
      </c>
      <c r="AE253" s="284">
        <f t="shared" ref="AE253" ca="1" si="228">OFFSET($AI$11,((MOD(ROW(AD254)*4,3)/2)+1)*COUNTA(AD253)+IF(((MOD(ROW(AD254)*4,3)/2)+1)*COUNTA(AD253)=2,INT(ROW(AD247)/12),0),)</f>
        <v>0</v>
      </c>
      <c r="AF253" s="265" t="str">
        <f t="shared" ref="AF253" si="229">IF(AB253=0,"",IF(AB253&lt;AE253,"Alerte !",1))</f>
        <v/>
      </c>
    </row>
    <row r="254" spans="1:32" ht="15" customHeight="1" x14ac:dyDescent="0.25">
      <c r="A254" s="1">
        <v>249</v>
      </c>
      <c r="B254" s="283"/>
      <c r="C254" s="24" t="str">
        <f t="shared" si="180"/>
        <v xml:space="preserve">44 ans </v>
      </c>
      <c r="D254" s="25">
        <f t="shared" si="181"/>
        <v>2037</v>
      </c>
      <c r="E254" s="27" t="str">
        <f t="shared" si="183"/>
        <v>20 ans, 8 mois et 30 jours</v>
      </c>
      <c r="F254" s="27" t="s">
        <v>35</v>
      </c>
      <c r="H254" s="26" t="str">
        <f t="shared" si="223"/>
        <v>16 ans, 8 mois et 30 jours</v>
      </c>
      <c r="I254" s="29" t="str">
        <f t="shared" si="210"/>
        <v>18 ans, 1 mois et 30 jours</v>
      </c>
      <c r="J254" s="28">
        <f t="shared" si="188"/>
        <v>50161</v>
      </c>
      <c r="K254" s="29">
        <f t="shared" si="184"/>
        <v>50191</v>
      </c>
      <c r="M254" s="30" t="str">
        <f t="shared" ca="1" si="189"/>
        <v/>
      </c>
      <c r="O254" s="31">
        <f t="shared" si="192"/>
        <v>0</v>
      </c>
      <c r="P254" s="31">
        <f t="shared" si="185"/>
        <v>0</v>
      </c>
      <c r="X254" s="115" t="str">
        <f t="shared" si="182"/>
        <v/>
      </c>
      <c r="AA254" s="121" t="str">
        <f t="shared" si="207"/>
        <v/>
      </c>
      <c r="AB254" s="278"/>
      <c r="AC254" s="113"/>
      <c r="AD254" s="281"/>
      <c r="AE254" s="285"/>
      <c r="AF254" s="265"/>
    </row>
    <row r="255" spans="1:32" ht="15" customHeight="1" thickBot="1" x14ac:dyDescent="0.3">
      <c r="A255" s="1">
        <v>250</v>
      </c>
      <c r="B255" s="283"/>
      <c r="C255" s="24" t="str">
        <f t="shared" si="180"/>
        <v xml:space="preserve">44 ans </v>
      </c>
      <c r="D255" s="25">
        <f t="shared" si="181"/>
        <v>2037</v>
      </c>
      <c r="E255" s="27" t="str">
        <f t="shared" si="183"/>
        <v>20 ans, 9 mois et 29 jours</v>
      </c>
      <c r="F255" s="27" t="s">
        <v>35</v>
      </c>
      <c r="H255" s="26" t="str">
        <f t="shared" si="223"/>
        <v>16 ans, 9 mois et 29 jours</v>
      </c>
      <c r="I255" s="29" t="str">
        <f t="shared" si="210"/>
        <v>18 ans, 2 mois et 29 jours</v>
      </c>
      <c r="J255" s="28">
        <f t="shared" si="188"/>
        <v>50192</v>
      </c>
      <c r="K255" s="29">
        <f t="shared" si="184"/>
        <v>50221</v>
      </c>
      <c r="M255" s="30" t="str">
        <f t="shared" ca="1" si="189"/>
        <v/>
      </c>
      <c r="O255" s="31">
        <f t="shared" si="192"/>
        <v>0</v>
      </c>
      <c r="P255" s="31">
        <f t="shared" si="185"/>
        <v>0</v>
      </c>
      <c r="X255" s="115" t="str">
        <f t="shared" si="182"/>
        <v/>
      </c>
      <c r="AA255" s="121" t="str">
        <f t="shared" si="207"/>
        <v/>
      </c>
      <c r="AB255" s="279"/>
      <c r="AC255" s="113"/>
      <c r="AD255" s="281"/>
      <c r="AE255" s="286"/>
      <c r="AF255" s="265"/>
    </row>
    <row r="256" spans="1:32" ht="15" customHeight="1" x14ac:dyDescent="0.25">
      <c r="A256" s="1">
        <v>251</v>
      </c>
      <c r="B256" s="283"/>
      <c r="C256" s="24" t="str">
        <f t="shared" si="180"/>
        <v xml:space="preserve">44 ans </v>
      </c>
      <c r="D256" s="25">
        <f t="shared" si="181"/>
        <v>2037</v>
      </c>
      <c r="E256" s="27" t="str">
        <f t="shared" si="183"/>
        <v>20 ans, 10 mois et 30 jours</v>
      </c>
      <c r="F256" s="27" t="s">
        <v>35</v>
      </c>
      <c r="H256" s="26" t="str">
        <f t="shared" si="223"/>
        <v>16 ans, 10 mois et 30 jours</v>
      </c>
      <c r="I256" s="29" t="str">
        <f t="shared" si="210"/>
        <v>18 ans, 3 mois et 30 jours</v>
      </c>
      <c r="J256" s="28">
        <f t="shared" si="188"/>
        <v>50222</v>
      </c>
      <c r="K256" s="29">
        <f t="shared" si="184"/>
        <v>50252</v>
      </c>
      <c r="M256" s="30" t="str">
        <f t="shared" ca="1" si="189"/>
        <v/>
      </c>
      <c r="O256" s="31">
        <f t="shared" si="192"/>
        <v>0</v>
      </c>
      <c r="P256" s="31">
        <f t="shared" si="185"/>
        <v>0</v>
      </c>
      <c r="X256" s="115" t="str">
        <f t="shared" si="182"/>
        <v/>
      </c>
      <c r="AA256" s="121" t="str">
        <f t="shared" si="207"/>
        <v/>
      </c>
      <c r="AB256" s="277">
        <f>SUM(X256:X258)</f>
        <v>0</v>
      </c>
      <c r="AC256" s="113"/>
      <c r="AD256" s="281">
        <v>84</v>
      </c>
      <c r="AE256" s="284">
        <f t="shared" ref="AE256" ca="1" si="230">OFFSET($AI$11,((MOD(ROW(AD257)*4,3)/2)+1)*COUNTA(AD256)+IF(((MOD(ROW(AD257)*4,3)/2)+1)*COUNTA(AD256)=2,INT(ROW(AD250)/12),0),)</f>
        <v>0</v>
      </c>
      <c r="AF256" s="265" t="str">
        <f t="shared" ref="AF256" si="231">IF(AB256=0,"",IF(AB256&lt;AE256,"Alerte !",1))</f>
        <v/>
      </c>
    </row>
    <row r="257" spans="1:32" ht="15" customHeight="1" x14ac:dyDescent="0.25">
      <c r="A257" s="1">
        <v>252</v>
      </c>
      <c r="B257" s="283"/>
      <c r="C257" s="24" t="str">
        <f t="shared" si="180"/>
        <v xml:space="preserve">44 ans </v>
      </c>
      <c r="D257" s="25">
        <f t="shared" si="181"/>
        <v>2037</v>
      </c>
      <c r="E257" s="27" t="str">
        <f t="shared" si="183"/>
        <v>20 ans, 11 mois et 30 jours</v>
      </c>
      <c r="F257" s="27" t="s">
        <v>35</v>
      </c>
      <c r="H257" s="26" t="str">
        <f t="shared" si="223"/>
        <v>16 ans, 11 mois et 30 jours</v>
      </c>
      <c r="I257" s="29" t="str">
        <f t="shared" si="210"/>
        <v>18 ans, 4 mois et 30 jours</v>
      </c>
      <c r="J257" s="28">
        <f t="shared" si="188"/>
        <v>50253</v>
      </c>
      <c r="K257" s="29">
        <f t="shared" si="184"/>
        <v>50283</v>
      </c>
      <c r="M257" s="30" t="str">
        <f t="shared" ca="1" si="189"/>
        <v/>
      </c>
      <c r="O257" s="31">
        <f t="shared" si="192"/>
        <v>0</v>
      </c>
      <c r="P257" s="31">
        <f t="shared" si="185"/>
        <v>0</v>
      </c>
      <c r="X257" s="115" t="str">
        <f t="shared" si="182"/>
        <v/>
      </c>
      <c r="AA257" s="121" t="str">
        <f t="shared" si="207"/>
        <v/>
      </c>
      <c r="AB257" s="278"/>
      <c r="AC257" s="113"/>
      <c r="AD257" s="281"/>
      <c r="AE257" s="285"/>
      <c r="AF257" s="265"/>
    </row>
    <row r="258" spans="1:32" ht="15" customHeight="1" thickBot="1" x14ac:dyDescent="0.3">
      <c r="A258" s="1">
        <v>253</v>
      </c>
      <c r="B258" s="283"/>
      <c r="C258" s="24" t="str">
        <f t="shared" si="180"/>
        <v xml:space="preserve">44 ans </v>
      </c>
      <c r="D258" s="25">
        <f t="shared" si="181"/>
        <v>2037</v>
      </c>
      <c r="E258" s="27" t="str">
        <f t="shared" si="183"/>
        <v>21 ans, 0 mois et 29 jours</v>
      </c>
      <c r="F258" s="27" t="s">
        <v>35</v>
      </c>
      <c r="H258" s="26" t="str">
        <f t="shared" si="223"/>
        <v>17 ans, 0 mois et 29 jours</v>
      </c>
      <c r="I258" s="29" t="str">
        <f t="shared" si="210"/>
        <v>18 ans, 5 mois et 29 jours</v>
      </c>
      <c r="J258" s="28">
        <f t="shared" si="188"/>
        <v>50284</v>
      </c>
      <c r="K258" s="29">
        <f t="shared" si="184"/>
        <v>50313</v>
      </c>
      <c r="M258" s="30" t="str">
        <f t="shared" ca="1" si="189"/>
        <v/>
      </c>
      <c r="O258" s="31">
        <f t="shared" si="192"/>
        <v>0</v>
      </c>
      <c r="P258" s="31">
        <f t="shared" si="185"/>
        <v>0</v>
      </c>
      <c r="X258" s="115" t="str">
        <f t="shared" si="182"/>
        <v/>
      </c>
      <c r="AA258" s="121" t="str">
        <f t="shared" si="207"/>
        <v/>
      </c>
      <c r="AB258" s="279"/>
      <c r="AC258" s="113"/>
      <c r="AD258" s="281"/>
      <c r="AE258" s="286"/>
      <c r="AF258" s="265"/>
    </row>
    <row r="259" spans="1:32" ht="15" customHeight="1" x14ac:dyDescent="0.25">
      <c r="A259" s="1">
        <v>254</v>
      </c>
      <c r="B259" s="283"/>
      <c r="C259" s="24" t="str">
        <f t="shared" si="180"/>
        <v xml:space="preserve">44 ans </v>
      </c>
      <c r="D259" s="25">
        <f t="shared" si="181"/>
        <v>2037</v>
      </c>
      <c r="E259" s="27" t="str">
        <f t="shared" si="183"/>
        <v>21 ans, 1 mois et 30 jours</v>
      </c>
      <c r="F259" s="27" t="s">
        <v>35</v>
      </c>
      <c r="H259" s="26" t="str">
        <f t="shared" si="223"/>
        <v>17 ans, 1 mois et 30 jours</v>
      </c>
      <c r="I259" s="29" t="str">
        <f t="shared" si="210"/>
        <v>18 ans, 6 mois et 30 jours</v>
      </c>
      <c r="J259" s="28">
        <f t="shared" si="188"/>
        <v>50314</v>
      </c>
      <c r="K259" s="29">
        <f t="shared" si="184"/>
        <v>50344</v>
      </c>
      <c r="M259" s="30" t="str">
        <f t="shared" ca="1" si="189"/>
        <v/>
      </c>
      <c r="O259" s="31">
        <f t="shared" si="192"/>
        <v>0</v>
      </c>
      <c r="P259" s="31">
        <f t="shared" si="185"/>
        <v>0</v>
      </c>
      <c r="X259" s="115" t="str">
        <f t="shared" si="182"/>
        <v/>
      </c>
      <c r="AA259" s="121" t="str">
        <f t="shared" si="207"/>
        <v/>
      </c>
      <c r="AB259" s="277">
        <f>SUM(X259:X261)</f>
        <v>0</v>
      </c>
      <c r="AC259" s="113"/>
      <c r="AD259" s="281">
        <v>85</v>
      </c>
      <c r="AE259" s="284">
        <f t="shared" ref="AE259" ca="1" si="232">OFFSET($AI$11,((MOD(ROW(AD260)*4,3)/2)+1)*COUNTA(AD259)+IF(((MOD(ROW(AD260)*4,3)/2)+1)*COUNTA(AD259)=2,INT(ROW(AD253)/12),0),)</f>
        <v>0</v>
      </c>
      <c r="AF259" s="265" t="str">
        <f t="shared" ref="AF259" si="233">IF(AB259=0,"",IF(AB259&lt;AE259,"Alerte !",1))</f>
        <v/>
      </c>
    </row>
    <row r="260" spans="1:32" ht="15" customHeight="1" x14ac:dyDescent="0.25">
      <c r="A260" s="1">
        <v>255</v>
      </c>
      <c r="B260" s="283"/>
      <c r="C260" s="24" t="str">
        <f t="shared" si="180"/>
        <v xml:space="preserve">44 ans </v>
      </c>
      <c r="D260" s="25">
        <f t="shared" si="181"/>
        <v>2037</v>
      </c>
      <c r="E260" s="27" t="str">
        <f t="shared" si="183"/>
        <v>21 ans, 2 mois et 29 jours</v>
      </c>
      <c r="F260" s="27" t="s">
        <v>35</v>
      </c>
      <c r="H260" s="26" t="str">
        <f t="shared" si="223"/>
        <v>17 ans, 2 mois et 29 jours</v>
      </c>
      <c r="I260" s="29" t="str">
        <f t="shared" si="210"/>
        <v>18 ans, 7 mois et 29 jours</v>
      </c>
      <c r="J260" s="28">
        <f t="shared" si="188"/>
        <v>50345</v>
      </c>
      <c r="K260" s="29">
        <f t="shared" si="184"/>
        <v>50374</v>
      </c>
      <c r="M260" s="30" t="str">
        <f t="shared" ca="1" si="189"/>
        <v/>
      </c>
      <c r="O260" s="31">
        <f t="shared" si="192"/>
        <v>0</v>
      </c>
      <c r="P260" s="31">
        <f t="shared" si="185"/>
        <v>0</v>
      </c>
      <c r="X260" s="115" t="str">
        <f t="shared" si="182"/>
        <v/>
      </c>
      <c r="AA260" s="121" t="str">
        <f t="shared" si="207"/>
        <v/>
      </c>
      <c r="AB260" s="278"/>
      <c r="AC260" s="113"/>
      <c r="AD260" s="281"/>
      <c r="AE260" s="285"/>
      <c r="AF260" s="265"/>
    </row>
    <row r="261" spans="1:32" ht="15" customHeight="1" thickBot="1" x14ac:dyDescent="0.3">
      <c r="A261" s="1">
        <v>256</v>
      </c>
      <c r="B261" s="283"/>
      <c r="C261" s="24" t="str">
        <f t="shared" si="180"/>
        <v xml:space="preserve">44 ans </v>
      </c>
      <c r="D261" s="25">
        <f t="shared" si="181"/>
        <v>2037</v>
      </c>
      <c r="E261" s="27" t="str">
        <f t="shared" si="183"/>
        <v>21 ans, 3 mois et 30 jours</v>
      </c>
      <c r="F261" s="27" t="s">
        <v>35</v>
      </c>
      <c r="H261" s="26" t="str">
        <f t="shared" si="223"/>
        <v>17 ans, 3 mois et 30 jours</v>
      </c>
      <c r="I261" s="29" t="str">
        <f t="shared" si="210"/>
        <v>18 ans, 8 mois et 30 jours</v>
      </c>
      <c r="J261" s="28">
        <f t="shared" si="188"/>
        <v>50375</v>
      </c>
      <c r="K261" s="29">
        <f t="shared" si="184"/>
        <v>50405</v>
      </c>
      <c r="M261" s="30" t="str">
        <f t="shared" ca="1" si="189"/>
        <v/>
      </c>
      <c r="O261" s="31">
        <f t="shared" si="192"/>
        <v>0</v>
      </c>
      <c r="P261" s="31">
        <f t="shared" si="185"/>
        <v>0</v>
      </c>
      <c r="X261" s="115" t="str">
        <f t="shared" si="182"/>
        <v/>
      </c>
      <c r="AA261" s="121" t="str">
        <f t="shared" si="207"/>
        <v/>
      </c>
      <c r="AB261" s="279"/>
      <c r="AC261" s="113"/>
      <c r="AD261" s="281"/>
      <c r="AE261" s="286"/>
      <c r="AF261" s="265"/>
    </row>
    <row r="262" spans="1:32" ht="15" customHeight="1" x14ac:dyDescent="0.25">
      <c r="A262" s="1">
        <v>257</v>
      </c>
      <c r="B262" s="283" t="s">
        <v>62</v>
      </c>
      <c r="C262" s="24" t="str">
        <f t="shared" ref="C262:C325" si="234">IF(A262="","",DATEDIF($AJ$8,J262,"y")&amp;IF(DATEDIF($AJ$8,J262,"y")&gt;1," ans "," an "))</f>
        <v xml:space="preserve">44 ans </v>
      </c>
      <c r="D262" s="25">
        <f t="shared" ref="D262:D325" si="235">IF(A262="","",YEAR(J262))</f>
        <v>2038</v>
      </c>
      <c r="E262" s="27" t="str">
        <f t="shared" si="183"/>
        <v>21 ans, 4 mois et 30 jours</v>
      </c>
      <c r="F262" s="27" t="s">
        <v>35</v>
      </c>
      <c r="H262" s="26" t="str">
        <f t="shared" si="223"/>
        <v>17 ans, 4 mois et 30 jours</v>
      </c>
      <c r="I262" s="29" t="str">
        <f t="shared" si="210"/>
        <v>18 ans, 9 mois et 30 jours</v>
      </c>
      <c r="J262" s="28">
        <f t="shared" si="188"/>
        <v>50406</v>
      </c>
      <c r="K262" s="29">
        <f t="shared" si="184"/>
        <v>50436</v>
      </c>
      <c r="M262" s="30" t="str">
        <f t="shared" ca="1" si="189"/>
        <v/>
      </c>
      <c r="O262" s="31">
        <f t="shared" si="192"/>
        <v>0</v>
      </c>
      <c r="P262" s="31">
        <f t="shared" si="185"/>
        <v>0</v>
      </c>
      <c r="X262" s="115" t="str">
        <f t="shared" ref="X262:X325" si="236">IF(Q262="","",SUM(Q262:W262))</f>
        <v/>
      </c>
      <c r="AA262" s="121" t="str">
        <f t="shared" si="207"/>
        <v/>
      </c>
      <c r="AB262" s="277">
        <f>SUM(X262:X264)</f>
        <v>0</v>
      </c>
      <c r="AC262" s="113"/>
      <c r="AD262" s="281">
        <v>86</v>
      </c>
      <c r="AE262" s="284">
        <f t="shared" ref="AE262" ca="1" si="237">OFFSET($AI$11,((MOD(ROW(AD263)*4,3)/2)+1)*COUNTA(AD262)+IF(((MOD(ROW(AD263)*4,3)/2)+1)*COUNTA(AD262)=2,INT(ROW(AD256)/12),0),)</f>
        <v>0</v>
      </c>
      <c r="AF262" s="265" t="str">
        <f t="shared" ref="AF262" si="238">IF(AB262=0,"",IF(AB262&lt;AE262,"Alerte !",1))</f>
        <v/>
      </c>
    </row>
    <row r="263" spans="1:32" ht="15" customHeight="1" x14ac:dyDescent="0.25">
      <c r="A263" s="1">
        <v>258</v>
      </c>
      <c r="B263" s="283"/>
      <c r="C263" s="24" t="str">
        <f t="shared" si="234"/>
        <v xml:space="preserve">45 ans </v>
      </c>
      <c r="D263" s="25">
        <f t="shared" si="235"/>
        <v>2038</v>
      </c>
      <c r="E263" s="27" t="str">
        <f t="shared" ref="E263:E326" si="239">IF(A263="","",DATEDIF($J$6,K263,"y")&amp;IF(DATEDIF($J$6,K263,"y")&gt;1," ans, "," an, ")&amp;DATEDIF($J$6,K263,"ym")&amp;" mois et "&amp;DATEDIF($J$6,K263,"md")&amp;IF(DATEDIF(
$J$6,K263,"md")&gt;1," jours"," jour"))</f>
        <v>21 ans, 5 mois et 27 jours</v>
      </c>
      <c r="F263" s="27" t="s">
        <v>35</v>
      </c>
      <c r="H263" s="26" t="str">
        <f t="shared" si="223"/>
        <v>17 ans, 5 mois et 27 jours</v>
      </c>
      <c r="I263" s="29" t="str">
        <f t="shared" si="210"/>
        <v>18 ans, 10 mois et 27 jours</v>
      </c>
      <c r="J263" s="28">
        <f t="shared" si="188"/>
        <v>50437</v>
      </c>
      <c r="K263" s="29">
        <f t="shared" ref="K263:K326" si="240">IF(A263="","",EOMONTH(J263,0))</f>
        <v>50464</v>
      </c>
      <c r="M263" s="30" t="str">
        <f t="shared" ca="1" si="189"/>
        <v/>
      </c>
      <c r="O263" s="31">
        <f t="shared" si="192"/>
        <v>0</v>
      </c>
      <c r="P263" s="31">
        <f t="shared" ref="P263:P326" si="241">Q263-O263</f>
        <v>0</v>
      </c>
      <c r="X263" s="115" t="str">
        <f t="shared" si="236"/>
        <v/>
      </c>
      <c r="AA263" s="121" t="str">
        <f t="shared" si="207"/>
        <v/>
      </c>
      <c r="AB263" s="278"/>
      <c r="AC263" s="113"/>
      <c r="AD263" s="281"/>
      <c r="AE263" s="285"/>
      <c r="AF263" s="265"/>
    </row>
    <row r="264" spans="1:32" ht="15" customHeight="1" thickBot="1" x14ac:dyDescent="0.3">
      <c r="A264" s="1">
        <v>259</v>
      </c>
      <c r="B264" s="283"/>
      <c r="C264" s="24" t="str">
        <f t="shared" si="234"/>
        <v xml:space="preserve">45 ans </v>
      </c>
      <c r="D264" s="25">
        <f t="shared" si="235"/>
        <v>2038</v>
      </c>
      <c r="E264" s="27" t="str">
        <f t="shared" si="239"/>
        <v>21 ans, 6 mois et 30 jours</v>
      </c>
      <c r="F264" s="27" t="s">
        <v>35</v>
      </c>
      <c r="H264" s="26" t="str">
        <f t="shared" si="223"/>
        <v>17 ans, 6 mois et 30 jours</v>
      </c>
      <c r="I264" s="29" t="str">
        <f t="shared" si="210"/>
        <v>18 ans, 11 mois et 30 jours</v>
      </c>
      <c r="J264" s="28">
        <f t="shared" ref="J264:J327" si="242">IF(A264="","",EDATE(J263,1))</f>
        <v>50465</v>
      </c>
      <c r="K264" s="29">
        <f t="shared" si="240"/>
        <v>50495</v>
      </c>
      <c r="M264" s="30" t="str">
        <f t="shared" ref="M264:M327" ca="1" si="243">IF(N264="","",MATCH(N264,OFFSET($AS$5,VLOOKUP(L264,$AV$6:$AX$13,4,FALSE)-3,,VLOOKUP(L264,$AV$6:$AX$13,3,FALSE))))</f>
        <v/>
      </c>
      <c r="O264" s="31">
        <f t="shared" si="192"/>
        <v>0</v>
      </c>
      <c r="P264" s="31">
        <f t="shared" si="241"/>
        <v>0</v>
      </c>
      <c r="X264" s="115" t="str">
        <f t="shared" si="236"/>
        <v/>
      </c>
      <c r="AA264" s="121" t="str">
        <f t="shared" si="207"/>
        <v/>
      </c>
      <c r="AB264" s="279"/>
      <c r="AC264" s="113"/>
      <c r="AD264" s="281"/>
      <c r="AE264" s="286"/>
      <c r="AF264" s="265"/>
    </row>
    <row r="265" spans="1:32" ht="15" customHeight="1" x14ac:dyDescent="0.25">
      <c r="A265" s="1">
        <v>260</v>
      </c>
      <c r="B265" s="283"/>
      <c r="C265" s="24" t="str">
        <f t="shared" si="234"/>
        <v xml:space="preserve">45 ans </v>
      </c>
      <c r="D265" s="25">
        <f t="shared" si="235"/>
        <v>2038</v>
      </c>
      <c r="E265" s="27" t="str">
        <f t="shared" si="239"/>
        <v>21 ans, 7 mois et 29 jours</v>
      </c>
      <c r="F265" s="27" t="s">
        <v>35</v>
      </c>
      <c r="H265" s="26" t="str">
        <f t="shared" si="223"/>
        <v>17 ans, 7 mois et 29 jours</v>
      </c>
      <c r="I265" s="29" t="str">
        <f t="shared" si="210"/>
        <v>19 ans, 0 mois et 29 jours</v>
      </c>
      <c r="J265" s="28">
        <f t="shared" si="242"/>
        <v>50496</v>
      </c>
      <c r="K265" s="29">
        <f t="shared" si="240"/>
        <v>50525</v>
      </c>
      <c r="M265" s="30" t="str">
        <f t="shared" ca="1" si="243"/>
        <v/>
      </c>
      <c r="O265" s="31">
        <f t="shared" si="192"/>
        <v>0</v>
      </c>
      <c r="P265" s="31">
        <f t="shared" si="241"/>
        <v>0</v>
      </c>
      <c r="X265" s="115" t="str">
        <f t="shared" si="236"/>
        <v/>
      </c>
      <c r="AA265" s="121" t="str">
        <f t="shared" si="207"/>
        <v/>
      </c>
      <c r="AB265" s="277">
        <f>SUM(X265:X267)</f>
        <v>0</v>
      </c>
      <c r="AC265" s="113"/>
      <c r="AD265" s="281">
        <v>87</v>
      </c>
      <c r="AE265" s="284">
        <f t="shared" ref="AE265" ca="1" si="244">OFFSET($AI$11,((MOD(ROW(AD266)*4,3)/2)+1)*COUNTA(AD265)+IF(((MOD(ROW(AD266)*4,3)/2)+1)*COUNTA(AD265)=2,INT(ROW(AD259)/12),0),)</f>
        <v>0</v>
      </c>
      <c r="AF265" s="265" t="str">
        <f t="shared" ref="AF265" si="245">IF(AB265=0,"",IF(AB265&lt;AE265,"Alerte !",1))</f>
        <v/>
      </c>
    </row>
    <row r="266" spans="1:32" ht="15" customHeight="1" x14ac:dyDescent="0.25">
      <c r="A266" s="1">
        <v>261</v>
      </c>
      <c r="B266" s="283"/>
      <c r="C266" s="24" t="str">
        <f t="shared" si="234"/>
        <v xml:space="preserve">45 ans </v>
      </c>
      <c r="D266" s="25">
        <f t="shared" si="235"/>
        <v>2038</v>
      </c>
      <c r="E266" s="27" t="str">
        <f t="shared" si="239"/>
        <v>21 ans, 8 mois et 30 jours</v>
      </c>
      <c r="F266" s="27" t="s">
        <v>35</v>
      </c>
      <c r="H266" s="26" t="str">
        <f t="shared" si="223"/>
        <v>17 ans, 8 mois et 30 jours</v>
      </c>
      <c r="I266" s="29" t="str">
        <f t="shared" si="210"/>
        <v>19 ans, 1 mois et 30 jours</v>
      </c>
      <c r="J266" s="28">
        <f t="shared" si="242"/>
        <v>50526</v>
      </c>
      <c r="K266" s="29">
        <f t="shared" si="240"/>
        <v>50556</v>
      </c>
      <c r="M266" s="30" t="str">
        <f t="shared" ca="1" si="243"/>
        <v/>
      </c>
      <c r="O266" s="31">
        <f t="shared" si="192"/>
        <v>0</v>
      </c>
      <c r="P266" s="31">
        <f t="shared" si="241"/>
        <v>0</v>
      </c>
      <c r="X266" s="115" t="str">
        <f t="shared" si="236"/>
        <v/>
      </c>
      <c r="AA266" s="121" t="str">
        <f t="shared" si="207"/>
        <v/>
      </c>
      <c r="AB266" s="278"/>
      <c r="AC266" s="113"/>
      <c r="AD266" s="281"/>
      <c r="AE266" s="285"/>
      <c r="AF266" s="265"/>
    </row>
    <row r="267" spans="1:32" ht="15" customHeight="1" thickBot="1" x14ac:dyDescent="0.3">
      <c r="A267" s="1">
        <v>262</v>
      </c>
      <c r="B267" s="283"/>
      <c r="C267" s="24" t="str">
        <f t="shared" si="234"/>
        <v xml:space="preserve">45 ans </v>
      </c>
      <c r="D267" s="25">
        <f t="shared" si="235"/>
        <v>2038</v>
      </c>
      <c r="E267" s="27" t="str">
        <f t="shared" si="239"/>
        <v>21 ans, 9 mois et 29 jours</v>
      </c>
      <c r="F267" s="27" t="s">
        <v>35</v>
      </c>
      <c r="H267" s="26" t="str">
        <f t="shared" si="223"/>
        <v>17 ans, 9 mois et 29 jours</v>
      </c>
      <c r="I267" s="29" t="str">
        <f t="shared" si="210"/>
        <v>19 ans, 2 mois et 29 jours</v>
      </c>
      <c r="J267" s="28">
        <f t="shared" si="242"/>
        <v>50557</v>
      </c>
      <c r="K267" s="29">
        <f t="shared" si="240"/>
        <v>50586</v>
      </c>
      <c r="M267" s="30" t="str">
        <f t="shared" ca="1" si="243"/>
        <v/>
      </c>
      <c r="O267" s="31">
        <f t="shared" ref="O267:O330" si="246">N267*$AM$7</f>
        <v>0</v>
      </c>
      <c r="P267" s="31">
        <f t="shared" si="241"/>
        <v>0</v>
      </c>
      <c r="X267" s="115" t="str">
        <f t="shared" si="236"/>
        <v/>
      </c>
      <c r="AA267" s="121" t="str">
        <f t="shared" si="207"/>
        <v/>
      </c>
      <c r="AB267" s="279"/>
      <c r="AC267" s="113"/>
      <c r="AD267" s="281"/>
      <c r="AE267" s="286"/>
      <c r="AF267" s="265"/>
    </row>
    <row r="268" spans="1:32" ht="15" customHeight="1" x14ac:dyDescent="0.25">
      <c r="A268" s="1">
        <v>263</v>
      </c>
      <c r="B268" s="283"/>
      <c r="C268" s="24" t="str">
        <f t="shared" si="234"/>
        <v xml:space="preserve">45 ans </v>
      </c>
      <c r="D268" s="25">
        <f t="shared" si="235"/>
        <v>2038</v>
      </c>
      <c r="E268" s="27" t="str">
        <f t="shared" si="239"/>
        <v>21 ans, 10 mois et 30 jours</v>
      </c>
      <c r="F268" s="27" t="s">
        <v>35</v>
      </c>
      <c r="H268" s="26" t="str">
        <f t="shared" si="223"/>
        <v>17 ans, 10 mois et 30 jours</v>
      </c>
      <c r="I268" s="29" t="str">
        <f t="shared" si="210"/>
        <v>19 ans, 3 mois et 30 jours</v>
      </c>
      <c r="J268" s="28">
        <f t="shared" si="242"/>
        <v>50587</v>
      </c>
      <c r="K268" s="29">
        <f t="shared" si="240"/>
        <v>50617</v>
      </c>
      <c r="M268" s="30" t="str">
        <f t="shared" ca="1" si="243"/>
        <v/>
      </c>
      <c r="O268" s="31">
        <f t="shared" si="246"/>
        <v>0</v>
      </c>
      <c r="P268" s="31">
        <f t="shared" si="241"/>
        <v>0</v>
      </c>
      <c r="X268" s="115" t="str">
        <f t="shared" si="236"/>
        <v/>
      </c>
      <c r="AA268" s="121" t="str">
        <f t="shared" si="207"/>
        <v/>
      </c>
      <c r="AB268" s="277">
        <f>SUM(X268:X270)</f>
        <v>0</v>
      </c>
      <c r="AC268" s="113"/>
      <c r="AD268" s="281">
        <v>88</v>
      </c>
      <c r="AE268" s="284">
        <f t="shared" ref="AE268" ca="1" si="247">OFFSET($AI$11,((MOD(ROW(AD269)*4,3)/2)+1)*COUNTA(AD268)+IF(((MOD(ROW(AD269)*4,3)/2)+1)*COUNTA(AD268)=2,INT(ROW(AD262)/12),0),)</f>
        <v>0</v>
      </c>
      <c r="AF268" s="265" t="str">
        <f t="shared" ref="AF268" si="248">IF(AB268=0,"",IF(AB268&lt;AE268,"Alerte !",1))</f>
        <v/>
      </c>
    </row>
    <row r="269" spans="1:32" ht="15" customHeight="1" x14ac:dyDescent="0.25">
      <c r="A269" s="1">
        <v>264</v>
      </c>
      <c r="B269" s="283"/>
      <c r="C269" s="24" t="str">
        <f t="shared" si="234"/>
        <v xml:space="preserve">45 ans </v>
      </c>
      <c r="D269" s="25">
        <f t="shared" si="235"/>
        <v>2038</v>
      </c>
      <c r="E269" s="27" t="str">
        <f t="shared" si="239"/>
        <v>21 ans, 11 mois et 30 jours</v>
      </c>
      <c r="F269" s="27" t="s">
        <v>35</v>
      </c>
      <c r="H269" s="26" t="str">
        <f t="shared" si="223"/>
        <v>17 ans, 11 mois et 30 jours</v>
      </c>
      <c r="I269" s="29" t="str">
        <f t="shared" si="210"/>
        <v>19 ans, 4 mois et 30 jours</v>
      </c>
      <c r="J269" s="28">
        <f t="shared" si="242"/>
        <v>50618</v>
      </c>
      <c r="K269" s="29">
        <f t="shared" si="240"/>
        <v>50648</v>
      </c>
      <c r="M269" s="30" t="str">
        <f t="shared" ca="1" si="243"/>
        <v/>
      </c>
      <c r="O269" s="31">
        <f t="shared" si="246"/>
        <v>0</v>
      </c>
      <c r="P269" s="31">
        <f t="shared" si="241"/>
        <v>0</v>
      </c>
      <c r="X269" s="115" t="str">
        <f t="shared" si="236"/>
        <v/>
      </c>
      <c r="AA269" s="121" t="str">
        <f t="shared" si="207"/>
        <v/>
      </c>
      <c r="AB269" s="278"/>
      <c r="AC269" s="113"/>
      <c r="AD269" s="281"/>
      <c r="AE269" s="285"/>
      <c r="AF269" s="265"/>
    </row>
    <row r="270" spans="1:32" ht="15" customHeight="1" thickBot="1" x14ac:dyDescent="0.3">
      <c r="A270" s="1">
        <v>265</v>
      </c>
      <c r="B270" s="283"/>
      <c r="C270" s="24" t="str">
        <f t="shared" si="234"/>
        <v xml:space="preserve">45 ans </v>
      </c>
      <c r="D270" s="25">
        <f t="shared" si="235"/>
        <v>2038</v>
      </c>
      <c r="E270" s="27" t="str">
        <f t="shared" si="239"/>
        <v>22 ans, 0 mois et 29 jours</v>
      </c>
      <c r="F270" s="27" t="s">
        <v>35</v>
      </c>
      <c r="H270" s="26" t="str">
        <f t="shared" si="223"/>
        <v>18 ans, 0 mois et 29 jours</v>
      </c>
      <c r="I270" s="29" t="str">
        <f t="shared" si="210"/>
        <v>19 ans, 5 mois et 29 jours</v>
      </c>
      <c r="J270" s="28">
        <f t="shared" si="242"/>
        <v>50649</v>
      </c>
      <c r="K270" s="29">
        <f t="shared" si="240"/>
        <v>50678</v>
      </c>
      <c r="M270" s="30" t="str">
        <f t="shared" ca="1" si="243"/>
        <v/>
      </c>
      <c r="O270" s="31">
        <f t="shared" si="246"/>
        <v>0</v>
      </c>
      <c r="P270" s="31">
        <f t="shared" si="241"/>
        <v>0</v>
      </c>
      <c r="X270" s="115" t="str">
        <f t="shared" si="236"/>
        <v/>
      </c>
      <c r="AA270" s="121" t="str">
        <f t="shared" si="207"/>
        <v/>
      </c>
      <c r="AB270" s="279"/>
      <c r="AC270" s="113"/>
      <c r="AD270" s="281"/>
      <c r="AE270" s="286"/>
      <c r="AF270" s="265"/>
    </row>
    <row r="271" spans="1:32" ht="15" customHeight="1" x14ac:dyDescent="0.25">
      <c r="A271" s="1">
        <v>266</v>
      </c>
      <c r="B271" s="283"/>
      <c r="C271" s="24" t="str">
        <f t="shared" si="234"/>
        <v xml:space="preserve">45 ans </v>
      </c>
      <c r="D271" s="25">
        <f t="shared" si="235"/>
        <v>2038</v>
      </c>
      <c r="E271" s="27" t="str">
        <f t="shared" si="239"/>
        <v>22 ans, 1 mois et 30 jours</v>
      </c>
      <c r="F271" s="27" t="s">
        <v>35</v>
      </c>
      <c r="H271" s="26" t="str">
        <f t="shared" si="223"/>
        <v>18 ans, 1 mois et 30 jours</v>
      </c>
      <c r="I271" s="29" t="str">
        <f t="shared" si="210"/>
        <v>19 ans, 6 mois et 30 jours</v>
      </c>
      <c r="J271" s="28">
        <f t="shared" si="242"/>
        <v>50679</v>
      </c>
      <c r="K271" s="29">
        <f t="shared" si="240"/>
        <v>50709</v>
      </c>
      <c r="M271" s="30" t="str">
        <f t="shared" ca="1" si="243"/>
        <v/>
      </c>
      <c r="O271" s="31">
        <f t="shared" si="246"/>
        <v>0</v>
      </c>
      <c r="P271" s="31">
        <f t="shared" si="241"/>
        <v>0</v>
      </c>
      <c r="X271" s="115" t="str">
        <f t="shared" si="236"/>
        <v/>
      </c>
      <c r="AA271" s="121" t="str">
        <f t="shared" si="207"/>
        <v/>
      </c>
      <c r="AB271" s="277">
        <f>SUM(X271:X273)</f>
        <v>0</v>
      </c>
      <c r="AC271" s="113"/>
      <c r="AD271" s="281">
        <v>89</v>
      </c>
      <c r="AE271" s="284">
        <f t="shared" ref="AE271" ca="1" si="249">OFFSET($AI$11,((MOD(ROW(AD272)*4,3)/2)+1)*COUNTA(AD271)+IF(((MOD(ROW(AD272)*4,3)/2)+1)*COUNTA(AD271)=2,INT(ROW(AD265)/12),0),)</f>
        <v>0</v>
      </c>
      <c r="AF271" s="265" t="str">
        <f t="shared" ref="AF271" si="250">IF(AB271=0,"",IF(AB271&lt;AE271,"Alerte !",1))</f>
        <v/>
      </c>
    </row>
    <row r="272" spans="1:32" ht="15" customHeight="1" x14ac:dyDescent="0.25">
      <c r="A272" s="1">
        <v>267</v>
      </c>
      <c r="B272" s="283"/>
      <c r="C272" s="24" t="str">
        <f t="shared" si="234"/>
        <v xml:space="preserve">45 ans </v>
      </c>
      <c r="D272" s="25">
        <f t="shared" si="235"/>
        <v>2038</v>
      </c>
      <c r="E272" s="27" t="str">
        <f t="shared" si="239"/>
        <v>22 ans, 2 mois et 29 jours</v>
      </c>
      <c r="F272" s="27" t="s">
        <v>35</v>
      </c>
      <c r="H272" s="26" t="str">
        <f t="shared" si="223"/>
        <v>18 ans, 2 mois et 29 jours</v>
      </c>
      <c r="I272" s="29" t="str">
        <f t="shared" si="210"/>
        <v>19 ans, 7 mois et 29 jours</v>
      </c>
      <c r="J272" s="28">
        <f t="shared" si="242"/>
        <v>50710</v>
      </c>
      <c r="K272" s="29">
        <f t="shared" si="240"/>
        <v>50739</v>
      </c>
      <c r="M272" s="30" t="str">
        <f t="shared" ca="1" si="243"/>
        <v/>
      </c>
      <c r="O272" s="31">
        <f t="shared" si="246"/>
        <v>0</v>
      </c>
      <c r="P272" s="31">
        <f t="shared" si="241"/>
        <v>0</v>
      </c>
      <c r="X272" s="115" t="str">
        <f t="shared" si="236"/>
        <v/>
      </c>
      <c r="AA272" s="121" t="str">
        <f t="shared" si="207"/>
        <v/>
      </c>
      <c r="AB272" s="278"/>
      <c r="AC272" s="113"/>
      <c r="AD272" s="281"/>
      <c r="AE272" s="285"/>
      <c r="AF272" s="265"/>
    </row>
    <row r="273" spans="1:32" ht="15" customHeight="1" thickBot="1" x14ac:dyDescent="0.3">
      <c r="A273" s="1">
        <v>268</v>
      </c>
      <c r="B273" s="283"/>
      <c r="C273" s="24" t="str">
        <f t="shared" si="234"/>
        <v xml:space="preserve">45 ans </v>
      </c>
      <c r="D273" s="25">
        <f t="shared" si="235"/>
        <v>2038</v>
      </c>
      <c r="E273" s="27" t="str">
        <f t="shared" si="239"/>
        <v>22 ans, 3 mois et 30 jours</v>
      </c>
      <c r="F273" s="27" t="s">
        <v>35</v>
      </c>
      <c r="H273" s="26" t="str">
        <f t="shared" si="223"/>
        <v>18 ans, 3 mois et 30 jours</v>
      </c>
      <c r="I273" s="29" t="str">
        <f t="shared" si="210"/>
        <v>19 ans, 8 mois et 30 jours</v>
      </c>
      <c r="J273" s="28">
        <f t="shared" si="242"/>
        <v>50740</v>
      </c>
      <c r="K273" s="29">
        <f t="shared" si="240"/>
        <v>50770</v>
      </c>
      <c r="M273" s="30" t="str">
        <f t="shared" ca="1" si="243"/>
        <v/>
      </c>
      <c r="O273" s="31">
        <f t="shared" si="246"/>
        <v>0</v>
      </c>
      <c r="P273" s="31">
        <f t="shared" si="241"/>
        <v>0</v>
      </c>
      <c r="X273" s="115" t="str">
        <f t="shared" si="236"/>
        <v/>
      </c>
      <c r="AA273" s="121" t="str">
        <f t="shared" si="207"/>
        <v/>
      </c>
      <c r="AB273" s="279"/>
      <c r="AC273" s="113"/>
      <c r="AD273" s="281"/>
      <c r="AE273" s="286"/>
      <c r="AF273" s="265"/>
    </row>
    <row r="274" spans="1:32" ht="15" customHeight="1" x14ac:dyDescent="0.25">
      <c r="A274" s="1">
        <v>269</v>
      </c>
      <c r="B274" s="283" t="s">
        <v>63</v>
      </c>
      <c r="C274" s="24" t="str">
        <f t="shared" si="234"/>
        <v xml:space="preserve">45 ans </v>
      </c>
      <c r="D274" s="25">
        <f t="shared" si="235"/>
        <v>2039</v>
      </c>
      <c r="E274" s="27" t="str">
        <f t="shared" si="239"/>
        <v>22 ans, 4 mois et 30 jours</v>
      </c>
      <c r="F274" s="27" t="s">
        <v>35</v>
      </c>
      <c r="H274" s="26" t="str">
        <f t="shared" si="223"/>
        <v>18 ans, 4 mois et 30 jours</v>
      </c>
      <c r="I274" s="29" t="str">
        <f t="shared" si="210"/>
        <v>19 ans, 9 mois et 30 jours</v>
      </c>
      <c r="J274" s="28">
        <f t="shared" si="242"/>
        <v>50771</v>
      </c>
      <c r="K274" s="29">
        <f t="shared" si="240"/>
        <v>50801</v>
      </c>
      <c r="M274" s="30" t="str">
        <f t="shared" ca="1" si="243"/>
        <v/>
      </c>
      <c r="O274" s="31">
        <f t="shared" si="246"/>
        <v>0</v>
      </c>
      <c r="P274" s="31">
        <f t="shared" si="241"/>
        <v>0</v>
      </c>
      <c r="X274" s="115" t="str">
        <f t="shared" si="236"/>
        <v/>
      </c>
      <c r="AA274" s="121" t="str">
        <f t="shared" si="207"/>
        <v/>
      </c>
      <c r="AB274" s="277">
        <f>SUM(X274:X276)</f>
        <v>0</v>
      </c>
      <c r="AC274" s="113"/>
      <c r="AD274" s="281">
        <v>90</v>
      </c>
      <c r="AE274" s="284">
        <f t="shared" ref="AE274" ca="1" si="251">OFFSET($AI$11,((MOD(ROW(AD275)*4,3)/2)+1)*COUNTA(AD274)+IF(((MOD(ROW(AD275)*4,3)/2)+1)*COUNTA(AD274)=2,INT(ROW(AD268)/12),0),)</f>
        <v>0</v>
      </c>
      <c r="AF274" s="265" t="str">
        <f t="shared" ref="AF274" si="252">IF(AB274=0,"",IF(AB274&lt;AE274,"Alerte !",1))</f>
        <v/>
      </c>
    </row>
    <row r="275" spans="1:32" ht="15" customHeight="1" x14ac:dyDescent="0.25">
      <c r="A275" s="1">
        <v>270</v>
      </c>
      <c r="B275" s="283"/>
      <c r="C275" s="24" t="str">
        <f t="shared" si="234"/>
        <v xml:space="preserve">46 ans </v>
      </c>
      <c r="D275" s="25">
        <f t="shared" si="235"/>
        <v>2039</v>
      </c>
      <c r="E275" s="27" t="str">
        <f t="shared" si="239"/>
        <v>22 ans, 5 mois et 27 jours</v>
      </c>
      <c r="F275" s="27" t="s">
        <v>35</v>
      </c>
      <c r="H275" s="26" t="str">
        <f t="shared" si="223"/>
        <v>18 ans, 5 mois et 27 jours</v>
      </c>
      <c r="I275" s="29" t="str">
        <f t="shared" si="210"/>
        <v>19 ans, 10 mois et 27 jours</v>
      </c>
      <c r="J275" s="28">
        <f t="shared" si="242"/>
        <v>50802</v>
      </c>
      <c r="K275" s="29">
        <f t="shared" si="240"/>
        <v>50829</v>
      </c>
      <c r="M275" s="30" t="str">
        <f t="shared" ca="1" si="243"/>
        <v/>
      </c>
      <c r="O275" s="31">
        <f t="shared" si="246"/>
        <v>0</v>
      </c>
      <c r="P275" s="31">
        <f t="shared" si="241"/>
        <v>0</v>
      </c>
      <c r="X275" s="115" t="str">
        <f t="shared" si="236"/>
        <v/>
      </c>
      <c r="AA275" s="121" t="str">
        <f t="shared" si="207"/>
        <v/>
      </c>
      <c r="AB275" s="278"/>
      <c r="AC275" s="113"/>
      <c r="AD275" s="281"/>
      <c r="AE275" s="285"/>
      <c r="AF275" s="265"/>
    </row>
    <row r="276" spans="1:32" ht="15" customHeight="1" thickBot="1" x14ac:dyDescent="0.3">
      <c r="A276" s="1">
        <v>271</v>
      </c>
      <c r="B276" s="283"/>
      <c r="C276" s="24" t="str">
        <f t="shared" si="234"/>
        <v xml:space="preserve">46 ans </v>
      </c>
      <c r="D276" s="25">
        <f t="shared" si="235"/>
        <v>2039</v>
      </c>
      <c r="E276" s="27" t="str">
        <f t="shared" si="239"/>
        <v>22 ans, 6 mois et 30 jours</v>
      </c>
      <c r="F276" s="27" t="s">
        <v>35</v>
      </c>
      <c r="H276" s="26" t="str">
        <f t="shared" si="223"/>
        <v>18 ans, 6 mois et 30 jours</v>
      </c>
      <c r="I276" s="29" t="str">
        <f t="shared" si="210"/>
        <v>19 ans, 11 mois et 30 jours</v>
      </c>
      <c r="J276" s="28">
        <f t="shared" si="242"/>
        <v>50830</v>
      </c>
      <c r="K276" s="29">
        <f t="shared" si="240"/>
        <v>50860</v>
      </c>
      <c r="M276" s="30" t="str">
        <f t="shared" ca="1" si="243"/>
        <v/>
      </c>
      <c r="O276" s="31">
        <f t="shared" si="246"/>
        <v>0</v>
      </c>
      <c r="P276" s="31">
        <f t="shared" si="241"/>
        <v>0</v>
      </c>
      <c r="X276" s="115" t="str">
        <f t="shared" si="236"/>
        <v/>
      </c>
      <c r="AA276" s="121" t="str">
        <f t="shared" si="207"/>
        <v/>
      </c>
      <c r="AB276" s="279"/>
      <c r="AC276" s="113"/>
      <c r="AD276" s="281"/>
      <c r="AE276" s="286"/>
      <c r="AF276" s="265"/>
    </row>
    <row r="277" spans="1:32" ht="15" customHeight="1" x14ac:dyDescent="0.25">
      <c r="A277" s="1">
        <v>272</v>
      </c>
      <c r="B277" s="283"/>
      <c r="C277" s="24" t="str">
        <f t="shared" si="234"/>
        <v xml:space="preserve">46 ans </v>
      </c>
      <c r="D277" s="25">
        <f t="shared" si="235"/>
        <v>2039</v>
      </c>
      <c r="E277" s="27" t="str">
        <f t="shared" si="239"/>
        <v>22 ans, 7 mois et 29 jours</v>
      </c>
      <c r="F277" s="27" t="s">
        <v>35</v>
      </c>
      <c r="H277" s="26" t="str">
        <f t="shared" si="223"/>
        <v>18 ans, 7 mois et 29 jours</v>
      </c>
      <c r="I277" s="29" t="str">
        <f t="shared" si="210"/>
        <v>20 ans, 0 mois et 29 jours</v>
      </c>
      <c r="J277" s="28">
        <f t="shared" si="242"/>
        <v>50861</v>
      </c>
      <c r="K277" s="29">
        <f t="shared" si="240"/>
        <v>50890</v>
      </c>
      <c r="M277" s="30" t="str">
        <f t="shared" ca="1" si="243"/>
        <v/>
      </c>
      <c r="O277" s="31">
        <f t="shared" si="246"/>
        <v>0</v>
      </c>
      <c r="P277" s="31">
        <f t="shared" si="241"/>
        <v>0</v>
      </c>
      <c r="X277" s="115" t="str">
        <f t="shared" si="236"/>
        <v/>
      </c>
      <c r="AA277" s="121" t="str">
        <f t="shared" si="207"/>
        <v/>
      </c>
      <c r="AB277" s="277">
        <f>SUM(X277:X279)</f>
        <v>0</v>
      </c>
      <c r="AC277" s="113"/>
      <c r="AD277" s="281">
        <v>91</v>
      </c>
      <c r="AE277" s="284">
        <f t="shared" ref="AE277" ca="1" si="253">OFFSET($AI$11,((MOD(ROW(AD278)*4,3)/2)+1)*COUNTA(AD277)+IF(((MOD(ROW(AD278)*4,3)/2)+1)*COUNTA(AD277)=2,INT(ROW(AD271)/12),0),)</f>
        <v>0</v>
      </c>
      <c r="AF277" s="265" t="str">
        <f t="shared" ref="AF277" si="254">IF(AB277=0,"",IF(AB277&lt;AE277,"Alerte !",1))</f>
        <v/>
      </c>
    </row>
    <row r="278" spans="1:32" ht="15" customHeight="1" x14ac:dyDescent="0.25">
      <c r="A278" s="1">
        <v>273</v>
      </c>
      <c r="B278" s="283"/>
      <c r="C278" s="24" t="str">
        <f t="shared" si="234"/>
        <v xml:space="preserve">46 ans </v>
      </c>
      <c r="D278" s="25">
        <f t="shared" si="235"/>
        <v>2039</v>
      </c>
      <c r="E278" s="27" t="str">
        <f t="shared" si="239"/>
        <v>22 ans, 8 mois et 30 jours</v>
      </c>
      <c r="F278" s="27" t="s">
        <v>35</v>
      </c>
      <c r="H278" s="26" t="str">
        <f t="shared" si="223"/>
        <v>18 ans, 8 mois et 30 jours</v>
      </c>
      <c r="I278" s="29" t="str">
        <f t="shared" si="210"/>
        <v>20 ans, 1 mois et 30 jours</v>
      </c>
      <c r="J278" s="28">
        <f t="shared" si="242"/>
        <v>50891</v>
      </c>
      <c r="K278" s="29">
        <f t="shared" si="240"/>
        <v>50921</v>
      </c>
      <c r="M278" s="30" t="str">
        <f t="shared" ca="1" si="243"/>
        <v/>
      </c>
      <c r="O278" s="31">
        <f t="shared" si="246"/>
        <v>0</v>
      </c>
      <c r="P278" s="31">
        <f t="shared" si="241"/>
        <v>0</v>
      </c>
      <c r="X278" s="115" t="str">
        <f t="shared" si="236"/>
        <v/>
      </c>
      <c r="AA278" s="121" t="str">
        <f t="shared" si="207"/>
        <v/>
      </c>
      <c r="AB278" s="278"/>
      <c r="AC278" s="113"/>
      <c r="AD278" s="281"/>
      <c r="AE278" s="285"/>
      <c r="AF278" s="265"/>
    </row>
    <row r="279" spans="1:32" ht="15" customHeight="1" thickBot="1" x14ac:dyDescent="0.3">
      <c r="A279" s="1">
        <v>274</v>
      </c>
      <c r="B279" s="283"/>
      <c r="C279" s="24" t="str">
        <f t="shared" si="234"/>
        <v xml:space="preserve">46 ans </v>
      </c>
      <c r="D279" s="25">
        <f t="shared" si="235"/>
        <v>2039</v>
      </c>
      <c r="E279" s="27" t="str">
        <f t="shared" si="239"/>
        <v>22 ans, 9 mois et 29 jours</v>
      </c>
      <c r="F279" s="27" t="s">
        <v>35</v>
      </c>
      <c r="H279" s="26" t="str">
        <f t="shared" si="223"/>
        <v>18 ans, 9 mois et 29 jours</v>
      </c>
      <c r="I279" s="29" t="str">
        <f t="shared" si="210"/>
        <v>20 ans, 2 mois et 29 jours</v>
      </c>
      <c r="J279" s="28">
        <f t="shared" si="242"/>
        <v>50922</v>
      </c>
      <c r="K279" s="29">
        <f t="shared" si="240"/>
        <v>50951</v>
      </c>
      <c r="M279" s="30" t="str">
        <f t="shared" ca="1" si="243"/>
        <v/>
      </c>
      <c r="O279" s="31">
        <f t="shared" si="246"/>
        <v>0</v>
      </c>
      <c r="P279" s="31">
        <f t="shared" si="241"/>
        <v>0</v>
      </c>
      <c r="X279" s="115" t="str">
        <f t="shared" si="236"/>
        <v/>
      </c>
      <c r="AA279" s="121" t="str">
        <f t="shared" si="207"/>
        <v/>
      </c>
      <c r="AB279" s="279"/>
      <c r="AC279" s="113"/>
      <c r="AD279" s="281"/>
      <c r="AE279" s="286"/>
      <c r="AF279" s="265"/>
    </row>
    <row r="280" spans="1:32" ht="15" customHeight="1" x14ac:dyDescent="0.25">
      <c r="A280" s="1">
        <v>275</v>
      </c>
      <c r="B280" s="283"/>
      <c r="C280" s="24" t="str">
        <f t="shared" si="234"/>
        <v xml:space="preserve">46 ans </v>
      </c>
      <c r="D280" s="25">
        <f t="shared" si="235"/>
        <v>2039</v>
      </c>
      <c r="E280" s="27" t="str">
        <f t="shared" si="239"/>
        <v>22 ans, 10 mois et 30 jours</v>
      </c>
      <c r="F280" s="27" t="s">
        <v>35</v>
      </c>
      <c r="H280" s="26" t="str">
        <f t="shared" si="223"/>
        <v>18 ans, 10 mois et 30 jours</v>
      </c>
      <c r="I280" s="29" t="str">
        <f t="shared" si="210"/>
        <v>20 ans, 3 mois et 30 jours</v>
      </c>
      <c r="J280" s="28">
        <f t="shared" si="242"/>
        <v>50952</v>
      </c>
      <c r="K280" s="29">
        <f t="shared" si="240"/>
        <v>50982</v>
      </c>
      <c r="M280" s="30" t="str">
        <f t="shared" ca="1" si="243"/>
        <v/>
      </c>
      <c r="O280" s="31">
        <f t="shared" si="246"/>
        <v>0</v>
      </c>
      <c r="P280" s="31">
        <f t="shared" si="241"/>
        <v>0</v>
      </c>
      <c r="X280" s="115" t="str">
        <f t="shared" si="236"/>
        <v/>
      </c>
      <c r="AA280" s="121" t="str">
        <f t="shared" si="207"/>
        <v/>
      </c>
      <c r="AB280" s="277">
        <f>SUM(X280:X282)</f>
        <v>0</v>
      </c>
      <c r="AC280" s="113"/>
      <c r="AD280" s="281">
        <v>92</v>
      </c>
      <c r="AE280" s="284">
        <f t="shared" ref="AE280" ca="1" si="255">OFFSET($AI$11,((MOD(ROW(AD281)*4,3)/2)+1)*COUNTA(AD280)+IF(((MOD(ROW(AD281)*4,3)/2)+1)*COUNTA(AD280)=2,INT(ROW(AD274)/12),0),)</f>
        <v>0</v>
      </c>
      <c r="AF280" s="265" t="str">
        <f t="shared" ref="AF280" si="256">IF(AB280=0,"",IF(AB280&lt;AE280,"Alerte !",1))</f>
        <v/>
      </c>
    </row>
    <row r="281" spans="1:32" ht="15" customHeight="1" x14ac:dyDescent="0.25">
      <c r="A281" s="1">
        <v>276</v>
      </c>
      <c r="B281" s="283"/>
      <c r="C281" s="24" t="str">
        <f t="shared" si="234"/>
        <v xml:space="preserve">46 ans </v>
      </c>
      <c r="D281" s="25">
        <f t="shared" si="235"/>
        <v>2039</v>
      </c>
      <c r="E281" s="27" t="str">
        <f t="shared" si="239"/>
        <v>22 ans, 11 mois et 30 jours</v>
      </c>
      <c r="F281" s="27" t="s">
        <v>35</v>
      </c>
      <c r="H281" s="26" t="str">
        <f t="shared" si="223"/>
        <v>18 ans, 11 mois et 30 jours</v>
      </c>
      <c r="I281" s="29" t="str">
        <f t="shared" si="210"/>
        <v>20 ans, 4 mois et 30 jours</v>
      </c>
      <c r="J281" s="28">
        <f t="shared" si="242"/>
        <v>50983</v>
      </c>
      <c r="K281" s="29">
        <f t="shared" si="240"/>
        <v>51013</v>
      </c>
      <c r="M281" s="30" t="str">
        <f t="shared" ca="1" si="243"/>
        <v/>
      </c>
      <c r="O281" s="31">
        <f t="shared" si="246"/>
        <v>0</v>
      </c>
      <c r="P281" s="31">
        <f t="shared" si="241"/>
        <v>0</v>
      </c>
      <c r="X281" s="115" t="str">
        <f t="shared" si="236"/>
        <v/>
      </c>
      <c r="AA281" s="121" t="str">
        <f t="shared" si="207"/>
        <v/>
      </c>
      <c r="AB281" s="278"/>
      <c r="AC281" s="113"/>
      <c r="AD281" s="281"/>
      <c r="AE281" s="285"/>
      <c r="AF281" s="265"/>
    </row>
    <row r="282" spans="1:32" ht="15" customHeight="1" thickBot="1" x14ac:dyDescent="0.3">
      <c r="A282" s="1">
        <v>277</v>
      </c>
      <c r="B282" s="283"/>
      <c r="C282" s="24" t="str">
        <f t="shared" si="234"/>
        <v xml:space="preserve">46 ans </v>
      </c>
      <c r="D282" s="25">
        <f t="shared" si="235"/>
        <v>2039</v>
      </c>
      <c r="E282" s="27" t="str">
        <f t="shared" si="239"/>
        <v>23 ans, 0 mois et 29 jours</v>
      </c>
      <c r="F282" s="27" t="s">
        <v>35</v>
      </c>
      <c r="H282" s="26" t="str">
        <f t="shared" si="223"/>
        <v>19 ans, 0 mois et 29 jours</v>
      </c>
      <c r="I282" s="29" t="str">
        <f t="shared" si="210"/>
        <v>20 ans, 5 mois et 29 jours</v>
      </c>
      <c r="J282" s="28">
        <f t="shared" si="242"/>
        <v>51014</v>
      </c>
      <c r="K282" s="29">
        <f t="shared" si="240"/>
        <v>51043</v>
      </c>
      <c r="M282" s="30" t="str">
        <f t="shared" ca="1" si="243"/>
        <v/>
      </c>
      <c r="O282" s="31">
        <f t="shared" si="246"/>
        <v>0</v>
      </c>
      <c r="P282" s="31">
        <f t="shared" si="241"/>
        <v>0</v>
      </c>
      <c r="X282" s="115" t="str">
        <f t="shared" si="236"/>
        <v/>
      </c>
      <c r="AA282" s="121" t="str">
        <f t="shared" si="207"/>
        <v/>
      </c>
      <c r="AB282" s="279"/>
      <c r="AC282" s="113"/>
      <c r="AD282" s="281"/>
      <c r="AE282" s="286"/>
      <c r="AF282" s="265"/>
    </row>
    <row r="283" spans="1:32" ht="15" customHeight="1" x14ac:dyDescent="0.25">
      <c r="A283" s="1">
        <v>278</v>
      </c>
      <c r="B283" s="283"/>
      <c r="C283" s="24" t="str">
        <f t="shared" si="234"/>
        <v xml:space="preserve">46 ans </v>
      </c>
      <c r="D283" s="25">
        <f t="shared" si="235"/>
        <v>2039</v>
      </c>
      <c r="E283" s="27" t="str">
        <f t="shared" si="239"/>
        <v>23 ans, 1 mois et 30 jours</v>
      </c>
      <c r="F283" s="27" t="s">
        <v>35</v>
      </c>
      <c r="H283" s="26" t="str">
        <f t="shared" si="223"/>
        <v>19 ans, 1 mois et 30 jours</v>
      </c>
      <c r="I283" s="29" t="str">
        <f t="shared" si="210"/>
        <v>20 ans, 6 mois et 30 jours</v>
      </c>
      <c r="J283" s="28">
        <f t="shared" si="242"/>
        <v>51044</v>
      </c>
      <c r="K283" s="29">
        <f t="shared" si="240"/>
        <v>51074</v>
      </c>
      <c r="M283" s="30" t="str">
        <f t="shared" ca="1" si="243"/>
        <v/>
      </c>
      <c r="O283" s="31">
        <f t="shared" si="246"/>
        <v>0</v>
      </c>
      <c r="P283" s="31">
        <f t="shared" si="241"/>
        <v>0</v>
      </c>
      <c r="X283" s="115" t="str">
        <f t="shared" si="236"/>
        <v/>
      </c>
      <c r="AA283" s="121" t="str">
        <f t="shared" si="207"/>
        <v/>
      </c>
      <c r="AB283" s="277">
        <f>SUM(X283:X285)</f>
        <v>0</v>
      </c>
      <c r="AC283" s="113"/>
      <c r="AD283" s="281">
        <v>93</v>
      </c>
      <c r="AE283" s="284">
        <f t="shared" ref="AE283" ca="1" si="257">OFFSET($AI$11,((MOD(ROW(AD284)*4,3)/2)+1)*COUNTA(AD283)+IF(((MOD(ROW(AD284)*4,3)/2)+1)*COUNTA(AD283)=2,INT(ROW(AD277)/12),0),)</f>
        <v>0</v>
      </c>
      <c r="AF283" s="265" t="str">
        <f t="shared" ref="AF283" si="258">IF(AB283=0,"",IF(AB283&lt;AE283,"Alerte !",1))</f>
        <v/>
      </c>
    </row>
    <row r="284" spans="1:32" ht="15" customHeight="1" x14ac:dyDescent="0.25">
      <c r="A284" s="1">
        <v>279</v>
      </c>
      <c r="B284" s="283"/>
      <c r="C284" s="24" t="str">
        <f t="shared" si="234"/>
        <v xml:space="preserve">46 ans </v>
      </c>
      <c r="D284" s="25">
        <f t="shared" si="235"/>
        <v>2039</v>
      </c>
      <c r="E284" s="27" t="str">
        <f t="shared" si="239"/>
        <v>23 ans, 2 mois et 29 jours</v>
      </c>
      <c r="F284" s="27" t="s">
        <v>35</v>
      </c>
      <c r="H284" s="26" t="str">
        <f t="shared" si="223"/>
        <v>19 ans, 2 mois et 29 jours</v>
      </c>
      <c r="I284" s="29" t="str">
        <f t="shared" si="210"/>
        <v>20 ans, 7 mois et 29 jours</v>
      </c>
      <c r="J284" s="28">
        <f t="shared" si="242"/>
        <v>51075</v>
      </c>
      <c r="K284" s="29">
        <f t="shared" si="240"/>
        <v>51104</v>
      </c>
      <c r="M284" s="30" t="str">
        <f t="shared" ca="1" si="243"/>
        <v/>
      </c>
      <c r="O284" s="31">
        <f t="shared" si="246"/>
        <v>0</v>
      </c>
      <c r="P284" s="31">
        <f t="shared" si="241"/>
        <v>0</v>
      </c>
      <c r="X284" s="115" t="str">
        <f t="shared" si="236"/>
        <v/>
      </c>
      <c r="AA284" s="121" t="str">
        <f t="shared" si="207"/>
        <v/>
      </c>
      <c r="AB284" s="278"/>
      <c r="AC284" s="113"/>
      <c r="AD284" s="281"/>
      <c r="AE284" s="285"/>
      <c r="AF284" s="265"/>
    </row>
    <row r="285" spans="1:32" ht="15" customHeight="1" thickBot="1" x14ac:dyDescent="0.3">
      <c r="A285" s="1">
        <v>280</v>
      </c>
      <c r="B285" s="283"/>
      <c r="C285" s="24" t="str">
        <f t="shared" si="234"/>
        <v xml:space="preserve">46 ans </v>
      </c>
      <c r="D285" s="25">
        <f t="shared" si="235"/>
        <v>2039</v>
      </c>
      <c r="E285" s="27" t="str">
        <f t="shared" si="239"/>
        <v>23 ans, 3 mois et 30 jours</v>
      </c>
      <c r="F285" s="27" t="s">
        <v>35</v>
      </c>
      <c r="H285" s="26" t="str">
        <f t="shared" si="223"/>
        <v>19 ans, 3 mois et 30 jours</v>
      </c>
      <c r="I285" s="29" t="str">
        <f t="shared" si="210"/>
        <v>20 ans, 8 mois et 30 jours</v>
      </c>
      <c r="J285" s="28">
        <f t="shared" si="242"/>
        <v>51105</v>
      </c>
      <c r="K285" s="29">
        <f t="shared" si="240"/>
        <v>51135</v>
      </c>
      <c r="M285" s="30" t="str">
        <f t="shared" ca="1" si="243"/>
        <v/>
      </c>
      <c r="O285" s="31">
        <f t="shared" si="246"/>
        <v>0</v>
      </c>
      <c r="P285" s="31">
        <f t="shared" si="241"/>
        <v>0</v>
      </c>
      <c r="X285" s="115" t="str">
        <f t="shared" si="236"/>
        <v/>
      </c>
      <c r="AA285" s="121" t="str">
        <f t="shared" si="207"/>
        <v/>
      </c>
      <c r="AB285" s="279"/>
      <c r="AC285" s="113"/>
      <c r="AD285" s="281"/>
      <c r="AE285" s="286"/>
      <c r="AF285" s="265"/>
    </row>
    <row r="286" spans="1:32" ht="15" customHeight="1" x14ac:dyDescent="0.25">
      <c r="A286" s="1">
        <v>281</v>
      </c>
      <c r="B286" s="283" t="s">
        <v>64</v>
      </c>
      <c r="C286" s="24" t="str">
        <f t="shared" si="234"/>
        <v xml:space="preserve">46 ans </v>
      </c>
      <c r="D286" s="25">
        <f t="shared" si="235"/>
        <v>2040</v>
      </c>
      <c r="E286" s="27" t="str">
        <f t="shared" si="239"/>
        <v>23 ans, 4 mois et 30 jours</v>
      </c>
      <c r="F286" s="27" t="s">
        <v>35</v>
      </c>
      <c r="H286" s="26" t="str">
        <f t="shared" si="223"/>
        <v>19 ans, 4 mois et 30 jours</v>
      </c>
      <c r="I286" s="29" t="str">
        <f t="shared" si="210"/>
        <v>20 ans, 9 mois et 30 jours</v>
      </c>
      <c r="J286" s="28">
        <f t="shared" si="242"/>
        <v>51136</v>
      </c>
      <c r="K286" s="29">
        <f t="shared" si="240"/>
        <v>51166</v>
      </c>
      <c r="M286" s="30" t="str">
        <f t="shared" ca="1" si="243"/>
        <v/>
      </c>
      <c r="O286" s="31">
        <f t="shared" si="246"/>
        <v>0</v>
      </c>
      <c r="P286" s="31">
        <f t="shared" si="241"/>
        <v>0</v>
      </c>
      <c r="X286" s="115" t="str">
        <f t="shared" si="236"/>
        <v/>
      </c>
      <c r="AA286" s="121" t="str">
        <f t="shared" si="207"/>
        <v/>
      </c>
      <c r="AB286" s="277">
        <f>SUM(X286:X288)</f>
        <v>0</v>
      </c>
      <c r="AC286" s="113"/>
      <c r="AD286" s="281">
        <v>94</v>
      </c>
      <c r="AE286" s="284">
        <f t="shared" ref="AE286" ca="1" si="259">OFFSET($AI$11,((MOD(ROW(AD287)*4,3)/2)+1)*COUNTA(AD286)+IF(((MOD(ROW(AD287)*4,3)/2)+1)*COUNTA(AD286)=2,INT(ROW(AD280)/12),0),)</f>
        <v>0</v>
      </c>
      <c r="AF286" s="265" t="str">
        <f t="shared" ref="AF286" si="260">IF(AB286=0,"",IF(AB286&lt;AE286,"Alerte !",1))</f>
        <v/>
      </c>
    </row>
    <row r="287" spans="1:32" ht="15" customHeight="1" x14ac:dyDescent="0.25">
      <c r="A287" s="1">
        <v>282</v>
      </c>
      <c r="B287" s="283"/>
      <c r="C287" s="24" t="str">
        <f t="shared" si="234"/>
        <v xml:space="preserve">47 ans </v>
      </c>
      <c r="D287" s="25">
        <f t="shared" si="235"/>
        <v>2040</v>
      </c>
      <c r="E287" s="27" t="str">
        <f t="shared" si="239"/>
        <v>23 ans, 5 mois et 28 jours</v>
      </c>
      <c r="F287" s="27" t="s">
        <v>35</v>
      </c>
      <c r="H287" s="26" t="str">
        <f t="shared" si="223"/>
        <v>19 ans, 5 mois et 28 jours</v>
      </c>
      <c r="I287" s="29" t="str">
        <f t="shared" si="210"/>
        <v>20 ans, 10 mois et 28 jours</v>
      </c>
      <c r="J287" s="28">
        <f t="shared" si="242"/>
        <v>51167</v>
      </c>
      <c r="K287" s="29">
        <f t="shared" si="240"/>
        <v>51195</v>
      </c>
      <c r="M287" s="30" t="str">
        <f t="shared" ca="1" si="243"/>
        <v/>
      </c>
      <c r="O287" s="31">
        <f t="shared" si="246"/>
        <v>0</v>
      </c>
      <c r="P287" s="31">
        <f t="shared" si="241"/>
        <v>0</v>
      </c>
      <c r="X287" s="115" t="str">
        <f t="shared" si="236"/>
        <v/>
      </c>
      <c r="AA287" s="121" t="str">
        <f t="shared" si="207"/>
        <v/>
      </c>
      <c r="AB287" s="278"/>
      <c r="AC287" s="113"/>
      <c r="AD287" s="281"/>
      <c r="AE287" s="285"/>
      <c r="AF287" s="265"/>
    </row>
    <row r="288" spans="1:32" ht="15" customHeight="1" thickBot="1" x14ac:dyDescent="0.3">
      <c r="A288" s="1">
        <v>283</v>
      </c>
      <c r="B288" s="283"/>
      <c r="C288" s="24" t="str">
        <f t="shared" si="234"/>
        <v xml:space="preserve">47 ans </v>
      </c>
      <c r="D288" s="25">
        <f t="shared" si="235"/>
        <v>2040</v>
      </c>
      <c r="E288" s="27" t="str">
        <f t="shared" si="239"/>
        <v>23 ans, 6 mois et 30 jours</v>
      </c>
      <c r="F288" s="27" t="s">
        <v>35</v>
      </c>
      <c r="H288" s="26" t="str">
        <f t="shared" si="223"/>
        <v>19 ans, 6 mois et 30 jours</v>
      </c>
      <c r="I288" s="29" t="str">
        <f t="shared" si="210"/>
        <v>20 ans, 11 mois et 30 jours</v>
      </c>
      <c r="J288" s="28">
        <f t="shared" si="242"/>
        <v>51196</v>
      </c>
      <c r="K288" s="29">
        <f t="shared" si="240"/>
        <v>51226</v>
      </c>
      <c r="M288" s="30" t="str">
        <f t="shared" ca="1" si="243"/>
        <v/>
      </c>
      <c r="O288" s="31">
        <f t="shared" si="246"/>
        <v>0</v>
      </c>
      <c r="P288" s="31">
        <f t="shared" si="241"/>
        <v>0</v>
      </c>
      <c r="X288" s="115" t="str">
        <f t="shared" si="236"/>
        <v/>
      </c>
      <c r="AA288" s="121" t="str">
        <f t="shared" si="207"/>
        <v/>
      </c>
      <c r="AB288" s="279"/>
      <c r="AC288" s="113"/>
      <c r="AD288" s="281"/>
      <c r="AE288" s="286"/>
      <c r="AF288" s="265"/>
    </row>
    <row r="289" spans="1:32" ht="15" customHeight="1" x14ac:dyDescent="0.25">
      <c r="A289" s="1">
        <v>284</v>
      </c>
      <c r="B289" s="283"/>
      <c r="C289" s="24" t="str">
        <f t="shared" si="234"/>
        <v xml:space="preserve">47 ans </v>
      </c>
      <c r="D289" s="25">
        <f t="shared" si="235"/>
        <v>2040</v>
      </c>
      <c r="E289" s="27" t="str">
        <f t="shared" si="239"/>
        <v>23 ans, 7 mois et 29 jours</v>
      </c>
      <c r="F289" s="27" t="s">
        <v>35</v>
      </c>
      <c r="H289" s="26" t="str">
        <f t="shared" si="223"/>
        <v>19 ans, 7 mois et 29 jours</v>
      </c>
      <c r="I289" s="29" t="str">
        <f t="shared" si="210"/>
        <v>21 ans, 0 mois et 29 jours</v>
      </c>
      <c r="J289" s="28">
        <f t="shared" si="242"/>
        <v>51227</v>
      </c>
      <c r="K289" s="29">
        <f t="shared" si="240"/>
        <v>51256</v>
      </c>
      <c r="M289" s="30" t="str">
        <f t="shared" ca="1" si="243"/>
        <v/>
      </c>
      <c r="O289" s="31">
        <f t="shared" si="246"/>
        <v>0</v>
      </c>
      <c r="P289" s="31">
        <f t="shared" si="241"/>
        <v>0</v>
      </c>
      <c r="X289" s="115" t="str">
        <f t="shared" si="236"/>
        <v/>
      </c>
      <c r="AA289" s="121" t="str">
        <f t="shared" si="207"/>
        <v/>
      </c>
      <c r="AB289" s="277">
        <f>SUM(X289:X291)</f>
        <v>0</v>
      </c>
      <c r="AC289" s="113"/>
      <c r="AD289" s="281">
        <v>95</v>
      </c>
      <c r="AE289" s="284">
        <f t="shared" ref="AE289" ca="1" si="261">OFFSET($AI$11,((MOD(ROW(AD290)*4,3)/2)+1)*COUNTA(AD289)+IF(((MOD(ROW(AD290)*4,3)/2)+1)*COUNTA(AD289)=2,INT(ROW(AD283)/12),0),)</f>
        <v>0</v>
      </c>
      <c r="AF289" s="265" t="str">
        <f t="shared" ref="AF289" si="262">IF(AB289=0,"",IF(AB289&lt;AE289,"Alerte !",1))</f>
        <v/>
      </c>
    </row>
    <row r="290" spans="1:32" ht="15" customHeight="1" x14ac:dyDescent="0.25">
      <c r="A290" s="1">
        <v>285</v>
      </c>
      <c r="B290" s="283"/>
      <c r="C290" s="24" t="str">
        <f t="shared" si="234"/>
        <v xml:space="preserve">47 ans </v>
      </c>
      <c r="D290" s="25">
        <f t="shared" si="235"/>
        <v>2040</v>
      </c>
      <c r="E290" s="27" t="str">
        <f t="shared" si="239"/>
        <v>23 ans, 8 mois et 30 jours</v>
      </c>
      <c r="F290" s="27" t="s">
        <v>35</v>
      </c>
      <c r="H290" s="26" t="str">
        <f t="shared" si="223"/>
        <v>19 ans, 8 mois et 30 jours</v>
      </c>
      <c r="I290" s="29" t="str">
        <f t="shared" si="210"/>
        <v>21 ans, 1 mois et 30 jours</v>
      </c>
      <c r="J290" s="28">
        <f t="shared" si="242"/>
        <v>51257</v>
      </c>
      <c r="K290" s="29">
        <f t="shared" si="240"/>
        <v>51287</v>
      </c>
      <c r="M290" s="30" t="str">
        <f t="shared" ca="1" si="243"/>
        <v/>
      </c>
      <c r="O290" s="31">
        <f t="shared" si="246"/>
        <v>0</v>
      </c>
      <c r="P290" s="31">
        <f t="shared" si="241"/>
        <v>0</v>
      </c>
      <c r="X290" s="115" t="str">
        <f t="shared" si="236"/>
        <v/>
      </c>
      <c r="AA290" s="121" t="str">
        <f t="shared" ref="AA290:AA353" si="263">IF(X290="","",X290-Y290-Z290)</f>
        <v/>
      </c>
      <c r="AB290" s="278"/>
      <c r="AC290" s="113"/>
      <c r="AD290" s="281"/>
      <c r="AE290" s="285"/>
      <c r="AF290" s="265"/>
    </row>
    <row r="291" spans="1:32" ht="15" customHeight="1" thickBot="1" x14ac:dyDescent="0.3">
      <c r="A291" s="1">
        <v>286</v>
      </c>
      <c r="B291" s="283"/>
      <c r="C291" s="24" t="str">
        <f t="shared" si="234"/>
        <v xml:space="preserve">47 ans </v>
      </c>
      <c r="D291" s="25">
        <f t="shared" si="235"/>
        <v>2040</v>
      </c>
      <c r="E291" s="27" t="str">
        <f t="shared" si="239"/>
        <v>23 ans, 9 mois et 29 jours</v>
      </c>
      <c r="F291" s="27" t="s">
        <v>35</v>
      </c>
      <c r="H291" s="26" t="str">
        <f t="shared" si="223"/>
        <v>19 ans, 9 mois et 29 jours</v>
      </c>
      <c r="I291" s="29" t="str">
        <f t="shared" si="210"/>
        <v>21 ans, 2 mois et 29 jours</v>
      </c>
      <c r="J291" s="28">
        <f t="shared" si="242"/>
        <v>51288</v>
      </c>
      <c r="K291" s="29">
        <f t="shared" si="240"/>
        <v>51317</v>
      </c>
      <c r="M291" s="30" t="str">
        <f t="shared" ca="1" si="243"/>
        <v/>
      </c>
      <c r="O291" s="31">
        <f t="shared" si="246"/>
        <v>0</v>
      </c>
      <c r="P291" s="31">
        <f t="shared" si="241"/>
        <v>0</v>
      </c>
      <c r="X291" s="115" t="str">
        <f t="shared" si="236"/>
        <v/>
      </c>
      <c r="AA291" s="121" t="str">
        <f t="shared" si="263"/>
        <v/>
      </c>
      <c r="AB291" s="279"/>
      <c r="AC291" s="113"/>
      <c r="AD291" s="281"/>
      <c r="AE291" s="286"/>
      <c r="AF291" s="265"/>
    </row>
    <row r="292" spans="1:32" ht="15" customHeight="1" x14ac:dyDescent="0.25">
      <c r="A292" s="1">
        <v>287</v>
      </c>
      <c r="B292" s="283"/>
      <c r="C292" s="24" t="str">
        <f t="shared" si="234"/>
        <v xml:space="preserve">47 ans </v>
      </c>
      <c r="D292" s="25">
        <f t="shared" si="235"/>
        <v>2040</v>
      </c>
      <c r="E292" s="27" t="str">
        <f t="shared" si="239"/>
        <v>23 ans, 10 mois et 30 jours</v>
      </c>
      <c r="F292" s="27" t="s">
        <v>35</v>
      </c>
      <c r="H292" s="26" t="str">
        <f t="shared" si="223"/>
        <v>19 ans, 10 mois et 30 jours</v>
      </c>
      <c r="I292" s="29" t="str">
        <f t="shared" si="210"/>
        <v>21 ans, 3 mois et 30 jours</v>
      </c>
      <c r="J292" s="28">
        <f t="shared" si="242"/>
        <v>51318</v>
      </c>
      <c r="K292" s="29">
        <f t="shared" si="240"/>
        <v>51348</v>
      </c>
      <c r="M292" s="30" t="str">
        <f t="shared" ca="1" si="243"/>
        <v/>
      </c>
      <c r="O292" s="31">
        <f t="shared" si="246"/>
        <v>0</v>
      </c>
      <c r="P292" s="31">
        <f t="shared" si="241"/>
        <v>0</v>
      </c>
      <c r="X292" s="115" t="str">
        <f t="shared" si="236"/>
        <v/>
      </c>
      <c r="AA292" s="121" t="str">
        <f t="shared" si="263"/>
        <v/>
      </c>
      <c r="AB292" s="277">
        <f>SUM(X292:X294)</f>
        <v>0</v>
      </c>
      <c r="AC292" s="113"/>
      <c r="AD292" s="281">
        <v>96</v>
      </c>
      <c r="AE292" s="284">
        <f t="shared" ref="AE292" ca="1" si="264">OFFSET($AI$11,((MOD(ROW(AD293)*4,3)/2)+1)*COUNTA(AD292)+IF(((MOD(ROW(AD293)*4,3)/2)+1)*COUNTA(AD292)=2,INT(ROW(AD286)/12),0),)</f>
        <v>0</v>
      </c>
      <c r="AF292" s="265" t="str">
        <f t="shared" ref="AF292" si="265">IF(AB292=0,"",IF(AB292&lt;AE292,"Alerte !",1))</f>
        <v/>
      </c>
    </row>
    <row r="293" spans="1:32" ht="15" customHeight="1" x14ac:dyDescent="0.25">
      <c r="A293" s="1">
        <v>288</v>
      </c>
      <c r="B293" s="283"/>
      <c r="C293" s="24" t="str">
        <f t="shared" si="234"/>
        <v xml:space="preserve">47 ans </v>
      </c>
      <c r="D293" s="25">
        <f t="shared" si="235"/>
        <v>2040</v>
      </c>
      <c r="E293" s="27" t="str">
        <f t="shared" si="239"/>
        <v>23 ans, 11 mois et 30 jours</v>
      </c>
      <c r="F293" s="27" t="s">
        <v>35</v>
      </c>
      <c r="H293" s="26" t="str">
        <f t="shared" si="223"/>
        <v>19 ans, 11 mois et 30 jours</v>
      </c>
      <c r="I293" s="29" t="str">
        <f t="shared" ref="I293:I356" si="266">IF(A293="","",DATEDIF($J$37,K293,"y")&amp;IF(DATEDIF($J$37,K293,"y")&gt;1," ans, "," an, ")&amp;DATEDIF($J$37,K293,"ym")&amp;" mois et "&amp;DATEDIF($J$37,K293,"md")&amp;IF(DATEDIF(
$J$37,K293,"md")&gt;1," jours"," jour"))</f>
        <v>21 ans, 4 mois et 30 jours</v>
      </c>
      <c r="J293" s="28">
        <f t="shared" si="242"/>
        <v>51349</v>
      </c>
      <c r="K293" s="29">
        <f t="shared" si="240"/>
        <v>51379</v>
      </c>
      <c r="M293" s="30" t="str">
        <f t="shared" ca="1" si="243"/>
        <v/>
      </c>
      <c r="O293" s="31">
        <f t="shared" si="246"/>
        <v>0</v>
      </c>
      <c r="P293" s="31">
        <f t="shared" si="241"/>
        <v>0</v>
      </c>
      <c r="X293" s="115" t="str">
        <f t="shared" si="236"/>
        <v/>
      </c>
      <c r="AA293" s="121" t="str">
        <f t="shared" si="263"/>
        <v/>
      </c>
      <c r="AB293" s="278"/>
      <c r="AC293" s="113"/>
      <c r="AD293" s="281"/>
      <c r="AE293" s="285"/>
      <c r="AF293" s="265"/>
    </row>
    <row r="294" spans="1:32" ht="15" customHeight="1" thickBot="1" x14ac:dyDescent="0.3">
      <c r="A294" s="1">
        <v>289</v>
      </c>
      <c r="B294" s="283"/>
      <c r="C294" s="24" t="str">
        <f t="shared" si="234"/>
        <v xml:space="preserve">47 ans </v>
      </c>
      <c r="D294" s="25">
        <f t="shared" si="235"/>
        <v>2040</v>
      </c>
      <c r="E294" s="27" t="str">
        <f t="shared" si="239"/>
        <v>24 ans, 0 mois et 29 jours</v>
      </c>
      <c r="F294" s="27" t="s">
        <v>35</v>
      </c>
      <c r="H294" s="26" t="str">
        <f t="shared" si="223"/>
        <v>20 ans, 0 mois et 29 jours</v>
      </c>
      <c r="I294" s="29" t="str">
        <f t="shared" si="266"/>
        <v>21 ans, 5 mois et 29 jours</v>
      </c>
      <c r="J294" s="28">
        <f t="shared" si="242"/>
        <v>51380</v>
      </c>
      <c r="K294" s="29">
        <f t="shared" si="240"/>
        <v>51409</v>
      </c>
      <c r="M294" s="30" t="str">
        <f t="shared" ca="1" si="243"/>
        <v/>
      </c>
      <c r="O294" s="31">
        <f t="shared" si="246"/>
        <v>0</v>
      </c>
      <c r="P294" s="31">
        <f t="shared" si="241"/>
        <v>0</v>
      </c>
      <c r="X294" s="115" t="str">
        <f t="shared" si="236"/>
        <v/>
      </c>
      <c r="AA294" s="121" t="str">
        <f t="shared" si="263"/>
        <v/>
      </c>
      <c r="AB294" s="279"/>
      <c r="AC294" s="113"/>
      <c r="AD294" s="281"/>
      <c r="AE294" s="286"/>
      <c r="AF294" s="265"/>
    </row>
    <row r="295" spans="1:32" ht="15" customHeight="1" x14ac:dyDescent="0.25">
      <c r="A295" s="1">
        <v>290</v>
      </c>
      <c r="B295" s="283"/>
      <c r="C295" s="24" t="str">
        <f t="shared" si="234"/>
        <v xml:space="preserve">47 ans </v>
      </c>
      <c r="D295" s="25">
        <f t="shared" si="235"/>
        <v>2040</v>
      </c>
      <c r="E295" s="27" t="str">
        <f t="shared" si="239"/>
        <v>24 ans, 1 mois et 30 jours</v>
      </c>
      <c r="F295" s="27" t="s">
        <v>35</v>
      </c>
      <c r="H295" s="26" t="str">
        <f t="shared" si="223"/>
        <v>20 ans, 1 mois et 30 jours</v>
      </c>
      <c r="I295" s="29" t="str">
        <f t="shared" si="266"/>
        <v>21 ans, 6 mois et 30 jours</v>
      </c>
      <c r="J295" s="28">
        <f t="shared" si="242"/>
        <v>51410</v>
      </c>
      <c r="K295" s="29">
        <f t="shared" si="240"/>
        <v>51440</v>
      </c>
      <c r="M295" s="30" t="str">
        <f t="shared" ca="1" si="243"/>
        <v/>
      </c>
      <c r="O295" s="31">
        <f t="shared" si="246"/>
        <v>0</v>
      </c>
      <c r="P295" s="31">
        <f t="shared" si="241"/>
        <v>0</v>
      </c>
      <c r="X295" s="115" t="str">
        <f t="shared" si="236"/>
        <v/>
      </c>
      <c r="AA295" s="121" t="str">
        <f t="shared" si="263"/>
        <v/>
      </c>
      <c r="AB295" s="277">
        <f>SUM(X295:X297)</f>
        <v>0</v>
      </c>
      <c r="AC295" s="113"/>
      <c r="AD295" s="281">
        <v>97</v>
      </c>
      <c r="AE295" s="284">
        <f t="shared" ref="AE295" ca="1" si="267">OFFSET($AI$11,((MOD(ROW(AD296)*4,3)/2)+1)*COUNTA(AD295)+IF(((MOD(ROW(AD296)*4,3)/2)+1)*COUNTA(AD295)=2,INT(ROW(AD289)/12),0),)</f>
        <v>0</v>
      </c>
      <c r="AF295" s="265" t="str">
        <f t="shared" ref="AF295" si="268">IF(AB295=0,"",IF(AB295&lt;AE295,"Alerte !",1))</f>
        <v/>
      </c>
    </row>
    <row r="296" spans="1:32" ht="15" customHeight="1" x14ac:dyDescent="0.25">
      <c r="A296" s="1">
        <v>291</v>
      </c>
      <c r="B296" s="283"/>
      <c r="C296" s="24" t="str">
        <f t="shared" si="234"/>
        <v xml:space="preserve">47 ans </v>
      </c>
      <c r="D296" s="25">
        <f t="shared" si="235"/>
        <v>2040</v>
      </c>
      <c r="E296" s="27" t="str">
        <f t="shared" si="239"/>
        <v>24 ans, 2 mois et 29 jours</v>
      </c>
      <c r="F296" s="27" t="s">
        <v>35</v>
      </c>
      <c r="H296" s="26" t="str">
        <f t="shared" si="223"/>
        <v>20 ans, 2 mois et 29 jours</v>
      </c>
      <c r="I296" s="29" t="str">
        <f t="shared" si="266"/>
        <v>21 ans, 7 mois et 29 jours</v>
      </c>
      <c r="J296" s="28">
        <f t="shared" si="242"/>
        <v>51441</v>
      </c>
      <c r="K296" s="29">
        <f t="shared" si="240"/>
        <v>51470</v>
      </c>
      <c r="M296" s="30" t="str">
        <f t="shared" ca="1" si="243"/>
        <v/>
      </c>
      <c r="O296" s="31">
        <f t="shared" si="246"/>
        <v>0</v>
      </c>
      <c r="P296" s="31">
        <f t="shared" si="241"/>
        <v>0</v>
      </c>
      <c r="X296" s="115" t="str">
        <f t="shared" si="236"/>
        <v/>
      </c>
      <c r="AA296" s="121" t="str">
        <f t="shared" si="263"/>
        <v/>
      </c>
      <c r="AB296" s="278"/>
      <c r="AC296" s="113"/>
      <c r="AD296" s="281"/>
      <c r="AE296" s="285"/>
      <c r="AF296" s="265"/>
    </row>
    <row r="297" spans="1:32" ht="15" customHeight="1" thickBot="1" x14ac:dyDescent="0.3">
      <c r="A297" s="1">
        <v>292</v>
      </c>
      <c r="B297" s="283"/>
      <c r="C297" s="24" t="str">
        <f t="shared" si="234"/>
        <v xml:space="preserve">47 ans </v>
      </c>
      <c r="D297" s="25">
        <f t="shared" si="235"/>
        <v>2040</v>
      </c>
      <c r="E297" s="27" t="str">
        <f t="shared" si="239"/>
        <v>24 ans, 3 mois et 30 jours</v>
      </c>
      <c r="F297" s="27" t="s">
        <v>35</v>
      </c>
      <c r="H297" s="26" t="str">
        <f t="shared" si="223"/>
        <v>20 ans, 3 mois et 30 jours</v>
      </c>
      <c r="I297" s="29" t="str">
        <f t="shared" si="266"/>
        <v>21 ans, 8 mois et 30 jours</v>
      </c>
      <c r="J297" s="28">
        <f t="shared" si="242"/>
        <v>51471</v>
      </c>
      <c r="K297" s="29">
        <f t="shared" si="240"/>
        <v>51501</v>
      </c>
      <c r="M297" s="30" t="str">
        <f t="shared" ca="1" si="243"/>
        <v/>
      </c>
      <c r="O297" s="31">
        <f t="shared" si="246"/>
        <v>0</v>
      </c>
      <c r="P297" s="31">
        <f t="shared" si="241"/>
        <v>0</v>
      </c>
      <c r="X297" s="115" t="str">
        <f t="shared" si="236"/>
        <v/>
      </c>
      <c r="AA297" s="121" t="str">
        <f t="shared" si="263"/>
        <v/>
      </c>
      <c r="AB297" s="279"/>
      <c r="AC297" s="113"/>
      <c r="AD297" s="281"/>
      <c r="AE297" s="286"/>
      <c r="AF297" s="265"/>
    </row>
    <row r="298" spans="1:32" ht="15" customHeight="1" x14ac:dyDescent="0.25">
      <c r="A298" s="1">
        <v>293</v>
      </c>
      <c r="B298" s="283" t="s">
        <v>65</v>
      </c>
      <c r="C298" s="24" t="str">
        <f t="shared" si="234"/>
        <v xml:space="preserve">47 ans </v>
      </c>
      <c r="D298" s="25">
        <f t="shared" si="235"/>
        <v>2041</v>
      </c>
      <c r="E298" s="27" t="str">
        <f t="shared" si="239"/>
        <v>24 ans, 4 mois et 30 jours</v>
      </c>
      <c r="F298" s="27" t="s">
        <v>35</v>
      </c>
      <c r="H298" s="26" t="str">
        <f t="shared" si="223"/>
        <v>20 ans, 4 mois et 30 jours</v>
      </c>
      <c r="I298" s="29" t="str">
        <f t="shared" si="266"/>
        <v>21 ans, 9 mois et 30 jours</v>
      </c>
      <c r="J298" s="28">
        <f t="shared" si="242"/>
        <v>51502</v>
      </c>
      <c r="K298" s="29">
        <f t="shared" si="240"/>
        <v>51532</v>
      </c>
      <c r="M298" s="30" t="str">
        <f t="shared" ca="1" si="243"/>
        <v/>
      </c>
      <c r="O298" s="31">
        <f t="shared" si="246"/>
        <v>0</v>
      </c>
      <c r="P298" s="31">
        <f t="shared" si="241"/>
        <v>0</v>
      </c>
      <c r="X298" s="115" t="str">
        <f t="shared" si="236"/>
        <v/>
      </c>
      <c r="AA298" s="121" t="str">
        <f t="shared" si="263"/>
        <v/>
      </c>
      <c r="AB298" s="277">
        <f>SUM(X298:X300)</f>
        <v>0</v>
      </c>
      <c r="AC298" s="113"/>
      <c r="AD298" s="281">
        <v>98</v>
      </c>
      <c r="AE298" s="284">
        <f t="shared" ref="AE298" ca="1" si="269">OFFSET($AI$11,((MOD(ROW(AD299)*4,3)/2)+1)*COUNTA(AD298)+IF(((MOD(ROW(AD299)*4,3)/2)+1)*COUNTA(AD298)=2,INT(ROW(AD292)/12),0),)</f>
        <v>0</v>
      </c>
      <c r="AF298" s="265" t="str">
        <f t="shared" ref="AF298" si="270">IF(AB298=0,"",IF(AB298&lt;AE298,"Alerte !",1))</f>
        <v/>
      </c>
    </row>
    <row r="299" spans="1:32" ht="15" customHeight="1" x14ac:dyDescent="0.25">
      <c r="A299" s="1">
        <v>294</v>
      </c>
      <c r="B299" s="283"/>
      <c r="C299" s="24" t="str">
        <f t="shared" si="234"/>
        <v xml:space="preserve">48 ans </v>
      </c>
      <c r="D299" s="25">
        <f t="shared" si="235"/>
        <v>2041</v>
      </c>
      <c r="E299" s="27" t="str">
        <f t="shared" si="239"/>
        <v>24 ans, 5 mois et 27 jours</v>
      </c>
      <c r="F299" s="27" t="s">
        <v>35</v>
      </c>
      <c r="H299" s="26" t="str">
        <f t="shared" si="223"/>
        <v>20 ans, 5 mois et 27 jours</v>
      </c>
      <c r="I299" s="29" t="str">
        <f t="shared" si="266"/>
        <v>21 ans, 10 mois et 27 jours</v>
      </c>
      <c r="J299" s="28">
        <f t="shared" si="242"/>
        <v>51533</v>
      </c>
      <c r="K299" s="29">
        <f t="shared" si="240"/>
        <v>51560</v>
      </c>
      <c r="M299" s="30" t="str">
        <f t="shared" ca="1" si="243"/>
        <v/>
      </c>
      <c r="O299" s="31">
        <f t="shared" si="246"/>
        <v>0</v>
      </c>
      <c r="P299" s="31">
        <f t="shared" si="241"/>
        <v>0</v>
      </c>
      <c r="X299" s="115" t="str">
        <f t="shared" si="236"/>
        <v/>
      </c>
      <c r="AA299" s="121" t="str">
        <f t="shared" si="263"/>
        <v/>
      </c>
      <c r="AB299" s="278"/>
      <c r="AC299" s="113"/>
      <c r="AD299" s="281"/>
      <c r="AE299" s="285"/>
      <c r="AF299" s="265"/>
    </row>
    <row r="300" spans="1:32" ht="15" customHeight="1" thickBot="1" x14ac:dyDescent="0.3">
      <c r="A300" s="1">
        <v>295</v>
      </c>
      <c r="B300" s="283"/>
      <c r="C300" s="24" t="str">
        <f t="shared" si="234"/>
        <v xml:space="preserve">48 ans </v>
      </c>
      <c r="D300" s="25">
        <f t="shared" si="235"/>
        <v>2041</v>
      </c>
      <c r="E300" s="27" t="str">
        <f t="shared" si="239"/>
        <v>24 ans, 6 mois et 30 jours</v>
      </c>
      <c r="F300" s="27" t="s">
        <v>35</v>
      </c>
      <c r="H300" s="26" t="str">
        <f t="shared" si="223"/>
        <v>20 ans, 6 mois et 30 jours</v>
      </c>
      <c r="I300" s="29" t="str">
        <f t="shared" si="266"/>
        <v>21 ans, 11 mois et 30 jours</v>
      </c>
      <c r="J300" s="28">
        <f t="shared" si="242"/>
        <v>51561</v>
      </c>
      <c r="K300" s="29">
        <f t="shared" si="240"/>
        <v>51591</v>
      </c>
      <c r="M300" s="30" t="str">
        <f t="shared" ca="1" si="243"/>
        <v/>
      </c>
      <c r="O300" s="31">
        <f t="shared" si="246"/>
        <v>0</v>
      </c>
      <c r="P300" s="31">
        <f t="shared" si="241"/>
        <v>0</v>
      </c>
      <c r="X300" s="115" t="str">
        <f t="shared" si="236"/>
        <v/>
      </c>
      <c r="AA300" s="121" t="str">
        <f t="shared" si="263"/>
        <v/>
      </c>
      <c r="AB300" s="279"/>
      <c r="AC300" s="113"/>
      <c r="AD300" s="281"/>
      <c r="AE300" s="286"/>
      <c r="AF300" s="265"/>
    </row>
    <row r="301" spans="1:32" ht="15" customHeight="1" x14ac:dyDescent="0.25">
      <c r="A301" s="1">
        <v>296</v>
      </c>
      <c r="B301" s="283"/>
      <c r="C301" s="24" t="str">
        <f t="shared" si="234"/>
        <v xml:space="preserve">48 ans </v>
      </c>
      <c r="D301" s="25">
        <f t="shared" si="235"/>
        <v>2041</v>
      </c>
      <c r="E301" s="27" t="str">
        <f t="shared" si="239"/>
        <v>24 ans, 7 mois et 29 jours</v>
      </c>
      <c r="F301" s="27" t="s">
        <v>35</v>
      </c>
      <c r="H301" s="26" t="str">
        <f t="shared" si="223"/>
        <v>20 ans, 7 mois et 29 jours</v>
      </c>
      <c r="I301" s="29" t="str">
        <f t="shared" si="266"/>
        <v>22 ans, 0 mois et 29 jours</v>
      </c>
      <c r="J301" s="28">
        <f t="shared" si="242"/>
        <v>51592</v>
      </c>
      <c r="K301" s="29">
        <f t="shared" si="240"/>
        <v>51621</v>
      </c>
      <c r="M301" s="30" t="str">
        <f t="shared" ca="1" si="243"/>
        <v/>
      </c>
      <c r="O301" s="31">
        <f t="shared" si="246"/>
        <v>0</v>
      </c>
      <c r="P301" s="31">
        <f t="shared" si="241"/>
        <v>0</v>
      </c>
      <c r="X301" s="115" t="str">
        <f t="shared" si="236"/>
        <v/>
      </c>
      <c r="AA301" s="121" t="str">
        <f t="shared" si="263"/>
        <v/>
      </c>
      <c r="AB301" s="277">
        <f>SUM(X301:X303)</f>
        <v>0</v>
      </c>
      <c r="AC301" s="113"/>
      <c r="AD301" s="281">
        <v>99</v>
      </c>
      <c r="AE301" s="284">
        <f t="shared" ref="AE301" ca="1" si="271">OFFSET($AI$11,((MOD(ROW(AD302)*4,3)/2)+1)*COUNTA(AD301)+IF(((MOD(ROW(AD302)*4,3)/2)+1)*COUNTA(AD301)=2,INT(ROW(AD295)/12),0),)</f>
        <v>0</v>
      </c>
      <c r="AF301" s="265" t="str">
        <f t="shared" ref="AF301" si="272">IF(AB301=0,"",IF(AB301&lt;AE301,"Alerte !",1))</f>
        <v/>
      </c>
    </row>
    <row r="302" spans="1:32" ht="15" customHeight="1" x14ac:dyDescent="0.25">
      <c r="A302" s="1">
        <v>297</v>
      </c>
      <c r="B302" s="283"/>
      <c r="C302" s="24" t="str">
        <f t="shared" si="234"/>
        <v xml:space="preserve">48 ans </v>
      </c>
      <c r="D302" s="25">
        <f t="shared" si="235"/>
        <v>2041</v>
      </c>
      <c r="E302" s="27" t="str">
        <f t="shared" si="239"/>
        <v>24 ans, 8 mois et 30 jours</v>
      </c>
      <c r="F302" s="27" t="s">
        <v>35</v>
      </c>
      <c r="H302" s="26" t="str">
        <f t="shared" si="223"/>
        <v>20 ans, 8 mois et 30 jours</v>
      </c>
      <c r="I302" s="29" t="str">
        <f t="shared" si="266"/>
        <v>22 ans, 1 mois et 30 jours</v>
      </c>
      <c r="J302" s="28">
        <f t="shared" si="242"/>
        <v>51622</v>
      </c>
      <c r="K302" s="29">
        <f t="shared" si="240"/>
        <v>51652</v>
      </c>
      <c r="M302" s="30" t="str">
        <f t="shared" ca="1" si="243"/>
        <v/>
      </c>
      <c r="O302" s="31">
        <f t="shared" si="246"/>
        <v>0</v>
      </c>
      <c r="P302" s="31">
        <f t="shared" si="241"/>
        <v>0</v>
      </c>
      <c r="X302" s="115" t="str">
        <f t="shared" si="236"/>
        <v/>
      </c>
      <c r="AA302" s="121" t="str">
        <f t="shared" si="263"/>
        <v/>
      </c>
      <c r="AB302" s="278"/>
      <c r="AC302" s="113"/>
      <c r="AD302" s="281"/>
      <c r="AE302" s="285"/>
      <c r="AF302" s="265"/>
    </row>
    <row r="303" spans="1:32" ht="15" customHeight="1" thickBot="1" x14ac:dyDescent="0.3">
      <c r="A303" s="1">
        <v>298</v>
      </c>
      <c r="B303" s="283"/>
      <c r="C303" s="24" t="str">
        <f t="shared" si="234"/>
        <v xml:space="preserve">48 ans </v>
      </c>
      <c r="D303" s="25">
        <f t="shared" si="235"/>
        <v>2041</v>
      </c>
      <c r="E303" s="27" t="str">
        <f t="shared" si="239"/>
        <v>24 ans, 9 mois et 29 jours</v>
      </c>
      <c r="F303" s="27" t="s">
        <v>35</v>
      </c>
      <c r="H303" s="26" t="str">
        <f t="shared" si="223"/>
        <v>20 ans, 9 mois et 29 jours</v>
      </c>
      <c r="I303" s="29" t="str">
        <f t="shared" si="266"/>
        <v>22 ans, 2 mois et 29 jours</v>
      </c>
      <c r="J303" s="28">
        <f t="shared" si="242"/>
        <v>51653</v>
      </c>
      <c r="K303" s="29">
        <f t="shared" si="240"/>
        <v>51682</v>
      </c>
      <c r="M303" s="30" t="str">
        <f t="shared" ca="1" si="243"/>
        <v/>
      </c>
      <c r="O303" s="31">
        <f t="shared" si="246"/>
        <v>0</v>
      </c>
      <c r="P303" s="31">
        <f t="shared" si="241"/>
        <v>0</v>
      </c>
      <c r="X303" s="115" t="str">
        <f t="shared" si="236"/>
        <v/>
      </c>
      <c r="AA303" s="121" t="str">
        <f t="shared" si="263"/>
        <v/>
      </c>
      <c r="AB303" s="279"/>
      <c r="AC303" s="113"/>
      <c r="AD303" s="281"/>
      <c r="AE303" s="286"/>
      <c r="AF303" s="265"/>
    </row>
    <row r="304" spans="1:32" ht="15" customHeight="1" x14ac:dyDescent="0.25">
      <c r="A304" s="1">
        <v>299</v>
      </c>
      <c r="B304" s="283"/>
      <c r="C304" s="24" t="str">
        <f t="shared" si="234"/>
        <v xml:space="preserve">48 ans </v>
      </c>
      <c r="D304" s="25">
        <f t="shared" si="235"/>
        <v>2041</v>
      </c>
      <c r="E304" s="27" t="str">
        <f t="shared" si="239"/>
        <v>24 ans, 10 mois et 30 jours</v>
      </c>
      <c r="F304" s="27" t="s">
        <v>35</v>
      </c>
      <c r="H304" s="26" t="str">
        <f t="shared" si="223"/>
        <v>20 ans, 10 mois et 30 jours</v>
      </c>
      <c r="I304" s="29" t="str">
        <f t="shared" si="266"/>
        <v>22 ans, 3 mois et 30 jours</v>
      </c>
      <c r="J304" s="28">
        <f t="shared" si="242"/>
        <v>51683</v>
      </c>
      <c r="K304" s="29">
        <f t="shared" si="240"/>
        <v>51713</v>
      </c>
      <c r="M304" s="30" t="str">
        <f t="shared" ca="1" si="243"/>
        <v/>
      </c>
      <c r="O304" s="31">
        <f t="shared" si="246"/>
        <v>0</v>
      </c>
      <c r="P304" s="31">
        <f t="shared" si="241"/>
        <v>0</v>
      </c>
      <c r="X304" s="115" t="str">
        <f t="shared" si="236"/>
        <v/>
      </c>
      <c r="AA304" s="121" t="str">
        <f t="shared" si="263"/>
        <v/>
      </c>
      <c r="AB304" s="277">
        <f>SUM(X304:X306)</f>
        <v>0</v>
      </c>
      <c r="AC304" s="113"/>
      <c r="AD304" s="281">
        <v>100</v>
      </c>
      <c r="AE304" s="284">
        <f t="shared" ref="AE304" ca="1" si="273">OFFSET($AI$11,((MOD(ROW(AD305)*4,3)/2)+1)*COUNTA(AD304)+IF(((MOD(ROW(AD305)*4,3)/2)+1)*COUNTA(AD304)=2,INT(ROW(AD298)/12),0),)</f>
        <v>0</v>
      </c>
      <c r="AF304" s="265" t="str">
        <f t="shared" ref="AF304" si="274">IF(AB304=0,"",IF(AB304&lt;AE304,"Alerte !",1))</f>
        <v/>
      </c>
    </row>
    <row r="305" spans="1:32" ht="15" customHeight="1" x14ac:dyDescent="0.25">
      <c r="A305" s="1">
        <v>300</v>
      </c>
      <c r="B305" s="283"/>
      <c r="C305" s="24" t="str">
        <f t="shared" si="234"/>
        <v xml:space="preserve">48 ans </v>
      </c>
      <c r="D305" s="25">
        <f t="shared" si="235"/>
        <v>2041</v>
      </c>
      <c r="E305" s="27" t="str">
        <f t="shared" si="239"/>
        <v>24 ans, 11 mois et 30 jours</v>
      </c>
      <c r="F305" s="27" t="s">
        <v>35</v>
      </c>
      <c r="H305" s="26" t="str">
        <f t="shared" si="223"/>
        <v>20 ans, 11 mois et 30 jours</v>
      </c>
      <c r="I305" s="29" t="str">
        <f t="shared" si="266"/>
        <v>22 ans, 4 mois et 30 jours</v>
      </c>
      <c r="J305" s="28">
        <f t="shared" si="242"/>
        <v>51714</v>
      </c>
      <c r="K305" s="29">
        <f t="shared" si="240"/>
        <v>51744</v>
      </c>
      <c r="M305" s="30" t="str">
        <f t="shared" ca="1" si="243"/>
        <v/>
      </c>
      <c r="O305" s="31">
        <f t="shared" si="246"/>
        <v>0</v>
      </c>
      <c r="P305" s="31">
        <f t="shared" si="241"/>
        <v>0</v>
      </c>
      <c r="X305" s="115" t="str">
        <f t="shared" si="236"/>
        <v/>
      </c>
      <c r="AA305" s="121" t="str">
        <f t="shared" si="263"/>
        <v/>
      </c>
      <c r="AB305" s="278"/>
      <c r="AC305" s="113"/>
      <c r="AD305" s="281"/>
      <c r="AE305" s="285"/>
      <c r="AF305" s="265"/>
    </row>
    <row r="306" spans="1:32" ht="15" customHeight="1" thickBot="1" x14ac:dyDescent="0.3">
      <c r="A306" s="1">
        <v>301</v>
      </c>
      <c r="B306" s="283"/>
      <c r="C306" s="24" t="str">
        <f t="shared" si="234"/>
        <v xml:space="preserve">48 ans </v>
      </c>
      <c r="D306" s="25">
        <f t="shared" si="235"/>
        <v>2041</v>
      </c>
      <c r="E306" s="27" t="str">
        <f t="shared" si="239"/>
        <v>25 ans, 0 mois et 29 jours</v>
      </c>
      <c r="F306" s="27" t="s">
        <v>35</v>
      </c>
      <c r="H306" s="26" t="str">
        <f t="shared" si="223"/>
        <v>21 ans, 0 mois et 29 jours</v>
      </c>
      <c r="I306" s="29" t="str">
        <f t="shared" si="266"/>
        <v>22 ans, 5 mois et 29 jours</v>
      </c>
      <c r="J306" s="28">
        <f t="shared" si="242"/>
        <v>51745</v>
      </c>
      <c r="K306" s="29">
        <f t="shared" si="240"/>
        <v>51774</v>
      </c>
      <c r="M306" s="30" t="str">
        <f t="shared" ca="1" si="243"/>
        <v/>
      </c>
      <c r="O306" s="31">
        <f t="shared" si="246"/>
        <v>0</v>
      </c>
      <c r="P306" s="31">
        <f t="shared" si="241"/>
        <v>0</v>
      </c>
      <c r="X306" s="115" t="str">
        <f t="shared" si="236"/>
        <v/>
      </c>
      <c r="AA306" s="121" t="str">
        <f t="shared" si="263"/>
        <v/>
      </c>
      <c r="AB306" s="279"/>
      <c r="AC306" s="113"/>
      <c r="AD306" s="281"/>
      <c r="AE306" s="286"/>
      <c r="AF306" s="265"/>
    </row>
    <row r="307" spans="1:32" ht="15" customHeight="1" x14ac:dyDescent="0.25">
      <c r="A307" s="1">
        <v>302</v>
      </c>
      <c r="B307" s="283"/>
      <c r="C307" s="24" t="str">
        <f t="shared" si="234"/>
        <v xml:space="preserve">48 ans </v>
      </c>
      <c r="D307" s="25">
        <f t="shared" si="235"/>
        <v>2041</v>
      </c>
      <c r="E307" s="27" t="str">
        <f t="shared" si="239"/>
        <v>25 ans, 1 mois et 30 jours</v>
      </c>
      <c r="F307" s="27" t="s">
        <v>35</v>
      </c>
      <c r="H307" s="26" t="str">
        <f t="shared" si="223"/>
        <v>21 ans, 1 mois et 30 jours</v>
      </c>
      <c r="I307" s="29" t="str">
        <f t="shared" si="266"/>
        <v>22 ans, 6 mois et 30 jours</v>
      </c>
      <c r="J307" s="28">
        <f t="shared" si="242"/>
        <v>51775</v>
      </c>
      <c r="K307" s="29">
        <f t="shared" si="240"/>
        <v>51805</v>
      </c>
      <c r="M307" s="30" t="str">
        <f t="shared" ca="1" si="243"/>
        <v/>
      </c>
      <c r="O307" s="31">
        <f t="shared" si="246"/>
        <v>0</v>
      </c>
      <c r="P307" s="31">
        <f t="shared" si="241"/>
        <v>0</v>
      </c>
      <c r="X307" s="115" t="str">
        <f t="shared" si="236"/>
        <v/>
      </c>
      <c r="AA307" s="121" t="str">
        <f t="shared" si="263"/>
        <v/>
      </c>
      <c r="AB307" s="277">
        <f>SUM(X307:X309)</f>
        <v>0</v>
      </c>
      <c r="AC307" s="113"/>
      <c r="AD307" s="281">
        <v>101</v>
      </c>
      <c r="AE307" s="284">
        <f t="shared" ref="AE307" ca="1" si="275">OFFSET($AI$11,((MOD(ROW(AD308)*4,3)/2)+1)*COUNTA(AD307)+IF(((MOD(ROW(AD308)*4,3)/2)+1)*COUNTA(AD307)=2,INT(ROW(AD301)/12),0),)</f>
        <v>0</v>
      </c>
      <c r="AF307" s="265" t="str">
        <f t="shared" ref="AF307" si="276">IF(AB307=0,"",IF(AB307&lt;AE307,"Alerte !",1))</f>
        <v/>
      </c>
    </row>
    <row r="308" spans="1:32" ht="15" customHeight="1" x14ac:dyDescent="0.25">
      <c r="A308" s="1">
        <v>303</v>
      </c>
      <c r="B308" s="283"/>
      <c r="C308" s="24" t="str">
        <f t="shared" si="234"/>
        <v xml:space="preserve">48 ans </v>
      </c>
      <c r="D308" s="25">
        <f t="shared" si="235"/>
        <v>2041</v>
      </c>
      <c r="E308" s="27" t="str">
        <f t="shared" si="239"/>
        <v>25 ans, 2 mois et 29 jours</v>
      </c>
      <c r="F308" s="27" t="s">
        <v>35</v>
      </c>
      <c r="H308" s="26" t="str">
        <f t="shared" si="223"/>
        <v>21 ans, 2 mois et 29 jours</v>
      </c>
      <c r="I308" s="29" t="str">
        <f t="shared" si="266"/>
        <v>22 ans, 7 mois et 29 jours</v>
      </c>
      <c r="J308" s="28">
        <f t="shared" si="242"/>
        <v>51806</v>
      </c>
      <c r="K308" s="29">
        <f t="shared" si="240"/>
        <v>51835</v>
      </c>
      <c r="M308" s="30" t="str">
        <f t="shared" ca="1" si="243"/>
        <v/>
      </c>
      <c r="O308" s="31">
        <f t="shared" si="246"/>
        <v>0</v>
      </c>
      <c r="P308" s="31">
        <f t="shared" si="241"/>
        <v>0</v>
      </c>
      <c r="X308" s="115" t="str">
        <f t="shared" si="236"/>
        <v/>
      </c>
      <c r="AA308" s="121" t="str">
        <f t="shared" si="263"/>
        <v/>
      </c>
      <c r="AB308" s="278"/>
      <c r="AC308" s="113"/>
      <c r="AD308" s="281"/>
      <c r="AE308" s="285"/>
      <c r="AF308" s="265"/>
    </row>
    <row r="309" spans="1:32" ht="15" customHeight="1" thickBot="1" x14ac:dyDescent="0.3">
      <c r="A309" s="1">
        <v>304</v>
      </c>
      <c r="B309" s="283"/>
      <c r="C309" s="24" t="str">
        <f t="shared" si="234"/>
        <v xml:space="preserve">48 ans </v>
      </c>
      <c r="D309" s="25">
        <f t="shared" si="235"/>
        <v>2041</v>
      </c>
      <c r="E309" s="27" t="str">
        <f t="shared" si="239"/>
        <v>25 ans, 3 mois et 30 jours</v>
      </c>
      <c r="F309" s="27" t="s">
        <v>35</v>
      </c>
      <c r="H309" s="26" t="str">
        <f t="shared" si="223"/>
        <v>21 ans, 3 mois et 30 jours</v>
      </c>
      <c r="I309" s="29" t="str">
        <f t="shared" si="266"/>
        <v>22 ans, 8 mois et 30 jours</v>
      </c>
      <c r="J309" s="28">
        <f t="shared" si="242"/>
        <v>51836</v>
      </c>
      <c r="K309" s="29">
        <f t="shared" si="240"/>
        <v>51866</v>
      </c>
      <c r="M309" s="30" t="str">
        <f t="shared" ca="1" si="243"/>
        <v/>
      </c>
      <c r="O309" s="31">
        <f t="shared" si="246"/>
        <v>0</v>
      </c>
      <c r="P309" s="31">
        <f t="shared" si="241"/>
        <v>0</v>
      </c>
      <c r="X309" s="115" t="str">
        <f t="shared" si="236"/>
        <v/>
      </c>
      <c r="AA309" s="121" t="str">
        <f t="shared" si="263"/>
        <v/>
      </c>
      <c r="AB309" s="279"/>
      <c r="AC309" s="113"/>
      <c r="AD309" s="281"/>
      <c r="AE309" s="286"/>
      <c r="AF309" s="265"/>
    </row>
    <row r="310" spans="1:32" ht="15" customHeight="1" x14ac:dyDescent="0.25">
      <c r="A310" s="1">
        <v>305</v>
      </c>
      <c r="B310" s="283" t="s">
        <v>66</v>
      </c>
      <c r="C310" s="24" t="str">
        <f t="shared" si="234"/>
        <v xml:space="preserve">48 ans </v>
      </c>
      <c r="D310" s="25">
        <f t="shared" si="235"/>
        <v>2042</v>
      </c>
      <c r="E310" s="27" t="str">
        <f t="shared" si="239"/>
        <v>25 ans, 4 mois et 30 jours</v>
      </c>
      <c r="F310" s="27" t="s">
        <v>35</v>
      </c>
      <c r="H310" s="26" t="str">
        <f t="shared" ref="H310:H373" si="277">IF(A310="","",DATEDIF($J$54,K310,"y")&amp;IF(DATEDIF($J$54,K310,"y")&gt;1," ans, "," an, ")&amp;DATEDIF($J$54,K310,"ym")&amp;" mois et "&amp;DATEDIF($J$54,K310,"md")&amp;IF(DATEDIF(
$J$54,K310,"md")&gt;1," jours"," jour"))</f>
        <v>21 ans, 4 mois et 30 jours</v>
      </c>
      <c r="I310" s="29" t="str">
        <f t="shared" si="266"/>
        <v>22 ans, 9 mois et 30 jours</v>
      </c>
      <c r="J310" s="28">
        <f t="shared" si="242"/>
        <v>51867</v>
      </c>
      <c r="K310" s="29">
        <f t="shared" si="240"/>
        <v>51897</v>
      </c>
      <c r="M310" s="30" t="str">
        <f t="shared" ca="1" si="243"/>
        <v/>
      </c>
      <c r="O310" s="31">
        <f t="shared" si="246"/>
        <v>0</v>
      </c>
      <c r="P310" s="31">
        <f t="shared" si="241"/>
        <v>0</v>
      </c>
      <c r="X310" s="115" t="str">
        <f t="shared" si="236"/>
        <v/>
      </c>
      <c r="AA310" s="121" t="str">
        <f t="shared" si="263"/>
        <v/>
      </c>
      <c r="AB310" s="277">
        <f>SUM(X310:X312)</f>
        <v>0</v>
      </c>
      <c r="AC310" s="113"/>
      <c r="AD310" s="281">
        <v>102</v>
      </c>
      <c r="AE310" s="284">
        <f t="shared" ref="AE310" ca="1" si="278">OFFSET($AI$11,((MOD(ROW(AD311)*4,3)/2)+1)*COUNTA(AD310)+IF(((MOD(ROW(AD311)*4,3)/2)+1)*COUNTA(AD310)=2,INT(ROW(AD304)/12),0),)</f>
        <v>0</v>
      </c>
      <c r="AF310" s="265" t="str">
        <f t="shared" ref="AF310" si="279">IF(AB310=0,"",IF(AB310&lt;AE310,"Alerte !",1))</f>
        <v/>
      </c>
    </row>
    <row r="311" spans="1:32" ht="15" customHeight="1" x14ac:dyDescent="0.25">
      <c r="A311" s="1">
        <v>306</v>
      </c>
      <c r="B311" s="283"/>
      <c r="C311" s="24" t="str">
        <f t="shared" si="234"/>
        <v xml:space="preserve">49 ans </v>
      </c>
      <c r="D311" s="25">
        <f t="shared" si="235"/>
        <v>2042</v>
      </c>
      <c r="E311" s="27" t="str">
        <f t="shared" si="239"/>
        <v>25 ans, 5 mois et 27 jours</v>
      </c>
      <c r="F311" s="27" t="s">
        <v>35</v>
      </c>
      <c r="H311" s="26" t="str">
        <f t="shared" si="277"/>
        <v>21 ans, 5 mois et 27 jours</v>
      </c>
      <c r="I311" s="29" t="str">
        <f t="shared" si="266"/>
        <v>22 ans, 10 mois et 27 jours</v>
      </c>
      <c r="J311" s="28">
        <f t="shared" si="242"/>
        <v>51898</v>
      </c>
      <c r="K311" s="29">
        <f t="shared" si="240"/>
        <v>51925</v>
      </c>
      <c r="M311" s="30" t="str">
        <f t="shared" ca="1" si="243"/>
        <v/>
      </c>
      <c r="O311" s="31">
        <f t="shared" si="246"/>
        <v>0</v>
      </c>
      <c r="P311" s="31">
        <f t="shared" si="241"/>
        <v>0</v>
      </c>
      <c r="X311" s="115" t="str">
        <f t="shared" si="236"/>
        <v/>
      </c>
      <c r="AA311" s="121" t="str">
        <f t="shared" si="263"/>
        <v/>
      </c>
      <c r="AB311" s="278"/>
      <c r="AC311" s="113"/>
      <c r="AD311" s="281"/>
      <c r="AE311" s="285"/>
      <c r="AF311" s="265"/>
    </row>
    <row r="312" spans="1:32" ht="15" customHeight="1" thickBot="1" x14ac:dyDescent="0.3">
      <c r="A312" s="1">
        <v>307</v>
      </c>
      <c r="B312" s="283"/>
      <c r="C312" s="24" t="str">
        <f t="shared" si="234"/>
        <v xml:space="preserve">49 ans </v>
      </c>
      <c r="D312" s="25">
        <f t="shared" si="235"/>
        <v>2042</v>
      </c>
      <c r="E312" s="27" t="str">
        <f t="shared" si="239"/>
        <v>25 ans, 6 mois et 30 jours</v>
      </c>
      <c r="F312" s="27" t="s">
        <v>35</v>
      </c>
      <c r="H312" s="26" t="str">
        <f t="shared" si="277"/>
        <v>21 ans, 6 mois et 30 jours</v>
      </c>
      <c r="I312" s="29" t="str">
        <f t="shared" si="266"/>
        <v>22 ans, 11 mois et 30 jours</v>
      </c>
      <c r="J312" s="28">
        <f t="shared" si="242"/>
        <v>51926</v>
      </c>
      <c r="K312" s="29">
        <f t="shared" si="240"/>
        <v>51956</v>
      </c>
      <c r="M312" s="30" t="str">
        <f t="shared" ca="1" si="243"/>
        <v/>
      </c>
      <c r="O312" s="31">
        <f t="shared" si="246"/>
        <v>0</v>
      </c>
      <c r="P312" s="31">
        <f t="shared" si="241"/>
        <v>0</v>
      </c>
      <c r="X312" s="115" t="str">
        <f t="shared" si="236"/>
        <v/>
      </c>
      <c r="AA312" s="121" t="str">
        <f t="shared" si="263"/>
        <v/>
      </c>
      <c r="AB312" s="279"/>
      <c r="AC312" s="113"/>
      <c r="AD312" s="281"/>
      <c r="AE312" s="286"/>
      <c r="AF312" s="265"/>
    </row>
    <row r="313" spans="1:32" ht="15" customHeight="1" x14ac:dyDescent="0.25">
      <c r="A313" s="1">
        <v>308</v>
      </c>
      <c r="B313" s="283"/>
      <c r="C313" s="24" t="str">
        <f t="shared" si="234"/>
        <v xml:space="preserve">49 ans </v>
      </c>
      <c r="D313" s="25">
        <f t="shared" si="235"/>
        <v>2042</v>
      </c>
      <c r="E313" s="27" t="str">
        <f t="shared" si="239"/>
        <v>25 ans, 7 mois et 29 jours</v>
      </c>
      <c r="F313" s="27" t="s">
        <v>35</v>
      </c>
      <c r="H313" s="26" t="str">
        <f t="shared" si="277"/>
        <v>21 ans, 7 mois et 29 jours</v>
      </c>
      <c r="I313" s="29" t="str">
        <f t="shared" si="266"/>
        <v>23 ans, 0 mois et 29 jours</v>
      </c>
      <c r="J313" s="28">
        <f t="shared" si="242"/>
        <v>51957</v>
      </c>
      <c r="K313" s="29">
        <f t="shared" si="240"/>
        <v>51986</v>
      </c>
      <c r="M313" s="30" t="str">
        <f t="shared" ca="1" si="243"/>
        <v/>
      </c>
      <c r="O313" s="31">
        <f t="shared" si="246"/>
        <v>0</v>
      </c>
      <c r="P313" s="31">
        <f t="shared" si="241"/>
        <v>0</v>
      </c>
      <c r="X313" s="115" t="str">
        <f t="shared" si="236"/>
        <v/>
      </c>
      <c r="AA313" s="121" t="str">
        <f t="shared" si="263"/>
        <v/>
      </c>
      <c r="AB313" s="277">
        <f>SUM(X313:X315)</f>
        <v>0</v>
      </c>
      <c r="AC313" s="113"/>
      <c r="AD313" s="281">
        <v>103</v>
      </c>
      <c r="AE313" s="284">
        <f t="shared" ref="AE313" ca="1" si="280">OFFSET($AI$11,((MOD(ROW(AD314)*4,3)/2)+1)*COUNTA(AD313)+IF(((MOD(ROW(AD314)*4,3)/2)+1)*COUNTA(AD313)=2,INT(ROW(AD307)/12),0),)</f>
        <v>0</v>
      </c>
      <c r="AF313" s="265" t="str">
        <f t="shared" ref="AF313" si="281">IF(AB313=0,"",IF(AB313&lt;AE313,"Alerte !",1))</f>
        <v/>
      </c>
    </row>
    <row r="314" spans="1:32" ht="15" customHeight="1" x14ac:dyDescent="0.25">
      <c r="A314" s="1">
        <v>309</v>
      </c>
      <c r="B314" s="283"/>
      <c r="C314" s="24" t="str">
        <f t="shared" si="234"/>
        <v xml:space="preserve">49 ans </v>
      </c>
      <c r="D314" s="25">
        <f t="shared" si="235"/>
        <v>2042</v>
      </c>
      <c r="E314" s="27" t="str">
        <f t="shared" si="239"/>
        <v>25 ans, 8 mois et 30 jours</v>
      </c>
      <c r="F314" s="27" t="s">
        <v>35</v>
      </c>
      <c r="H314" s="26" t="str">
        <f t="shared" si="277"/>
        <v>21 ans, 8 mois et 30 jours</v>
      </c>
      <c r="I314" s="29" t="str">
        <f t="shared" si="266"/>
        <v>23 ans, 1 mois et 30 jours</v>
      </c>
      <c r="J314" s="28">
        <f t="shared" si="242"/>
        <v>51987</v>
      </c>
      <c r="K314" s="29">
        <f t="shared" si="240"/>
        <v>52017</v>
      </c>
      <c r="M314" s="30" t="str">
        <f t="shared" ca="1" si="243"/>
        <v/>
      </c>
      <c r="O314" s="31">
        <f t="shared" si="246"/>
        <v>0</v>
      </c>
      <c r="P314" s="31">
        <f t="shared" si="241"/>
        <v>0</v>
      </c>
      <c r="X314" s="115" t="str">
        <f t="shared" si="236"/>
        <v/>
      </c>
      <c r="AA314" s="121" t="str">
        <f t="shared" si="263"/>
        <v/>
      </c>
      <c r="AB314" s="278"/>
      <c r="AC314" s="113"/>
      <c r="AD314" s="281"/>
      <c r="AE314" s="285"/>
      <c r="AF314" s="265"/>
    </row>
    <row r="315" spans="1:32" ht="15" customHeight="1" thickBot="1" x14ac:dyDescent="0.3">
      <c r="A315" s="1">
        <v>310</v>
      </c>
      <c r="B315" s="283"/>
      <c r="C315" s="24" t="str">
        <f t="shared" si="234"/>
        <v xml:space="preserve">49 ans </v>
      </c>
      <c r="D315" s="25">
        <f t="shared" si="235"/>
        <v>2042</v>
      </c>
      <c r="E315" s="27" t="str">
        <f t="shared" si="239"/>
        <v>25 ans, 9 mois et 29 jours</v>
      </c>
      <c r="F315" s="27" t="s">
        <v>35</v>
      </c>
      <c r="H315" s="26" t="str">
        <f t="shared" si="277"/>
        <v>21 ans, 9 mois et 29 jours</v>
      </c>
      <c r="I315" s="29" t="str">
        <f t="shared" si="266"/>
        <v>23 ans, 2 mois et 29 jours</v>
      </c>
      <c r="J315" s="28">
        <f t="shared" si="242"/>
        <v>52018</v>
      </c>
      <c r="K315" s="29">
        <f t="shared" si="240"/>
        <v>52047</v>
      </c>
      <c r="M315" s="30" t="str">
        <f t="shared" ca="1" si="243"/>
        <v/>
      </c>
      <c r="O315" s="31">
        <f t="shared" si="246"/>
        <v>0</v>
      </c>
      <c r="P315" s="31">
        <f t="shared" si="241"/>
        <v>0</v>
      </c>
      <c r="X315" s="115" t="str">
        <f t="shared" si="236"/>
        <v/>
      </c>
      <c r="AA315" s="121" t="str">
        <f t="shared" si="263"/>
        <v/>
      </c>
      <c r="AB315" s="279"/>
      <c r="AC315" s="113"/>
      <c r="AD315" s="281"/>
      <c r="AE315" s="286"/>
      <c r="AF315" s="265"/>
    </row>
    <row r="316" spans="1:32" ht="15" customHeight="1" x14ac:dyDescent="0.25">
      <c r="A316" s="1">
        <v>311</v>
      </c>
      <c r="B316" s="283"/>
      <c r="C316" s="24" t="str">
        <f t="shared" si="234"/>
        <v xml:space="preserve">49 ans </v>
      </c>
      <c r="D316" s="25">
        <f t="shared" si="235"/>
        <v>2042</v>
      </c>
      <c r="E316" s="27" t="str">
        <f t="shared" si="239"/>
        <v>25 ans, 10 mois et 30 jours</v>
      </c>
      <c r="F316" s="27" t="s">
        <v>35</v>
      </c>
      <c r="H316" s="26" t="str">
        <f t="shared" si="277"/>
        <v>21 ans, 10 mois et 30 jours</v>
      </c>
      <c r="I316" s="29" t="str">
        <f t="shared" si="266"/>
        <v>23 ans, 3 mois et 30 jours</v>
      </c>
      <c r="J316" s="28">
        <f t="shared" si="242"/>
        <v>52048</v>
      </c>
      <c r="K316" s="29">
        <f t="shared" si="240"/>
        <v>52078</v>
      </c>
      <c r="M316" s="30" t="str">
        <f t="shared" ca="1" si="243"/>
        <v/>
      </c>
      <c r="O316" s="31">
        <f t="shared" si="246"/>
        <v>0</v>
      </c>
      <c r="P316" s="31">
        <f t="shared" si="241"/>
        <v>0</v>
      </c>
      <c r="X316" s="115" t="str">
        <f t="shared" si="236"/>
        <v/>
      </c>
      <c r="AA316" s="121" t="str">
        <f t="shared" si="263"/>
        <v/>
      </c>
      <c r="AB316" s="277">
        <f>SUM(X316:X318)</f>
        <v>0</v>
      </c>
      <c r="AC316" s="113"/>
      <c r="AD316" s="281">
        <v>104</v>
      </c>
      <c r="AE316" s="284">
        <f t="shared" ref="AE316" ca="1" si="282">OFFSET($AI$11,((MOD(ROW(AD317)*4,3)/2)+1)*COUNTA(AD316)+IF(((MOD(ROW(AD317)*4,3)/2)+1)*COUNTA(AD316)=2,INT(ROW(AD310)/12),0),)</f>
        <v>0</v>
      </c>
      <c r="AF316" s="265" t="str">
        <f t="shared" ref="AF316" si="283">IF(AB316=0,"",IF(AB316&lt;AE316,"Alerte !",1))</f>
        <v/>
      </c>
    </row>
    <row r="317" spans="1:32" ht="15" customHeight="1" x14ac:dyDescent="0.25">
      <c r="A317" s="1">
        <v>312</v>
      </c>
      <c r="B317" s="283"/>
      <c r="C317" s="24" t="str">
        <f t="shared" si="234"/>
        <v xml:space="preserve">49 ans </v>
      </c>
      <c r="D317" s="25">
        <f t="shared" si="235"/>
        <v>2042</v>
      </c>
      <c r="E317" s="27" t="str">
        <f t="shared" si="239"/>
        <v>25 ans, 11 mois et 30 jours</v>
      </c>
      <c r="F317" s="27" t="s">
        <v>35</v>
      </c>
      <c r="H317" s="26" t="str">
        <f t="shared" si="277"/>
        <v>21 ans, 11 mois et 30 jours</v>
      </c>
      <c r="I317" s="29" t="str">
        <f t="shared" si="266"/>
        <v>23 ans, 4 mois et 30 jours</v>
      </c>
      <c r="J317" s="28">
        <f t="shared" si="242"/>
        <v>52079</v>
      </c>
      <c r="K317" s="29">
        <f t="shared" si="240"/>
        <v>52109</v>
      </c>
      <c r="M317" s="30" t="str">
        <f t="shared" ca="1" si="243"/>
        <v/>
      </c>
      <c r="O317" s="31">
        <f t="shared" si="246"/>
        <v>0</v>
      </c>
      <c r="P317" s="31">
        <f t="shared" si="241"/>
        <v>0</v>
      </c>
      <c r="X317" s="115" t="str">
        <f t="shared" si="236"/>
        <v/>
      </c>
      <c r="AA317" s="121" t="str">
        <f t="shared" si="263"/>
        <v/>
      </c>
      <c r="AB317" s="278"/>
      <c r="AC317" s="113"/>
      <c r="AD317" s="281"/>
      <c r="AE317" s="285"/>
      <c r="AF317" s="265"/>
    </row>
    <row r="318" spans="1:32" ht="15" customHeight="1" thickBot="1" x14ac:dyDescent="0.3">
      <c r="A318" s="1">
        <v>313</v>
      </c>
      <c r="B318" s="283"/>
      <c r="C318" s="24" t="str">
        <f t="shared" si="234"/>
        <v xml:space="preserve">49 ans </v>
      </c>
      <c r="D318" s="25">
        <f t="shared" si="235"/>
        <v>2042</v>
      </c>
      <c r="E318" s="27" t="str">
        <f t="shared" si="239"/>
        <v>26 ans, 0 mois et 29 jours</v>
      </c>
      <c r="F318" s="27" t="s">
        <v>35</v>
      </c>
      <c r="H318" s="26" t="str">
        <f t="shared" si="277"/>
        <v>22 ans, 0 mois et 29 jours</v>
      </c>
      <c r="I318" s="29" t="str">
        <f t="shared" si="266"/>
        <v>23 ans, 5 mois et 29 jours</v>
      </c>
      <c r="J318" s="28">
        <f t="shared" si="242"/>
        <v>52110</v>
      </c>
      <c r="K318" s="29">
        <f t="shared" si="240"/>
        <v>52139</v>
      </c>
      <c r="M318" s="30" t="str">
        <f t="shared" ca="1" si="243"/>
        <v/>
      </c>
      <c r="O318" s="31">
        <f t="shared" si="246"/>
        <v>0</v>
      </c>
      <c r="P318" s="31">
        <f t="shared" si="241"/>
        <v>0</v>
      </c>
      <c r="X318" s="115" t="str">
        <f t="shared" si="236"/>
        <v/>
      </c>
      <c r="AA318" s="121" t="str">
        <f t="shared" si="263"/>
        <v/>
      </c>
      <c r="AB318" s="279"/>
      <c r="AC318" s="113"/>
      <c r="AD318" s="281"/>
      <c r="AE318" s="286"/>
      <c r="AF318" s="265"/>
    </row>
    <row r="319" spans="1:32" ht="15" customHeight="1" x14ac:dyDescent="0.25">
      <c r="A319" s="1">
        <v>314</v>
      </c>
      <c r="B319" s="283"/>
      <c r="C319" s="24" t="str">
        <f t="shared" si="234"/>
        <v xml:space="preserve">49 ans </v>
      </c>
      <c r="D319" s="25">
        <f t="shared" si="235"/>
        <v>2042</v>
      </c>
      <c r="E319" s="27" t="str">
        <f t="shared" si="239"/>
        <v>26 ans, 1 mois et 30 jours</v>
      </c>
      <c r="F319" s="27" t="s">
        <v>35</v>
      </c>
      <c r="H319" s="26" t="str">
        <f t="shared" si="277"/>
        <v>22 ans, 1 mois et 30 jours</v>
      </c>
      <c r="I319" s="29" t="str">
        <f t="shared" si="266"/>
        <v>23 ans, 6 mois et 30 jours</v>
      </c>
      <c r="J319" s="28">
        <f t="shared" si="242"/>
        <v>52140</v>
      </c>
      <c r="K319" s="29">
        <f t="shared" si="240"/>
        <v>52170</v>
      </c>
      <c r="M319" s="30" t="str">
        <f t="shared" ca="1" si="243"/>
        <v/>
      </c>
      <c r="O319" s="31">
        <f t="shared" si="246"/>
        <v>0</v>
      </c>
      <c r="P319" s="31">
        <f t="shared" si="241"/>
        <v>0</v>
      </c>
      <c r="X319" s="115" t="str">
        <f t="shared" si="236"/>
        <v/>
      </c>
      <c r="AA319" s="121" t="str">
        <f t="shared" si="263"/>
        <v/>
      </c>
      <c r="AB319" s="277">
        <f>SUM(X319:X321)</f>
        <v>0</v>
      </c>
      <c r="AC319" s="113"/>
      <c r="AD319" s="281">
        <v>105</v>
      </c>
      <c r="AE319" s="284">
        <f t="shared" ref="AE319" ca="1" si="284">OFFSET($AI$11,((MOD(ROW(AD320)*4,3)/2)+1)*COUNTA(AD319)+IF(((MOD(ROW(AD320)*4,3)/2)+1)*COUNTA(AD319)=2,INT(ROW(AD313)/12),0),)</f>
        <v>0</v>
      </c>
      <c r="AF319" s="265" t="str">
        <f t="shared" ref="AF319" si="285">IF(AB319=0,"",IF(AB319&lt;AE319,"Alerte !",1))</f>
        <v/>
      </c>
    </row>
    <row r="320" spans="1:32" ht="15" customHeight="1" x14ac:dyDescent="0.25">
      <c r="A320" s="1">
        <v>315</v>
      </c>
      <c r="B320" s="283"/>
      <c r="C320" s="24" t="str">
        <f t="shared" si="234"/>
        <v xml:space="preserve">49 ans </v>
      </c>
      <c r="D320" s="25">
        <f t="shared" si="235"/>
        <v>2042</v>
      </c>
      <c r="E320" s="27" t="str">
        <f t="shared" si="239"/>
        <v>26 ans, 2 mois et 29 jours</v>
      </c>
      <c r="F320" s="27" t="s">
        <v>35</v>
      </c>
      <c r="H320" s="26" t="str">
        <f t="shared" si="277"/>
        <v>22 ans, 2 mois et 29 jours</v>
      </c>
      <c r="I320" s="29" t="str">
        <f t="shared" si="266"/>
        <v>23 ans, 7 mois et 29 jours</v>
      </c>
      <c r="J320" s="28">
        <f t="shared" si="242"/>
        <v>52171</v>
      </c>
      <c r="K320" s="29">
        <f t="shared" si="240"/>
        <v>52200</v>
      </c>
      <c r="M320" s="30" t="str">
        <f t="shared" ca="1" si="243"/>
        <v/>
      </c>
      <c r="O320" s="31">
        <f t="shared" si="246"/>
        <v>0</v>
      </c>
      <c r="P320" s="31">
        <f t="shared" si="241"/>
        <v>0</v>
      </c>
      <c r="X320" s="115" t="str">
        <f t="shared" si="236"/>
        <v/>
      </c>
      <c r="AA320" s="121" t="str">
        <f t="shared" si="263"/>
        <v/>
      </c>
      <c r="AB320" s="278"/>
      <c r="AC320" s="113"/>
      <c r="AD320" s="281"/>
      <c r="AE320" s="285"/>
      <c r="AF320" s="265"/>
    </row>
    <row r="321" spans="1:32" ht="15" customHeight="1" thickBot="1" x14ac:dyDescent="0.3">
      <c r="A321" s="1">
        <v>316</v>
      </c>
      <c r="B321" s="283"/>
      <c r="C321" s="24" t="str">
        <f t="shared" si="234"/>
        <v xml:space="preserve">49 ans </v>
      </c>
      <c r="D321" s="25">
        <f t="shared" si="235"/>
        <v>2042</v>
      </c>
      <c r="E321" s="27" t="str">
        <f t="shared" si="239"/>
        <v>26 ans, 3 mois et 30 jours</v>
      </c>
      <c r="F321" s="27" t="s">
        <v>35</v>
      </c>
      <c r="H321" s="26" t="str">
        <f t="shared" si="277"/>
        <v>22 ans, 3 mois et 30 jours</v>
      </c>
      <c r="I321" s="29" t="str">
        <f t="shared" si="266"/>
        <v>23 ans, 8 mois et 30 jours</v>
      </c>
      <c r="J321" s="28">
        <f t="shared" si="242"/>
        <v>52201</v>
      </c>
      <c r="K321" s="29">
        <f t="shared" si="240"/>
        <v>52231</v>
      </c>
      <c r="M321" s="30" t="str">
        <f t="shared" ca="1" si="243"/>
        <v/>
      </c>
      <c r="O321" s="31">
        <f t="shared" si="246"/>
        <v>0</v>
      </c>
      <c r="P321" s="31">
        <f t="shared" si="241"/>
        <v>0</v>
      </c>
      <c r="X321" s="115" t="str">
        <f t="shared" si="236"/>
        <v/>
      </c>
      <c r="AA321" s="121" t="str">
        <f t="shared" si="263"/>
        <v/>
      </c>
      <c r="AB321" s="279"/>
      <c r="AC321" s="113"/>
      <c r="AD321" s="281"/>
      <c r="AE321" s="286"/>
      <c r="AF321" s="265"/>
    </row>
    <row r="322" spans="1:32" ht="15" customHeight="1" x14ac:dyDescent="0.25">
      <c r="A322" s="1">
        <v>317</v>
      </c>
      <c r="B322" s="283" t="s">
        <v>67</v>
      </c>
      <c r="C322" s="24" t="str">
        <f t="shared" si="234"/>
        <v xml:space="preserve">49 ans </v>
      </c>
      <c r="D322" s="25">
        <f t="shared" si="235"/>
        <v>2043</v>
      </c>
      <c r="E322" s="27" t="str">
        <f t="shared" si="239"/>
        <v>26 ans, 4 mois et 30 jours</v>
      </c>
      <c r="F322" s="27" t="s">
        <v>35</v>
      </c>
      <c r="H322" s="26" t="str">
        <f t="shared" si="277"/>
        <v>22 ans, 4 mois et 30 jours</v>
      </c>
      <c r="I322" s="29" t="str">
        <f t="shared" si="266"/>
        <v>23 ans, 9 mois et 30 jours</v>
      </c>
      <c r="J322" s="28">
        <f t="shared" si="242"/>
        <v>52232</v>
      </c>
      <c r="K322" s="29">
        <f t="shared" si="240"/>
        <v>52262</v>
      </c>
      <c r="M322" s="30" t="str">
        <f t="shared" ca="1" si="243"/>
        <v/>
      </c>
      <c r="O322" s="31">
        <f t="shared" si="246"/>
        <v>0</v>
      </c>
      <c r="P322" s="31">
        <f t="shared" si="241"/>
        <v>0</v>
      </c>
      <c r="X322" s="115" t="str">
        <f t="shared" si="236"/>
        <v/>
      </c>
      <c r="AA322" s="121" t="str">
        <f t="shared" si="263"/>
        <v/>
      </c>
      <c r="AB322" s="277">
        <f>SUM(X322:X324)</f>
        <v>0</v>
      </c>
      <c r="AC322" s="113"/>
      <c r="AD322" s="281">
        <v>106</v>
      </c>
      <c r="AE322" s="284">
        <f t="shared" ref="AE322" ca="1" si="286">OFFSET($AI$11,((MOD(ROW(AD323)*4,3)/2)+1)*COUNTA(AD322)+IF(((MOD(ROW(AD323)*4,3)/2)+1)*COUNTA(AD322)=2,INT(ROW(AD316)/12),0),)</f>
        <v>0</v>
      </c>
      <c r="AF322" s="265" t="str">
        <f t="shared" ref="AF322" si="287">IF(AB322=0,"",IF(AB322&lt;AE322,"Alerte !",1))</f>
        <v/>
      </c>
    </row>
    <row r="323" spans="1:32" ht="15" customHeight="1" x14ac:dyDescent="0.25">
      <c r="A323" s="1">
        <v>318</v>
      </c>
      <c r="B323" s="283"/>
      <c r="C323" s="24" t="str">
        <f t="shared" si="234"/>
        <v xml:space="preserve">50 ans </v>
      </c>
      <c r="D323" s="25">
        <f t="shared" si="235"/>
        <v>2043</v>
      </c>
      <c r="E323" s="27" t="str">
        <f t="shared" si="239"/>
        <v>26 ans, 5 mois et 27 jours</v>
      </c>
      <c r="F323" s="27" t="s">
        <v>35</v>
      </c>
      <c r="H323" s="26" t="str">
        <f t="shared" si="277"/>
        <v>22 ans, 5 mois et 27 jours</v>
      </c>
      <c r="I323" s="29" t="str">
        <f t="shared" si="266"/>
        <v>23 ans, 10 mois et 27 jours</v>
      </c>
      <c r="J323" s="28">
        <f t="shared" si="242"/>
        <v>52263</v>
      </c>
      <c r="K323" s="29">
        <f t="shared" si="240"/>
        <v>52290</v>
      </c>
      <c r="M323" s="30" t="str">
        <f t="shared" ca="1" si="243"/>
        <v/>
      </c>
      <c r="O323" s="31">
        <f t="shared" si="246"/>
        <v>0</v>
      </c>
      <c r="P323" s="31">
        <f t="shared" si="241"/>
        <v>0</v>
      </c>
      <c r="X323" s="115" t="str">
        <f t="shared" si="236"/>
        <v/>
      </c>
      <c r="AA323" s="121" t="str">
        <f t="shared" si="263"/>
        <v/>
      </c>
      <c r="AB323" s="278"/>
      <c r="AC323" s="113"/>
      <c r="AD323" s="281"/>
      <c r="AE323" s="285"/>
      <c r="AF323" s="265"/>
    </row>
    <row r="324" spans="1:32" ht="15" customHeight="1" thickBot="1" x14ac:dyDescent="0.3">
      <c r="A324" s="1">
        <v>319</v>
      </c>
      <c r="B324" s="283"/>
      <c r="C324" s="24" t="str">
        <f t="shared" si="234"/>
        <v xml:space="preserve">50 ans </v>
      </c>
      <c r="D324" s="25">
        <f t="shared" si="235"/>
        <v>2043</v>
      </c>
      <c r="E324" s="27" t="str">
        <f t="shared" si="239"/>
        <v>26 ans, 6 mois et 30 jours</v>
      </c>
      <c r="F324" s="27" t="s">
        <v>35</v>
      </c>
      <c r="H324" s="26" t="str">
        <f t="shared" si="277"/>
        <v>22 ans, 6 mois et 30 jours</v>
      </c>
      <c r="I324" s="29" t="str">
        <f t="shared" si="266"/>
        <v>23 ans, 11 mois et 30 jours</v>
      </c>
      <c r="J324" s="28">
        <f t="shared" si="242"/>
        <v>52291</v>
      </c>
      <c r="K324" s="29">
        <f t="shared" si="240"/>
        <v>52321</v>
      </c>
      <c r="M324" s="30" t="str">
        <f t="shared" ca="1" si="243"/>
        <v/>
      </c>
      <c r="O324" s="31">
        <f t="shared" si="246"/>
        <v>0</v>
      </c>
      <c r="P324" s="31">
        <f t="shared" si="241"/>
        <v>0</v>
      </c>
      <c r="X324" s="115" t="str">
        <f t="shared" si="236"/>
        <v/>
      </c>
      <c r="AA324" s="121" t="str">
        <f t="shared" si="263"/>
        <v/>
      </c>
      <c r="AB324" s="279"/>
      <c r="AC324" s="113"/>
      <c r="AD324" s="281"/>
      <c r="AE324" s="286"/>
      <c r="AF324" s="265"/>
    </row>
    <row r="325" spans="1:32" ht="15" customHeight="1" x14ac:dyDescent="0.25">
      <c r="A325" s="1">
        <v>320</v>
      </c>
      <c r="B325" s="283"/>
      <c r="C325" s="24" t="str">
        <f t="shared" si="234"/>
        <v xml:space="preserve">50 ans </v>
      </c>
      <c r="D325" s="25">
        <f t="shared" si="235"/>
        <v>2043</v>
      </c>
      <c r="E325" s="27" t="str">
        <f t="shared" si="239"/>
        <v>26 ans, 7 mois et 29 jours</v>
      </c>
      <c r="F325" s="27" t="s">
        <v>35</v>
      </c>
      <c r="H325" s="26" t="str">
        <f t="shared" si="277"/>
        <v>22 ans, 7 mois et 29 jours</v>
      </c>
      <c r="I325" s="29" t="str">
        <f t="shared" si="266"/>
        <v>24 ans, 0 mois et 29 jours</v>
      </c>
      <c r="J325" s="28">
        <f t="shared" si="242"/>
        <v>52322</v>
      </c>
      <c r="K325" s="29">
        <f t="shared" si="240"/>
        <v>52351</v>
      </c>
      <c r="M325" s="30" t="str">
        <f t="shared" ca="1" si="243"/>
        <v/>
      </c>
      <c r="O325" s="31">
        <f t="shared" si="246"/>
        <v>0</v>
      </c>
      <c r="P325" s="31">
        <f t="shared" si="241"/>
        <v>0</v>
      </c>
      <c r="X325" s="115" t="str">
        <f t="shared" si="236"/>
        <v/>
      </c>
      <c r="AA325" s="121" t="str">
        <f t="shared" si="263"/>
        <v/>
      </c>
      <c r="AB325" s="277">
        <f>SUM(X325:X327)</f>
        <v>0</v>
      </c>
      <c r="AC325" s="113"/>
      <c r="AD325" s="281">
        <v>107</v>
      </c>
      <c r="AE325" s="284">
        <f t="shared" ref="AE325" ca="1" si="288">OFFSET($AI$11,((MOD(ROW(AD326)*4,3)/2)+1)*COUNTA(AD325)+IF(((MOD(ROW(AD326)*4,3)/2)+1)*COUNTA(AD325)=2,INT(ROW(AD319)/12),0),)</f>
        <v>0</v>
      </c>
      <c r="AF325" s="265" t="str">
        <f t="shared" ref="AF325" si="289">IF(AB325=0,"",IF(AB325&lt;AE325,"Alerte !",1))</f>
        <v/>
      </c>
    </row>
    <row r="326" spans="1:32" ht="15" customHeight="1" x14ac:dyDescent="0.25">
      <c r="A326" s="1">
        <v>321</v>
      </c>
      <c r="B326" s="283"/>
      <c r="C326" s="24" t="str">
        <f t="shared" ref="C326:C389" si="290">IF(A326="","",DATEDIF($AJ$8,J326,"y")&amp;IF(DATEDIF($AJ$8,J326,"y")&gt;1," ans "," an "))</f>
        <v xml:space="preserve">50 ans </v>
      </c>
      <c r="D326" s="25">
        <f t="shared" ref="D326:D389" si="291">IF(A326="","",YEAR(J326))</f>
        <v>2043</v>
      </c>
      <c r="E326" s="27" t="str">
        <f t="shared" si="239"/>
        <v>26 ans, 8 mois et 30 jours</v>
      </c>
      <c r="F326" s="27" t="s">
        <v>35</v>
      </c>
      <c r="H326" s="26" t="str">
        <f t="shared" si="277"/>
        <v>22 ans, 8 mois et 30 jours</v>
      </c>
      <c r="I326" s="29" t="str">
        <f t="shared" si="266"/>
        <v>24 ans, 1 mois et 30 jours</v>
      </c>
      <c r="J326" s="28">
        <f t="shared" si="242"/>
        <v>52352</v>
      </c>
      <c r="K326" s="29">
        <f t="shared" si="240"/>
        <v>52382</v>
      </c>
      <c r="M326" s="30" t="str">
        <f t="shared" ca="1" si="243"/>
        <v/>
      </c>
      <c r="O326" s="31">
        <f t="shared" si="246"/>
        <v>0</v>
      </c>
      <c r="P326" s="31">
        <f t="shared" si="241"/>
        <v>0</v>
      </c>
      <c r="X326" s="115" t="str">
        <f t="shared" ref="X326:X389" si="292">IF(Q326="","",SUM(Q326:W326))</f>
        <v/>
      </c>
      <c r="AA326" s="121" t="str">
        <f t="shared" si="263"/>
        <v/>
      </c>
      <c r="AB326" s="278"/>
      <c r="AC326" s="113"/>
      <c r="AD326" s="281"/>
      <c r="AE326" s="285"/>
      <c r="AF326" s="265"/>
    </row>
    <row r="327" spans="1:32" ht="15" customHeight="1" thickBot="1" x14ac:dyDescent="0.3">
      <c r="A327" s="1">
        <v>322</v>
      </c>
      <c r="B327" s="283"/>
      <c r="C327" s="24" t="str">
        <f t="shared" si="290"/>
        <v xml:space="preserve">50 ans </v>
      </c>
      <c r="D327" s="25">
        <f t="shared" si="291"/>
        <v>2043</v>
      </c>
      <c r="E327" s="27" t="str">
        <f t="shared" ref="E327:E390" si="293">IF(A327="","",DATEDIF($J$6,K327,"y")&amp;IF(DATEDIF($J$6,K327,"y")&gt;1," ans, "," an, ")&amp;DATEDIF($J$6,K327,"ym")&amp;" mois et "&amp;DATEDIF($J$6,K327,"md")&amp;IF(DATEDIF(
$J$6,K327,"md")&gt;1," jours"," jour"))</f>
        <v>26 ans, 9 mois et 29 jours</v>
      </c>
      <c r="F327" s="27" t="s">
        <v>35</v>
      </c>
      <c r="H327" s="26" t="str">
        <f t="shared" si="277"/>
        <v>22 ans, 9 mois et 29 jours</v>
      </c>
      <c r="I327" s="29" t="str">
        <f t="shared" si="266"/>
        <v>24 ans, 2 mois et 29 jours</v>
      </c>
      <c r="J327" s="28">
        <f t="shared" si="242"/>
        <v>52383</v>
      </c>
      <c r="K327" s="29">
        <f t="shared" ref="K327:K390" si="294">IF(A327="","",EOMONTH(J327,0))</f>
        <v>52412</v>
      </c>
      <c r="M327" s="30" t="str">
        <f t="shared" ca="1" si="243"/>
        <v/>
      </c>
      <c r="O327" s="31">
        <f t="shared" si="246"/>
        <v>0</v>
      </c>
      <c r="P327" s="31">
        <f t="shared" ref="P327:P390" si="295">Q327-O327</f>
        <v>0</v>
      </c>
      <c r="X327" s="115" t="str">
        <f t="shared" si="292"/>
        <v/>
      </c>
      <c r="AA327" s="121" t="str">
        <f t="shared" si="263"/>
        <v/>
      </c>
      <c r="AB327" s="279"/>
      <c r="AC327" s="113"/>
      <c r="AD327" s="281"/>
      <c r="AE327" s="286"/>
      <c r="AF327" s="265"/>
    </row>
    <row r="328" spans="1:32" ht="15" customHeight="1" x14ac:dyDescent="0.25">
      <c r="A328" s="1">
        <v>323</v>
      </c>
      <c r="B328" s="283"/>
      <c r="C328" s="24" t="str">
        <f t="shared" si="290"/>
        <v xml:space="preserve">50 ans </v>
      </c>
      <c r="D328" s="25">
        <f t="shared" si="291"/>
        <v>2043</v>
      </c>
      <c r="E328" s="27" t="str">
        <f t="shared" si="293"/>
        <v>26 ans, 10 mois et 30 jours</v>
      </c>
      <c r="F328" s="27" t="s">
        <v>35</v>
      </c>
      <c r="H328" s="26" t="str">
        <f t="shared" si="277"/>
        <v>22 ans, 10 mois et 30 jours</v>
      </c>
      <c r="I328" s="29" t="str">
        <f t="shared" si="266"/>
        <v>24 ans, 3 mois et 30 jours</v>
      </c>
      <c r="J328" s="28">
        <f t="shared" ref="J328:J391" si="296">IF(A328="","",EDATE(J327,1))</f>
        <v>52413</v>
      </c>
      <c r="K328" s="29">
        <f t="shared" si="294"/>
        <v>52443</v>
      </c>
      <c r="M328" s="30" t="str">
        <f t="shared" ref="M328:M391" ca="1" si="297">IF(N328="","",MATCH(N328,OFFSET($AS$5,VLOOKUP(L328,$AV$6:$AX$13,4,FALSE)-3,,VLOOKUP(L328,$AV$6:$AX$13,3,FALSE))))</f>
        <v/>
      </c>
      <c r="O328" s="31">
        <f t="shared" si="246"/>
        <v>0</v>
      </c>
      <c r="P328" s="31">
        <f t="shared" si="295"/>
        <v>0</v>
      </c>
      <c r="X328" s="115" t="str">
        <f t="shared" si="292"/>
        <v/>
      </c>
      <c r="AA328" s="121" t="str">
        <f t="shared" si="263"/>
        <v/>
      </c>
      <c r="AB328" s="277">
        <f>SUM(X328:X330)</f>
        <v>0</v>
      </c>
      <c r="AC328" s="113"/>
      <c r="AD328" s="281">
        <v>108</v>
      </c>
      <c r="AE328" s="284">
        <f t="shared" ref="AE328" ca="1" si="298">OFFSET($AI$11,((MOD(ROW(AD329)*4,3)/2)+1)*COUNTA(AD328)+IF(((MOD(ROW(AD329)*4,3)/2)+1)*COUNTA(AD328)=2,INT(ROW(AD322)/12),0),)</f>
        <v>0</v>
      </c>
      <c r="AF328" s="265" t="str">
        <f t="shared" ref="AF328" si="299">IF(AB328=0,"",IF(AB328&lt;AE328,"Alerte !",1))</f>
        <v/>
      </c>
    </row>
    <row r="329" spans="1:32" ht="15" customHeight="1" x14ac:dyDescent="0.25">
      <c r="A329" s="1">
        <v>324</v>
      </c>
      <c r="B329" s="283"/>
      <c r="C329" s="24" t="str">
        <f t="shared" si="290"/>
        <v xml:space="preserve">50 ans </v>
      </c>
      <c r="D329" s="25">
        <f t="shared" si="291"/>
        <v>2043</v>
      </c>
      <c r="E329" s="27" t="str">
        <f t="shared" si="293"/>
        <v>26 ans, 11 mois et 30 jours</v>
      </c>
      <c r="F329" s="27" t="s">
        <v>35</v>
      </c>
      <c r="H329" s="26" t="str">
        <f t="shared" si="277"/>
        <v>22 ans, 11 mois et 30 jours</v>
      </c>
      <c r="I329" s="29" t="str">
        <f t="shared" si="266"/>
        <v>24 ans, 4 mois et 30 jours</v>
      </c>
      <c r="J329" s="28">
        <f t="shared" si="296"/>
        <v>52444</v>
      </c>
      <c r="K329" s="29">
        <f t="shared" si="294"/>
        <v>52474</v>
      </c>
      <c r="M329" s="30" t="str">
        <f t="shared" ca="1" si="297"/>
        <v/>
      </c>
      <c r="O329" s="31">
        <f t="shared" si="246"/>
        <v>0</v>
      </c>
      <c r="P329" s="31">
        <f t="shared" si="295"/>
        <v>0</v>
      </c>
      <c r="X329" s="115" t="str">
        <f t="shared" si="292"/>
        <v/>
      </c>
      <c r="AA329" s="121" t="str">
        <f t="shared" si="263"/>
        <v/>
      </c>
      <c r="AB329" s="278"/>
      <c r="AC329" s="113"/>
      <c r="AD329" s="281"/>
      <c r="AE329" s="285"/>
      <c r="AF329" s="265"/>
    </row>
    <row r="330" spans="1:32" ht="15" customHeight="1" thickBot="1" x14ac:dyDescent="0.3">
      <c r="A330" s="1">
        <v>325</v>
      </c>
      <c r="B330" s="283"/>
      <c r="C330" s="24" t="str">
        <f t="shared" si="290"/>
        <v xml:space="preserve">50 ans </v>
      </c>
      <c r="D330" s="25">
        <f t="shared" si="291"/>
        <v>2043</v>
      </c>
      <c r="E330" s="27" t="str">
        <f t="shared" si="293"/>
        <v>27 ans, 0 mois et 29 jours</v>
      </c>
      <c r="F330" s="27" t="s">
        <v>35</v>
      </c>
      <c r="H330" s="26" t="str">
        <f t="shared" si="277"/>
        <v>23 ans, 0 mois et 29 jours</v>
      </c>
      <c r="I330" s="29" t="str">
        <f t="shared" si="266"/>
        <v>24 ans, 5 mois et 29 jours</v>
      </c>
      <c r="J330" s="28">
        <f t="shared" si="296"/>
        <v>52475</v>
      </c>
      <c r="K330" s="29">
        <f t="shared" si="294"/>
        <v>52504</v>
      </c>
      <c r="M330" s="30" t="str">
        <f t="shared" ca="1" si="297"/>
        <v/>
      </c>
      <c r="O330" s="31">
        <f t="shared" si="246"/>
        <v>0</v>
      </c>
      <c r="P330" s="31">
        <f t="shared" si="295"/>
        <v>0</v>
      </c>
      <c r="X330" s="115" t="str">
        <f t="shared" si="292"/>
        <v/>
      </c>
      <c r="AA330" s="121" t="str">
        <f t="shared" si="263"/>
        <v/>
      </c>
      <c r="AB330" s="279"/>
      <c r="AC330" s="113"/>
      <c r="AD330" s="281"/>
      <c r="AE330" s="286"/>
      <c r="AF330" s="265"/>
    </row>
    <row r="331" spans="1:32" ht="15" customHeight="1" x14ac:dyDescent="0.25">
      <c r="A331" s="1">
        <v>326</v>
      </c>
      <c r="B331" s="283"/>
      <c r="C331" s="24" t="str">
        <f t="shared" si="290"/>
        <v xml:space="preserve">50 ans </v>
      </c>
      <c r="D331" s="25">
        <f t="shared" si="291"/>
        <v>2043</v>
      </c>
      <c r="E331" s="27" t="str">
        <f t="shared" si="293"/>
        <v>27 ans, 1 mois et 30 jours</v>
      </c>
      <c r="F331" s="27" t="s">
        <v>35</v>
      </c>
      <c r="H331" s="26" t="str">
        <f t="shared" si="277"/>
        <v>23 ans, 1 mois et 30 jours</v>
      </c>
      <c r="I331" s="29" t="str">
        <f t="shared" si="266"/>
        <v>24 ans, 6 mois et 30 jours</v>
      </c>
      <c r="J331" s="28">
        <f t="shared" si="296"/>
        <v>52505</v>
      </c>
      <c r="K331" s="29">
        <f t="shared" si="294"/>
        <v>52535</v>
      </c>
      <c r="M331" s="30" t="str">
        <f t="shared" ca="1" si="297"/>
        <v/>
      </c>
      <c r="O331" s="31">
        <f t="shared" ref="O331:O394" si="300">N331*$AM$7</f>
        <v>0</v>
      </c>
      <c r="P331" s="31">
        <f t="shared" si="295"/>
        <v>0</v>
      </c>
      <c r="X331" s="115" t="str">
        <f t="shared" si="292"/>
        <v/>
      </c>
      <c r="AA331" s="121" t="str">
        <f t="shared" si="263"/>
        <v/>
      </c>
      <c r="AB331" s="277">
        <f>SUM(X331:X333)</f>
        <v>0</v>
      </c>
      <c r="AC331" s="113"/>
      <c r="AD331" s="281">
        <v>109</v>
      </c>
      <c r="AE331" s="284">
        <f t="shared" ref="AE331" ca="1" si="301">OFFSET($AI$11,((MOD(ROW(AD332)*4,3)/2)+1)*COUNTA(AD331)+IF(((MOD(ROW(AD332)*4,3)/2)+1)*COUNTA(AD331)=2,INT(ROW(AD325)/12),0),)</f>
        <v>0</v>
      </c>
      <c r="AF331" s="265" t="str">
        <f t="shared" ref="AF331" si="302">IF(AB331=0,"",IF(AB331&lt;AE331,"Alerte !",1))</f>
        <v/>
      </c>
    </row>
    <row r="332" spans="1:32" ht="15" customHeight="1" x14ac:dyDescent="0.25">
      <c r="A332" s="1">
        <v>327</v>
      </c>
      <c r="B332" s="283"/>
      <c r="C332" s="24" t="str">
        <f t="shared" si="290"/>
        <v xml:space="preserve">50 ans </v>
      </c>
      <c r="D332" s="25">
        <f t="shared" si="291"/>
        <v>2043</v>
      </c>
      <c r="E332" s="27" t="str">
        <f t="shared" si="293"/>
        <v>27 ans, 2 mois et 29 jours</v>
      </c>
      <c r="F332" s="27" t="s">
        <v>35</v>
      </c>
      <c r="H332" s="26" t="str">
        <f t="shared" si="277"/>
        <v>23 ans, 2 mois et 29 jours</v>
      </c>
      <c r="I332" s="29" t="str">
        <f t="shared" si="266"/>
        <v>24 ans, 7 mois et 29 jours</v>
      </c>
      <c r="J332" s="28">
        <f t="shared" si="296"/>
        <v>52536</v>
      </c>
      <c r="K332" s="29">
        <f t="shared" si="294"/>
        <v>52565</v>
      </c>
      <c r="M332" s="30" t="str">
        <f t="shared" ca="1" si="297"/>
        <v/>
      </c>
      <c r="O332" s="31">
        <f t="shared" si="300"/>
        <v>0</v>
      </c>
      <c r="P332" s="31">
        <f t="shared" si="295"/>
        <v>0</v>
      </c>
      <c r="X332" s="115" t="str">
        <f t="shared" si="292"/>
        <v/>
      </c>
      <c r="AA332" s="121" t="str">
        <f t="shared" si="263"/>
        <v/>
      </c>
      <c r="AB332" s="278"/>
      <c r="AC332" s="113"/>
      <c r="AD332" s="281"/>
      <c r="AE332" s="285"/>
      <c r="AF332" s="265"/>
    </row>
    <row r="333" spans="1:32" ht="15" customHeight="1" thickBot="1" x14ac:dyDescent="0.3">
      <c r="A333" s="1">
        <v>328</v>
      </c>
      <c r="B333" s="283"/>
      <c r="C333" s="24" t="str">
        <f t="shared" si="290"/>
        <v xml:space="preserve">50 ans </v>
      </c>
      <c r="D333" s="25">
        <f t="shared" si="291"/>
        <v>2043</v>
      </c>
      <c r="E333" s="27" t="str">
        <f t="shared" si="293"/>
        <v>27 ans, 3 mois et 30 jours</v>
      </c>
      <c r="F333" s="27" t="s">
        <v>35</v>
      </c>
      <c r="H333" s="26" t="str">
        <f t="shared" si="277"/>
        <v>23 ans, 3 mois et 30 jours</v>
      </c>
      <c r="I333" s="29" t="str">
        <f t="shared" si="266"/>
        <v>24 ans, 8 mois et 30 jours</v>
      </c>
      <c r="J333" s="28">
        <f t="shared" si="296"/>
        <v>52566</v>
      </c>
      <c r="K333" s="29">
        <f t="shared" si="294"/>
        <v>52596</v>
      </c>
      <c r="M333" s="30" t="str">
        <f t="shared" ca="1" si="297"/>
        <v/>
      </c>
      <c r="O333" s="31">
        <f t="shared" si="300"/>
        <v>0</v>
      </c>
      <c r="P333" s="31">
        <f t="shared" si="295"/>
        <v>0</v>
      </c>
      <c r="X333" s="115" t="str">
        <f t="shared" si="292"/>
        <v/>
      </c>
      <c r="AA333" s="121" t="str">
        <f t="shared" si="263"/>
        <v/>
      </c>
      <c r="AB333" s="279"/>
      <c r="AC333" s="113"/>
      <c r="AD333" s="281"/>
      <c r="AE333" s="286"/>
      <c r="AF333" s="265"/>
    </row>
    <row r="334" spans="1:32" ht="15" customHeight="1" x14ac:dyDescent="0.25">
      <c r="A334" s="1">
        <v>329</v>
      </c>
      <c r="B334" s="283" t="s">
        <v>68</v>
      </c>
      <c r="C334" s="24" t="str">
        <f t="shared" si="290"/>
        <v xml:space="preserve">50 ans </v>
      </c>
      <c r="D334" s="25">
        <f t="shared" si="291"/>
        <v>2044</v>
      </c>
      <c r="E334" s="27" t="str">
        <f t="shared" si="293"/>
        <v>27 ans, 4 mois et 30 jours</v>
      </c>
      <c r="F334" s="27" t="s">
        <v>35</v>
      </c>
      <c r="H334" s="26" t="str">
        <f t="shared" si="277"/>
        <v>23 ans, 4 mois et 30 jours</v>
      </c>
      <c r="I334" s="29" t="str">
        <f t="shared" si="266"/>
        <v>24 ans, 9 mois et 30 jours</v>
      </c>
      <c r="J334" s="28">
        <f t="shared" si="296"/>
        <v>52597</v>
      </c>
      <c r="K334" s="29">
        <f t="shared" si="294"/>
        <v>52627</v>
      </c>
      <c r="M334" s="30" t="str">
        <f t="shared" ca="1" si="297"/>
        <v/>
      </c>
      <c r="O334" s="31">
        <f t="shared" si="300"/>
        <v>0</v>
      </c>
      <c r="P334" s="31">
        <f t="shared" si="295"/>
        <v>0</v>
      </c>
      <c r="X334" s="115" t="str">
        <f t="shared" si="292"/>
        <v/>
      </c>
      <c r="AA334" s="121" t="str">
        <f t="shared" si="263"/>
        <v/>
      </c>
      <c r="AB334" s="277">
        <f>SUM(X334:X336)</f>
        <v>0</v>
      </c>
      <c r="AC334" s="113"/>
      <c r="AD334" s="281">
        <v>110</v>
      </c>
      <c r="AE334" s="284">
        <f t="shared" ref="AE334" ca="1" si="303">OFFSET($AI$11,((MOD(ROW(AD335)*4,3)/2)+1)*COUNTA(AD334)+IF(((MOD(ROW(AD335)*4,3)/2)+1)*COUNTA(AD334)=2,INT(ROW(AD328)/12),0),)</f>
        <v>0</v>
      </c>
      <c r="AF334" s="265" t="str">
        <f t="shared" ref="AF334" si="304">IF(AB334=0,"",IF(AB334&lt;AE334,"Alerte !",1))</f>
        <v/>
      </c>
    </row>
    <row r="335" spans="1:32" ht="15" customHeight="1" x14ac:dyDescent="0.25">
      <c r="A335" s="1">
        <v>330</v>
      </c>
      <c r="B335" s="283"/>
      <c r="C335" s="24" t="str">
        <f t="shared" si="290"/>
        <v xml:space="preserve">51 ans </v>
      </c>
      <c r="D335" s="25">
        <f t="shared" si="291"/>
        <v>2044</v>
      </c>
      <c r="E335" s="27" t="str">
        <f t="shared" si="293"/>
        <v>27 ans, 5 mois et 28 jours</v>
      </c>
      <c r="F335" s="27" t="s">
        <v>35</v>
      </c>
      <c r="H335" s="26" t="str">
        <f t="shared" si="277"/>
        <v>23 ans, 5 mois et 28 jours</v>
      </c>
      <c r="I335" s="29" t="str">
        <f t="shared" si="266"/>
        <v>24 ans, 10 mois et 28 jours</v>
      </c>
      <c r="J335" s="28">
        <f t="shared" si="296"/>
        <v>52628</v>
      </c>
      <c r="K335" s="29">
        <f t="shared" si="294"/>
        <v>52656</v>
      </c>
      <c r="M335" s="30" t="str">
        <f t="shared" ca="1" si="297"/>
        <v/>
      </c>
      <c r="O335" s="31">
        <f t="shared" si="300"/>
        <v>0</v>
      </c>
      <c r="P335" s="31">
        <f t="shared" si="295"/>
        <v>0</v>
      </c>
      <c r="X335" s="115" t="str">
        <f t="shared" si="292"/>
        <v/>
      </c>
      <c r="AA335" s="121" t="str">
        <f t="shared" si="263"/>
        <v/>
      </c>
      <c r="AB335" s="278"/>
      <c r="AC335" s="113"/>
      <c r="AD335" s="281"/>
      <c r="AE335" s="285"/>
      <c r="AF335" s="265"/>
    </row>
    <row r="336" spans="1:32" ht="15" customHeight="1" thickBot="1" x14ac:dyDescent="0.3">
      <c r="A336" s="1">
        <v>331</v>
      </c>
      <c r="B336" s="283"/>
      <c r="C336" s="24" t="str">
        <f t="shared" si="290"/>
        <v xml:space="preserve">51 ans </v>
      </c>
      <c r="D336" s="25">
        <f t="shared" si="291"/>
        <v>2044</v>
      </c>
      <c r="E336" s="27" t="str">
        <f t="shared" si="293"/>
        <v>27 ans, 6 mois et 30 jours</v>
      </c>
      <c r="F336" s="27" t="s">
        <v>35</v>
      </c>
      <c r="H336" s="26" t="str">
        <f t="shared" si="277"/>
        <v>23 ans, 6 mois et 30 jours</v>
      </c>
      <c r="I336" s="29" t="str">
        <f t="shared" si="266"/>
        <v>24 ans, 11 mois et 30 jours</v>
      </c>
      <c r="J336" s="28">
        <f t="shared" si="296"/>
        <v>52657</v>
      </c>
      <c r="K336" s="29">
        <f t="shared" si="294"/>
        <v>52687</v>
      </c>
      <c r="M336" s="30" t="str">
        <f t="shared" ca="1" si="297"/>
        <v/>
      </c>
      <c r="O336" s="31">
        <f t="shared" si="300"/>
        <v>0</v>
      </c>
      <c r="P336" s="31">
        <f t="shared" si="295"/>
        <v>0</v>
      </c>
      <c r="X336" s="115" t="str">
        <f t="shared" si="292"/>
        <v/>
      </c>
      <c r="AA336" s="121" t="str">
        <f t="shared" si="263"/>
        <v/>
      </c>
      <c r="AB336" s="279"/>
      <c r="AC336" s="113"/>
      <c r="AD336" s="281"/>
      <c r="AE336" s="286"/>
      <c r="AF336" s="265"/>
    </row>
    <row r="337" spans="1:32" ht="15" customHeight="1" x14ac:dyDescent="0.25">
      <c r="A337" s="1">
        <v>332</v>
      </c>
      <c r="B337" s="283"/>
      <c r="C337" s="24" t="str">
        <f t="shared" si="290"/>
        <v xml:space="preserve">51 ans </v>
      </c>
      <c r="D337" s="25">
        <f t="shared" si="291"/>
        <v>2044</v>
      </c>
      <c r="E337" s="27" t="str">
        <f t="shared" si="293"/>
        <v>27 ans, 7 mois et 29 jours</v>
      </c>
      <c r="F337" s="27" t="s">
        <v>35</v>
      </c>
      <c r="H337" s="26" t="str">
        <f t="shared" si="277"/>
        <v>23 ans, 7 mois et 29 jours</v>
      </c>
      <c r="I337" s="29" t="str">
        <f t="shared" si="266"/>
        <v>25 ans, 0 mois et 29 jours</v>
      </c>
      <c r="J337" s="28">
        <f t="shared" si="296"/>
        <v>52688</v>
      </c>
      <c r="K337" s="29">
        <f t="shared" si="294"/>
        <v>52717</v>
      </c>
      <c r="M337" s="30" t="str">
        <f t="shared" ca="1" si="297"/>
        <v/>
      </c>
      <c r="O337" s="31">
        <f t="shared" si="300"/>
        <v>0</v>
      </c>
      <c r="P337" s="31">
        <f t="shared" si="295"/>
        <v>0</v>
      </c>
      <c r="X337" s="115" t="str">
        <f t="shared" si="292"/>
        <v/>
      </c>
      <c r="AA337" s="121" t="str">
        <f t="shared" si="263"/>
        <v/>
      </c>
      <c r="AB337" s="277">
        <f>SUM(X337:X339)</f>
        <v>0</v>
      </c>
      <c r="AC337" s="113"/>
      <c r="AD337" s="281">
        <v>111</v>
      </c>
      <c r="AE337" s="284">
        <f t="shared" ref="AE337" ca="1" si="305">OFFSET($AI$11,((MOD(ROW(AD338)*4,3)/2)+1)*COUNTA(AD337)+IF(((MOD(ROW(AD338)*4,3)/2)+1)*COUNTA(AD337)=2,INT(ROW(AD331)/12),0),)</f>
        <v>0</v>
      </c>
      <c r="AF337" s="265" t="str">
        <f t="shared" ref="AF337" si="306">IF(AB337=0,"",IF(AB337&lt;AE337,"Alerte !",1))</f>
        <v/>
      </c>
    </row>
    <row r="338" spans="1:32" ht="15" customHeight="1" x14ac:dyDescent="0.25">
      <c r="A338" s="1">
        <v>333</v>
      </c>
      <c r="B338" s="283"/>
      <c r="C338" s="24" t="str">
        <f t="shared" si="290"/>
        <v xml:space="preserve">51 ans </v>
      </c>
      <c r="D338" s="25">
        <f t="shared" si="291"/>
        <v>2044</v>
      </c>
      <c r="E338" s="27" t="str">
        <f t="shared" si="293"/>
        <v>27 ans, 8 mois et 30 jours</v>
      </c>
      <c r="F338" s="27" t="s">
        <v>35</v>
      </c>
      <c r="H338" s="26" t="str">
        <f t="shared" si="277"/>
        <v>23 ans, 8 mois et 30 jours</v>
      </c>
      <c r="I338" s="29" t="str">
        <f t="shared" si="266"/>
        <v>25 ans, 1 mois et 30 jours</v>
      </c>
      <c r="J338" s="28">
        <f t="shared" si="296"/>
        <v>52718</v>
      </c>
      <c r="K338" s="29">
        <f t="shared" si="294"/>
        <v>52748</v>
      </c>
      <c r="M338" s="30" t="str">
        <f t="shared" ca="1" si="297"/>
        <v/>
      </c>
      <c r="O338" s="31">
        <f t="shared" si="300"/>
        <v>0</v>
      </c>
      <c r="P338" s="31">
        <f t="shared" si="295"/>
        <v>0</v>
      </c>
      <c r="X338" s="115" t="str">
        <f t="shared" si="292"/>
        <v/>
      </c>
      <c r="AA338" s="121" t="str">
        <f t="shared" si="263"/>
        <v/>
      </c>
      <c r="AB338" s="278"/>
      <c r="AC338" s="113"/>
      <c r="AD338" s="281"/>
      <c r="AE338" s="285"/>
      <c r="AF338" s="265"/>
    </row>
    <row r="339" spans="1:32" ht="15" customHeight="1" thickBot="1" x14ac:dyDescent="0.3">
      <c r="A339" s="1">
        <v>334</v>
      </c>
      <c r="B339" s="283"/>
      <c r="C339" s="24" t="str">
        <f t="shared" si="290"/>
        <v xml:space="preserve">51 ans </v>
      </c>
      <c r="D339" s="25">
        <f t="shared" si="291"/>
        <v>2044</v>
      </c>
      <c r="E339" s="27" t="str">
        <f t="shared" si="293"/>
        <v>27 ans, 9 mois et 29 jours</v>
      </c>
      <c r="F339" s="27" t="s">
        <v>35</v>
      </c>
      <c r="H339" s="26" t="str">
        <f t="shared" si="277"/>
        <v>23 ans, 9 mois et 29 jours</v>
      </c>
      <c r="I339" s="29" t="str">
        <f t="shared" si="266"/>
        <v>25 ans, 2 mois et 29 jours</v>
      </c>
      <c r="J339" s="28">
        <f t="shared" si="296"/>
        <v>52749</v>
      </c>
      <c r="K339" s="29">
        <f t="shared" si="294"/>
        <v>52778</v>
      </c>
      <c r="M339" s="30" t="str">
        <f t="shared" ca="1" si="297"/>
        <v/>
      </c>
      <c r="O339" s="31">
        <f t="shared" si="300"/>
        <v>0</v>
      </c>
      <c r="P339" s="31">
        <f t="shared" si="295"/>
        <v>0</v>
      </c>
      <c r="X339" s="115" t="str">
        <f t="shared" si="292"/>
        <v/>
      </c>
      <c r="AA339" s="121" t="str">
        <f t="shared" si="263"/>
        <v/>
      </c>
      <c r="AB339" s="279"/>
      <c r="AC339" s="113"/>
      <c r="AD339" s="281"/>
      <c r="AE339" s="286"/>
      <c r="AF339" s="265"/>
    </row>
    <row r="340" spans="1:32" ht="15" customHeight="1" x14ac:dyDescent="0.25">
      <c r="A340" s="1">
        <v>335</v>
      </c>
      <c r="B340" s="283"/>
      <c r="C340" s="24" t="str">
        <f t="shared" si="290"/>
        <v xml:space="preserve">51 ans </v>
      </c>
      <c r="D340" s="25">
        <f t="shared" si="291"/>
        <v>2044</v>
      </c>
      <c r="E340" s="27" t="str">
        <f t="shared" si="293"/>
        <v>27 ans, 10 mois et 30 jours</v>
      </c>
      <c r="F340" s="27" t="s">
        <v>35</v>
      </c>
      <c r="H340" s="26" t="str">
        <f t="shared" si="277"/>
        <v>23 ans, 10 mois et 30 jours</v>
      </c>
      <c r="I340" s="29" t="str">
        <f t="shared" si="266"/>
        <v>25 ans, 3 mois et 30 jours</v>
      </c>
      <c r="J340" s="28">
        <f t="shared" si="296"/>
        <v>52779</v>
      </c>
      <c r="K340" s="29">
        <f t="shared" si="294"/>
        <v>52809</v>
      </c>
      <c r="M340" s="30" t="str">
        <f t="shared" ca="1" si="297"/>
        <v/>
      </c>
      <c r="O340" s="31">
        <f t="shared" si="300"/>
        <v>0</v>
      </c>
      <c r="P340" s="31">
        <f t="shared" si="295"/>
        <v>0</v>
      </c>
      <c r="X340" s="115" t="str">
        <f t="shared" si="292"/>
        <v/>
      </c>
      <c r="AA340" s="121" t="str">
        <f t="shared" si="263"/>
        <v/>
      </c>
      <c r="AB340" s="277">
        <f>SUM(X340:X342)</f>
        <v>0</v>
      </c>
      <c r="AC340" s="113"/>
      <c r="AD340" s="281">
        <v>112</v>
      </c>
      <c r="AE340" s="284">
        <f t="shared" ref="AE340" ca="1" si="307">OFFSET($AI$11,((MOD(ROW(AD341)*4,3)/2)+1)*COUNTA(AD340)+IF(((MOD(ROW(AD341)*4,3)/2)+1)*COUNTA(AD340)=2,INT(ROW(AD334)/12),0),)</f>
        <v>0</v>
      </c>
      <c r="AF340" s="265" t="str">
        <f t="shared" ref="AF340" si="308">IF(AB340=0,"",IF(AB340&lt;AE340,"Alerte !",1))</f>
        <v/>
      </c>
    </row>
    <row r="341" spans="1:32" ht="15" customHeight="1" x14ac:dyDescent="0.25">
      <c r="A341" s="1">
        <v>336</v>
      </c>
      <c r="B341" s="283"/>
      <c r="C341" s="24" t="str">
        <f t="shared" si="290"/>
        <v xml:space="preserve">51 ans </v>
      </c>
      <c r="D341" s="25">
        <f t="shared" si="291"/>
        <v>2044</v>
      </c>
      <c r="E341" s="27" t="str">
        <f t="shared" si="293"/>
        <v>27 ans, 11 mois et 30 jours</v>
      </c>
      <c r="F341" s="27" t="s">
        <v>35</v>
      </c>
      <c r="H341" s="26" t="str">
        <f t="shared" si="277"/>
        <v>23 ans, 11 mois et 30 jours</v>
      </c>
      <c r="I341" s="29" t="str">
        <f t="shared" si="266"/>
        <v>25 ans, 4 mois et 30 jours</v>
      </c>
      <c r="J341" s="28">
        <f t="shared" si="296"/>
        <v>52810</v>
      </c>
      <c r="K341" s="29">
        <f t="shared" si="294"/>
        <v>52840</v>
      </c>
      <c r="M341" s="30" t="str">
        <f t="shared" ca="1" si="297"/>
        <v/>
      </c>
      <c r="O341" s="31">
        <f t="shared" si="300"/>
        <v>0</v>
      </c>
      <c r="P341" s="31">
        <f t="shared" si="295"/>
        <v>0</v>
      </c>
      <c r="X341" s="115" t="str">
        <f t="shared" si="292"/>
        <v/>
      </c>
      <c r="AA341" s="121" t="str">
        <f t="shared" si="263"/>
        <v/>
      </c>
      <c r="AB341" s="278"/>
      <c r="AC341" s="113"/>
      <c r="AD341" s="281"/>
      <c r="AE341" s="285"/>
      <c r="AF341" s="265"/>
    </row>
    <row r="342" spans="1:32" ht="15" customHeight="1" thickBot="1" x14ac:dyDescent="0.3">
      <c r="A342" s="1">
        <v>337</v>
      </c>
      <c r="B342" s="283"/>
      <c r="C342" s="24" t="str">
        <f t="shared" si="290"/>
        <v xml:space="preserve">51 ans </v>
      </c>
      <c r="D342" s="25">
        <f t="shared" si="291"/>
        <v>2044</v>
      </c>
      <c r="E342" s="27" t="str">
        <f t="shared" si="293"/>
        <v>28 ans, 0 mois et 29 jours</v>
      </c>
      <c r="F342" s="27" t="s">
        <v>35</v>
      </c>
      <c r="H342" s="26" t="str">
        <f t="shared" si="277"/>
        <v>24 ans, 0 mois et 29 jours</v>
      </c>
      <c r="I342" s="29" t="str">
        <f t="shared" si="266"/>
        <v>25 ans, 5 mois et 29 jours</v>
      </c>
      <c r="J342" s="28">
        <f t="shared" si="296"/>
        <v>52841</v>
      </c>
      <c r="K342" s="29">
        <f t="shared" si="294"/>
        <v>52870</v>
      </c>
      <c r="M342" s="30" t="str">
        <f t="shared" ca="1" si="297"/>
        <v/>
      </c>
      <c r="O342" s="31">
        <f t="shared" si="300"/>
        <v>0</v>
      </c>
      <c r="P342" s="31">
        <f t="shared" si="295"/>
        <v>0</v>
      </c>
      <c r="X342" s="115" t="str">
        <f t="shared" si="292"/>
        <v/>
      </c>
      <c r="AA342" s="121" t="str">
        <f t="shared" si="263"/>
        <v/>
      </c>
      <c r="AB342" s="279"/>
      <c r="AC342" s="113"/>
      <c r="AD342" s="281"/>
      <c r="AE342" s="286"/>
      <c r="AF342" s="265"/>
    </row>
    <row r="343" spans="1:32" ht="15" customHeight="1" x14ac:dyDescent="0.25">
      <c r="A343" s="1">
        <v>338</v>
      </c>
      <c r="B343" s="283"/>
      <c r="C343" s="24" t="str">
        <f t="shared" si="290"/>
        <v xml:space="preserve">51 ans </v>
      </c>
      <c r="D343" s="25">
        <f t="shared" si="291"/>
        <v>2044</v>
      </c>
      <c r="E343" s="27" t="str">
        <f t="shared" si="293"/>
        <v>28 ans, 1 mois et 30 jours</v>
      </c>
      <c r="F343" s="27" t="s">
        <v>35</v>
      </c>
      <c r="H343" s="26" t="str">
        <f t="shared" si="277"/>
        <v>24 ans, 1 mois et 30 jours</v>
      </c>
      <c r="I343" s="29" t="str">
        <f t="shared" si="266"/>
        <v>25 ans, 6 mois et 30 jours</v>
      </c>
      <c r="J343" s="28">
        <f t="shared" si="296"/>
        <v>52871</v>
      </c>
      <c r="K343" s="29">
        <f t="shared" si="294"/>
        <v>52901</v>
      </c>
      <c r="M343" s="30" t="str">
        <f t="shared" ca="1" si="297"/>
        <v/>
      </c>
      <c r="O343" s="31">
        <f t="shared" si="300"/>
        <v>0</v>
      </c>
      <c r="P343" s="31">
        <f t="shared" si="295"/>
        <v>0</v>
      </c>
      <c r="X343" s="115" t="str">
        <f t="shared" si="292"/>
        <v/>
      </c>
      <c r="AA343" s="121" t="str">
        <f t="shared" si="263"/>
        <v/>
      </c>
      <c r="AB343" s="277">
        <f>SUM(X343:X345)</f>
        <v>0</v>
      </c>
      <c r="AC343" s="113"/>
      <c r="AD343" s="281">
        <v>113</v>
      </c>
      <c r="AE343" s="284">
        <f t="shared" ref="AE343" ca="1" si="309">OFFSET($AI$11,((MOD(ROW(AD344)*4,3)/2)+1)*COUNTA(AD343)+IF(((MOD(ROW(AD344)*4,3)/2)+1)*COUNTA(AD343)=2,INT(ROW(AD337)/12),0),)</f>
        <v>0</v>
      </c>
      <c r="AF343" s="265" t="str">
        <f t="shared" ref="AF343" si="310">IF(AB343=0,"",IF(AB343&lt;AE343,"Alerte !",1))</f>
        <v/>
      </c>
    </row>
    <row r="344" spans="1:32" ht="15" customHeight="1" x14ac:dyDescent="0.25">
      <c r="A344" s="1">
        <v>339</v>
      </c>
      <c r="B344" s="283"/>
      <c r="C344" s="24" t="str">
        <f t="shared" si="290"/>
        <v xml:space="preserve">51 ans </v>
      </c>
      <c r="D344" s="25">
        <f t="shared" si="291"/>
        <v>2044</v>
      </c>
      <c r="E344" s="27" t="str">
        <f t="shared" si="293"/>
        <v>28 ans, 2 mois et 29 jours</v>
      </c>
      <c r="F344" s="27" t="s">
        <v>35</v>
      </c>
      <c r="H344" s="26" t="str">
        <f t="shared" si="277"/>
        <v>24 ans, 2 mois et 29 jours</v>
      </c>
      <c r="I344" s="29" t="str">
        <f t="shared" si="266"/>
        <v>25 ans, 7 mois et 29 jours</v>
      </c>
      <c r="J344" s="28">
        <f t="shared" si="296"/>
        <v>52902</v>
      </c>
      <c r="K344" s="29">
        <f t="shared" si="294"/>
        <v>52931</v>
      </c>
      <c r="M344" s="30" t="str">
        <f t="shared" ca="1" si="297"/>
        <v/>
      </c>
      <c r="O344" s="31">
        <f t="shared" si="300"/>
        <v>0</v>
      </c>
      <c r="P344" s="31">
        <f t="shared" si="295"/>
        <v>0</v>
      </c>
      <c r="X344" s="115" t="str">
        <f t="shared" si="292"/>
        <v/>
      </c>
      <c r="AA344" s="121" t="str">
        <f t="shared" si="263"/>
        <v/>
      </c>
      <c r="AB344" s="278"/>
      <c r="AC344" s="113"/>
      <c r="AD344" s="281"/>
      <c r="AE344" s="285"/>
      <c r="AF344" s="265"/>
    </row>
    <row r="345" spans="1:32" ht="15" customHeight="1" thickBot="1" x14ac:dyDescent="0.3">
      <c r="A345" s="1">
        <v>340</v>
      </c>
      <c r="B345" s="283"/>
      <c r="C345" s="24" t="str">
        <f t="shared" si="290"/>
        <v xml:space="preserve">51 ans </v>
      </c>
      <c r="D345" s="25">
        <f t="shared" si="291"/>
        <v>2044</v>
      </c>
      <c r="E345" s="27" t="str">
        <f t="shared" si="293"/>
        <v>28 ans, 3 mois et 30 jours</v>
      </c>
      <c r="F345" s="27" t="s">
        <v>35</v>
      </c>
      <c r="H345" s="26" t="str">
        <f t="shared" si="277"/>
        <v>24 ans, 3 mois et 30 jours</v>
      </c>
      <c r="I345" s="29" t="str">
        <f t="shared" si="266"/>
        <v>25 ans, 8 mois et 30 jours</v>
      </c>
      <c r="J345" s="28">
        <f t="shared" si="296"/>
        <v>52932</v>
      </c>
      <c r="K345" s="29">
        <f t="shared" si="294"/>
        <v>52962</v>
      </c>
      <c r="M345" s="30" t="str">
        <f t="shared" ca="1" si="297"/>
        <v/>
      </c>
      <c r="O345" s="31">
        <f t="shared" si="300"/>
        <v>0</v>
      </c>
      <c r="P345" s="31">
        <f t="shared" si="295"/>
        <v>0</v>
      </c>
      <c r="X345" s="115" t="str">
        <f t="shared" si="292"/>
        <v/>
      </c>
      <c r="AA345" s="121" t="str">
        <f t="shared" si="263"/>
        <v/>
      </c>
      <c r="AB345" s="279"/>
      <c r="AC345" s="113"/>
      <c r="AD345" s="281"/>
      <c r="AE345" s="286"/>
      <c r="AF345" s="265"/>
    </row>
    <row r="346" spans="1:32" ht="15" customHeight="1" x14ac:dyDescent="0.25">
      <c r="A346" s="1">
        <v>341</v>
      </c>
      <c r="B346" s="283" t="s">
        <v>69</v>
      </c>
      <c r="C346" s="24" t="str">
        <f t="shared" si="290"/>
        <v xml:space="preserve">51 ans </v>
      </c>
      <c r="D346" s="25">
        <f t="shared" si="291"/>
        <v>2045</v>
      </c>
      <c r="E346" s="27" t="str">
        <f t="shared" si="293"/>
        <v>28 ans, 4 mois et 30 jours</v>
      </c>
      <c r="F346" s="27" t="s">
        <v>35</v>
      </c>
      <c r="H346" s="26" t="str">
        <f t="shared" si="277"/>
        <v>24 ans, 4 mois et 30 jours</v>
      </c>
      <c r="I346" s="29" t="str">
        <f t="shared" si="266"/>
        <v>25 ans, 9 mois et 30 jours</v>
      </c>
      <c r="J346" s="28">
        <f t="shared" si="296"/>
        <v>52963</v>
      </c>
      <c r="K346" s="29">
        <f t="shared" si="294"/>
        <v>52993</v>
      </c>
      <c r="M346" s="30" t="str">
        <f t="shared" ca="1" si="297"/>
        <v/>
      </c>
      <c r="O346" s="31">
        <f t="shared" si="300"/>
        <v>0</v>
      </c>
      <c r="P346" s="31">
        <f t="shared" si="295"/>
        <v>0</v>
      </c>
      <c r="X346" s="115" t="str">
        <f t="shared" si="292"/>
        <v/>
      </c>
      <c r="AA346" s="121" t="str">
        <f t="shared" si="263"/>
        <v/>
      </c>
      <c r="AB346" s="277">
        <f>SUM(X346:X348)</f>
        <v>0</v>
      </c>
      <c r="AC346" s="113"/>
      <c r="AD346" s="281">
        <v>114</v>
      </c>
      <c r="AE346" s="284">
        <f t="shared" ref="AE346" ca="1" si="311">OFFSET($AI$11,((MOD(ROW(AD347)*4,3)/2)+1)*COUNTA(AD346)+IF(((MOD(ROW(AD347)*4,3)/2)+1)*COUNTA(AD346)=2,INT(ROW(AD340)/12),0),)</f>
        <v>0</v>
      </c>
      <c r="AF346" s="265" t="str">
        <f t="shared" ref="AF346" si="312">IF(AB346=0,"",IF(AB346&lt;AE346,"Alerte !",1))</f>
        <v/>
      </c>
    </row>
    <row r="347" spans="1:32" ht="15" customHeight="1" x14ac:dyDescent="0.25">
      <c r="A347" s="1">
        <v>342</v>
      </c>
      <c r="B347" s="283"/>
      <c r="C347" s="24" t="str">
        <f t="shared" si="290"/>
        <v xml:space="preserve">52 ans </v>
      </c>
      <c r="D347" s="25">
        <f t="shared" si="291"/>
        <v>2045</v>
      </c>
      <c r="E347" s="27" t="str">
        <f t="shared" si="293"/>
        <v>28 ans, 5 mois et 27 jours</v>
      </c>
      <c r="F347" s="27" t="s">
        <v>35</v>
      </c>
      <c r="H347" s="26" t="str">
        <f t="shared" si="277"/>
        <v>24 ans, 5 mois et 27 jours</v>
      </c>
      <c r="I347" s="29" t="str">
        <f t="shared" si="266"/>
        <v>25 ans, 10 mois et 27 jours</v>
      </c>
      <c r="J347" s="28">
        <f t="shared" si="296"/>
        <v>52994</v>
      </c>
      <c r="K347" s="29">
        <f t="shared" si="294"/>
        <v>53021</v>
      </c>
      <c r="M347" s="30" t="str">
        <f t="shared" ca="1" si="297"/>
        <v/>
      </c>
      <c r="O347" s="31">
        <f t="shared" si="300"/>
        <v>0</v>
      </c>
      <c r="P347" s="31">
        <f t="shared" si="295"/>
        <v>0</v>
      </c>
      <c r="X347" s="115" t="str">
        <f t="shared" si="292"/>
        <v/>
      </c>
      <c r="AA347" s="121" t="str">
        <f t="shared" si="263"/>
        <v/>
      </c>
      <c r="AB347" s="278"/>
      <c r="AC347" s="113"/>
      <c r="AD347" s="281"/>
      <c r="AE347" s="285"/>
      <c r="AF347" s="265"/>
    </row>
    <row r="348" spans="1:32" ht="15" customHeight="1" thickBot="1" x14ac:dyDescent="0.3">
      <c r="A348" s="1">
        <v>343</v>
      </c>
      <c r="B348" s="283"/>
      <c r="C348" s="24" t="str">
        <f t="shared" si="290"/>
        <v xml:space="preserve">52 ans </v>
      </c>
      <c r="D348" s="25">
        <f t="shared" si="291"/>
        <v>2045</v>
      </c>
      <c r="E348" s="27" t="str">
        <f t="shared" si="293"/>
        <v>28 ans, 6 mois et 30 jours</v>
      </c>
      <c r="F348" s="27" t="s">
        <v>35</v>
      </c>
      <c r="H348" s="26" t="str">
        <f t="shared" si="277"/>
        <v>24 ans, 6 mois et 30 jours</v>
      </c>
      <c r="I348" s="29" t="str">
        <f t="shared" si="266"/>
        <v>25 ans, 11 mois et 30 jours</v>
      </c>
      <c r="J348" s="28">
        <f t="shared" si="296"/>
        <v>53022</v>
      </c>
      <c r="K348" s="29">
        <f t="shared" si="294"/>
        <v>53052</v>
      </c>
      <c r="M348" s="30" t="str">
        <f t="shared" ca="1" si="297"/>
        <v/>
      </c>
      <c r="O348" s="31">
        <f t="shared" si="300"/>
        <v>0</v>
      </c>
      <c r="P348" s="31">
        <f t="shared" si="295"/>
        <v>0</v>
      </c>
      <c r="X348" s="115" t="str">
        <f t="shared" si="292"/>
        <v/>
      </c>
      <c r="AA348" s="121" t="str">
        <f t="shared" si="263"/>
        <v/>
      </c>
      <c r="AB348" s="279"/>
      <c r="AC348" s="113"/>
      <c r="AD348" s="281"/>
      <c r="AE348" s="286"/>
      <c r="AF348" s="265"/>
    </row>
    <row r="349" spans="1:32" ht="15" customHeight="1" x14ac:dyDescent="0.25">
      <c r="A349" s="1">
        <v>344</v>
      </c>
      <c r="B349" s="283"/>
      <c r="C349" s="24" t="str">
        <f t="shared" si="290"/>
        <v xml:space="preserve">52 ans </v>
      </c>
      <c r="D349" s="25">
        <f t="shared" si="291"/>
        <v>2045</v>
      </c>
      <c r="E349" s="27" t="str">
        <f t="shared" si="293"/>
        <v>28 ans, 7 mois et 29 jours</v>
      </c>
      <c r="F349" s="27" t="s">
        <v>35</v>
      </c>
      <c r="H349" s="26" t="str">
        <f t="shared" si="277"/>
        <v>24 ans, 7 mois et 29 jours</v>
      </c>
      <c r="I349" s="29" t="str">
        <f t="shared" si="266"/>
        <v>26 ans, 0 mois et 29 jours</v>
      </c>
      <c r="J349" s="28">
        <f t="shared" si="296"/>
        <v>53053</v>
      </c>
      <c r="K349" s="29">
        <f t="shared" si="294"/>
        <v>53082</v>
      </c>
      <c r="M349" s="30" t="str">
        <f t="shared" ca="1" si="297"/>
        <v/>
      </c>
      <c r="O349" s="31">
        <f t="shared" si="300"/>
        <v>0</v>
      </c>
      <c r="P349" s="31">
        <f t="shared" si="295"/>
        <v>0</v>
      </c>
      <c r="X349" s="115" t="str">
        <f t="shared" si="292"/>
        <v/>
      </c>
      <c r="AA349" s="121" t="str">
        <f t="shared" si="263"/>
        <v/>
      </c>
      <c r="AB349" s="277">
        <f>SUM(X349:X351)</f>
        <v>0</v>
      </c>
      <c r="AC349" s="113"/>
      <c r="AD349" s="281">
        <v>115</v>
      </c>
      <c r="AE349" s="284">
        <f t="shared" ref="AE349" ca="1" si="313">OFFSET($AI$11,((MOD(ROW(AD350)*4,3)/2)+1)*COUNTA(AD349)+IF(((MOD(ROW(AD350)*4,3)/2)+1)*COUNTA(AD349)=2,INT(ROW(AD343)/12),0),)</f>
        <v>0</v>
      </c>
      <c r="AF349" s="265" t="str">
        <f t="shared" ref="AF349" si="314">IF(AB349=0,"",IF(AB349&lt;AE349,"Alerte !",1))</f>
        <v/>
      </c>
    </row>
    <row r="350" spans="1:32" ht="15" customHeight="1" x14ac:dyDescent="0.25">
      <c r="A350" s="1">
        <v>345</v>
      </c>
      <c r="B350" s="283"/>
      <c r="C350" s="24" t="str">
        <f t="shared" si="290"/>
        <v xml:space="preserve">52 ans </v>
      </c>
      <c r="D350" s="25">
        <f t="shared" si="291"/>
        <v>2045</v>
      </c>
      <c r="E350" s="27" t="str">
        <f t="shared" si="293"/>
        <v>28 ans, 8 mois et 30 jours</v>
      </c>
      <c r="F350" s="27" t="s">
        <v>35</v>
      </c>
      <c r="H350" s="26" t="str">
        <f t="shared" si="277"/>
        <v>24 ans, 8 mois et 30 jours</v>
      </c>
      <c r="I350" s="29" t="str">
        <f t="shared" si="266"/>
        <v>26 ans, 1 mois et 30 jours</v>
      </c>
      <c r="J350" s="28">
        <f t="shared" si="296"/>
        <v>53083</v>
      </c>
      <c r="K350" s="29">
        <f t="shared" si="294"/>
        <v>53113</v>
      </c>
      <c r="M350" s="30" t="str">
        <f t="shared" ca="1" si="297"/>
        <v/>
      </c>
      <c r="O350" s="31">
        <f t="shared" si="300"/>
        <v>0</v>
      </c>
      <c r="P350" s="31">
        <f t="shared" si="295"/>
        <v>0</v>
      </c>
      <c r="X350" s="115" t="str">
        <f t="shared" si="292"/>
        <v/>
      </c>
      <c r="AA350" s="121" t="str">
        <f t="shared" si="263"/>
        <v/>
      </c>
      <c r="AB350" s="278"/>
      <c r="AC350" s="113"/>
      <c r="AD350" s="281"/>
      <c r="AE350" s="285"/>
      <c r="AF350" s="265"/>
    </row>
    <row r="351" spans="1:32" ht="15" customHeight="1" thickBot="1" x14ac:dyDescent="0.3">
      <c r="A351" s="1">
        <v>346</v>
      </c>
      <c r="B351" s="283"/>
      <c r="C351" s="24" t="str">
        <f t="shared" si="290"/>
        <v xml:space="preserve">52 ans </v>
      </c>
      <c r="D351" s="25">
        <f t="shared" si="291"/>
        <v>2045</v>
      </c>
      <c r="E351" s="27" t="str">
        <f t="shared" si="293"/>
        <v>28 ans, 9 mois et 29 jours</v>
      </c>
      <c r="F351" s="27" t="s">
        <v>35</v>
      </c>
      <c r="H351" s="26" t="str">
        <f t="shared" si="277"/>
        <v>24 ans, 9 mois et 29 jours</v>
      </c>
      <c r="I351" s="29" t="str">
        <f t="shared" si="266"/>
        <v>26 ans, 2 mois et 29 jours</v>
      </c>
      <c r="J351" s="28">
        <f t="shared" si="296"/>
        <v>53114</v>
      </c>
      <c r="K351" s="29">
        <f t="shared" si="294"/>
        <v>53143</v>
      </c>
      <c r="M351" s="30" t="str">
        <f t="shared" ca="1" si="297"/>
        <v/>
      </c>
      <c r="O351" s="31">
        <f t="shared" si="300"/>
        <v>0</v>
      </c>
      <c r="P351" s="31">
        <f t="shared" si="295"/>
        <v>0</v>
      </c>
      <c r="X351" s="115" t="str">
        <f t="shared" si="292"/>
        <v/>
      </c>
      <c r="AA351" s="121" t="str">
        <f t="shared" si="263"/>
        <v/>
      </c>
      <c r="AB351" s="279"/>
      <c r="AC351" s="113"/>
      <c r="AD351" s="281"/>
      <c r="AE351" s="286"/>
      <c r="AF351" s="265"/>
    </row>
    <row r="352" spans="1:32" ht="15" customHeight="1" x14ac:dyDescent="0.25">
      <c r="A352" s="1">
        <v>347</v>
      </c>
      <c r="B352" s="283"/>
      <c r="C352" s="24" t="str">
        <f t="shared" si="290"/>
        <v xml:space="preserve">52 ans </v>
      </c>
      <c r="D352" s="25">
        <f t="shared" si="291"/>
        <v>2045</v>
      </c>
      <c r="E352" s="27" t="str">
        <f t="shared" si="293"/>
        <v>28 ans, 10 mois et 30 jours</v>
      </c>
      <c r="F352" s="27" t="s">
        <v>35</v>
      </c>
      <c r="H352" s="26" t="str">
        <f t="shared" si="277"/>
        <v>24 ans, 10 mois et 30 jours</v>
      </c>
      <c r="I352" s="29" t="str">
        <f t="shared" si="266"/>
        <v>26 ans, 3 mois et 30 jours</v>
      </c>
      <c r="J352" s="28">
        <f t="shared" si="296"/>
        <v>53144</v>
      </c>
      <c r="K352" s="29">
        <f t="shared" si="294"/>
        <v>53174</v>
      </c>
      <c r="M352" s="30" t="str">
        <f t="shared" ca="1" si="297"/>
        <v/>
      </c>
      <c r="O352" s="31">
        <f t="shared" si="300"/>
        <v>0</v>
      </c>
      <c r="P352" s="31">
        <f t="shared" si="295"/>
        <v>0</v>
      </c>
      <c r="X352" s="115" t="str">
        <f t="shared" si="292"/>
        <v/>
      </c>
      <c r="AA352" s="121" t="str">
        <f t="shared" si="263"/>
        <v/>
      </c>
      <c r="AB352" s="277">
        <f>SUM(X352:X354)</f>
        <v>0</v>
      </c>
      <c r="AC352" s="113"/>
      <c r="AD352" s="281">
        <v>116</v>
      </c>
      <c r="AE352" s="284">
        <f t="shared" ref="AE352" ca="1" si="315">OFFSET($AI$11,((MOD(ROW(AD353)*4,3)/2)+1)*COUNTA(AD352)+IF(((MOD(ROW(AD353)*4,3)/2)+1)*COUNTA(AD352)=2,INT(ROW(AD346)/12),0),)</f>
        <v>0</v>
      </c>
      <c r="AF352" s="265" t="str">
        <f t="shared" ref="AF352" si="316">IF(AB352=0,"",IF(AB352&lt;AE352,"Alerte !",1))</f>
        <v/>
      </c>
    </row>
    <row r="353" spans="1:32" ht="15" customHeight="1" x14ac:dyDescent="0.25">
      <c r="A353" s="1">
        <v>348</v>
      </c>
      <c r="B353" s="283"/>
      <c r="C353" s="24" t="str">
        <f t="shared" si="290"/>
        <v xml:space="preserve">52 ans </v>
      </c>
      <c r="D353" s="25">
        <f t="shared" si="291"/>
        <v>2045</v>
      </c>
      <c r="E353" s="27" t="str">
        <f t="shared" si="293"/>
        <v>28 ans, 11 mois et 30 jours</v>
      </c>
      <c r="F353" s="27" t="s">
        <v>35</v>
      </c>
      <c r="H353" s="26" t="str">
        <f t="shared" si="277"/>
        <v>24 ans, 11 mois et 30 jours</v>
      </c>
      <c r="I353" s="29" t="str">
        <f t="shared" si="266"/>
        <v>26 ans, 4 mois et 30 jours</v>
      </c>
      <c r="J353" s="28">
        <f t="shared" si="296"/>
        <v>53175</v>
      </c>
      <c r="K353" s="29">
        <f t="shared" si="294"/>
        <v>53205</v>
      </c>
      <c r="M353" s="30" t="str">
        <f t="shared" ca="1" si="297"/>
        <v/>
      </c>
      <c r="O353" s="31">
        <f t="shared" si="300"/>
        <v>0</v>
      </c>
      <c r="P353" s="31">
        <f t="shared" si="295"/>
        <v>0</v>
      </c>
      <c r="X353" s="115" t="str">
        <f t="shared" si="292"/>
        <v/>
      </c>
      <c r="AA353" s="121" t="str">
        <f t="shared" si="263"/>
        <v/>
      </c>
      <c r="AB353" s="278"/>
      <c r="AC353" s="113"/>
      <c r="AD353" s="281"/>
      <c r="AE353" s="285"/>
      <c r="AF353" s="265"/>
    </row>
    <row r="354" spans="1:32" ht="15" customHeight="1" thickBot="1" x14ac:dyDescent="0.3">
      <c r="A354" s="1">
        <v>349</v>
      </c>
      <c r="B354" s="283"/>
      <c r="C354" s="24" t="str">
        <f t="shared" si="290"/>
        <v xml:space="preserve">52 ans </v>
      </c>
      <c r="D354" s="25">
        <f t="shared" si="291"/>
        <v>2045</v>
      </c>
      <c r="E354" s="27" t="str">
        <f t="shared" si="293"/>
        <v>29 ans, 0 mois et 29 jours</v>
      </c>
      <c r="F354" s="27" t="s">
        <v>35</v>
      </c>
      <c r="H354" s="26" t="str">
        <f t="shared" si="277"/>
        <v>25 ans, 0 mois et 29 jours</v>
      </c>
      <c r="I354" s="29" t="str">
        <f t="shared" si="266"/>
        <v>26 ans, 5 mois et 29 jours</v>
      </c>
      <c r="J354" s="28">
        <f t="shared" si="296"/>
        <v>53206</v>
      </c>
      <c r="K354" s="29">
        <f t="shared" si="294"/>
        <v>53235</v>
      </c>
      <c r="M354" s="30" t="str">
        <f t="shared" ca="1" si="297"/>
        <v/>
      </c>
      <c r="O354" s="31">
        <f t="shared" si="300"/>
        <v>0</v>
      </c>
      <c r="P354" s="31">
        <f t="shared" si="295"/>
        <v>0</v>
      </c>
      <c r="X354" s="115" t="str">
        <f t="shared" si="292"/>
        <v/>
      </c>
      <c r="AA354" s="121" t="str">
        <f t="shared" ref="AA354:AA417" si="317">IF(X354="","",X354-Y354-Z354)</f>
        <v/>
      </c>
      <c r="AB354" s="279"/>
      <c r="AC354" s="113"/>
      <c r="AD354" s="281"/>
      <c r="AE354" s="286"/>
      <c r="AF354" s="265"/>
    </row>
    <row r="355" spans="1:32" ht="15" customHeight="1" x14ac:dyDescent="0.25">
      <c r="A355" s="1">
        <v>350</v>
      </c>
      <c r="B355" s="283"/>
      <c r="C355" s="24" t="str">
        <f t="shared" si="290"/>
        <v xml:space="preserve">52 ans </v>
      </c>
      <c r="D355" s="25">
        <f t="shared" si="291"/>
        <v>2045</v>
      </c>
      <c r="E355" s="27" t="str">
        <f t="shared" si="293"/>
        <v>29 ans, 1 mois et 30 jours</v>
      </c>
      <c r="F355" s="27" t="s">
        <v>35</v>
      </c>
      <c r="H355" s="26" t="str">
        <f t="shared" si="277"/>
        <v>25 ans, 1 mois et 30 jours</v>
      </c>
      <c r="I355" s="29" t="str">
        <f t="shared" si="266"/>
        <v>26 ans, 6 mois et 30 jours</v>
      </c>
      <c r="J355" s="28">
        <f t="shared" si="296"/>
        <v>53236</v>
      </c>
      <c r="K355" s="29">
        <f t="shared" si="294"/>
        <v>53266</v>
      </c>
      <c r="M355" s="30" t="str">
        <f t="shared" ca="1" si="297"/>
        <v/>
      </c>
      <c r="O355" s="31">
        <f t="shared" si="300"/>
        <v>0</v>
      </c>
      <c r="P355" s="31">
        <f t="shared" si="295"/>
        <v>0</v>
      </c>
      <c r="X355" s="115" t="str">
        <f t="shared" si="292"/>
        <v/>
      </c>
      <c r="AA355" s="121" t="str">
        <f t="shared" si="317"/>
        <v/>
      </c>
      <c r="AB355" s="277">
        <f>SUM(X355:X357)</f>
        <v>0</v>
      </c>
      <c r="AC355" s="113"/>
      <c r="AD355" s="281">
        <v>117</v>
      </c>
      <c r="AE355" s="284">
        <f t="shared" ref="AE355" ca="1" si="318">OFFSET($AI$11,((MOD(ROW(AD356)*4,3)/2)+1)*COUNTA(AD355)+IF(((MOD(ROW(AD356)*4,3)/2)+1)*COUNTA(AD355)=2,INT(ROW(AD349)/12),0),)</f>
        <v>0</v>
      </c>
      <c r="AF355" s="265" t="str">
        <f t="shared" ref="AF355" si="319">IF(AB355=0,"",IF(AB355&lt;AE355,"Alerte !",1))</f>
        <v/>
      </c>
    </row>
    <row r="356" spans="1:32" ht="15" customHeight="1" x14ac:dyDescent="0.25">
      <c r="A356" s="1">
        <v>351</v>
      </c>
      <c r="B356" s="283"/>
      <c r="C356" s="24" t="str">
        <f t="shared" si="290"/>
        <v xml:space="preserve">52 ans </v>
      </c>
      <c r="D356" s="25">
        <f t="shared" si="291"/>
        <v>2045</v>
      </c>
      <c r="E356" s="27" t="str">
        <f t="shared" si="293"/>
        <v>29 ans, 2 mois et 29 jours</v>
      </c>
      <c r="F356" s="27" t="s">
        <v>35</v>
      </c>
      <c r="H356" s="26" t="str">
        <f t="shared" si="277"/>
        <v>25 ans, 2 mois et 29 jours</v>
      </c>
      <c r="I356" s="29" t="str">
        <f t="shared" si="266"/>
        <v>26 ans, 7 mois et 29 jours</v>
      </c>
      <c r="J356" s="28">
        <f t="shared" si="296"/>
        <v>53267</v>
      </c>
      <c r="K356" s="29">
        <f t="shared" si="294"/>
        <v>53296</v>
      </c>
      <c r="M356" s="30" t="str">
        <f t="shared" ca="1" si="297"/>
        <v/>
      </c>
      <c r="O356" s="31">
        <f t="shared" si="300"/>
        <v>0</v>
      </c>
      <c r="P356" s="31">
        <f t="shared" si="295"/>
        <v>0</v>
      </c>
      <c r="X356" s="115" t="str">
        <f t="shared" si="292"/>
        <v/>
      </c>
      <c r="AA356" s="121" t="str">
        <f t="shared" si="317"/>
        <v/>
      </c>
      <c r="AB356" s="278"/>
      <c r="AC356" s="113"/>
      <c r="AD356" s="281"/>
      <c r="AE356" s="285"/>
      <c r="AF356" s="265"/>
    </row>
    <row r="357" spans="1:32" ht="15" customHeight="1" thickBot="1" x14ac:dyDescent="0.3">
      <c r="A357" s="1">
        <v>352</v>
      </c>
      <c r="B357" s="283"/>
      <c r="C357" s="24" t="str">
        <f t="shared" si="290"/>
        <v xml:space="preserve">52 ans </v>
      </c>
      <c r="D357" s="25">
        <f t="shared" si="291"/>
        <v>2045</v>
      </c>
      <c r="E357" s="27" t="str">
        <f t="shared" si="293"/>
        <v>29 ans, 3 mois et 30 jours</v>
      </c>
      <c r="F357" s="27" t="s">
        <v>35</v>
      </c>
      <c r="H357" s="26" t="str">
        <f t="shared" si="277"/>
        <v>25 ans, 3 mois et 30 jours</v>
      </c>
      <c r="I357" s="29" t="str">
        <f t="shared" ref="I357:I420" si="320">IF(A357="","",DATEDIF($J$37,K357,"y")&amp;IF(DATEDIF($J$37,K357,"y")&gt;1," ans, "," an, ")&amp;DATEDIF($J$37,K357,"ym")&amp;" mois et "&amp;DATEDIF($J$37,K357,"md")&amp;IF(DATEDIF(
$J$37,K357,"md")&gt;1," jours"," jour"))</f>
        <v>26 ans, 8 mois et 30 jours</v>
      </c>
      <c r="J357" s="28">
        <f t="shared" si="296"/>
        <v>53297</v>
      </c>
      <c r="K357" s="29">
        <f t="shared" si="294"/>
        <v>53327</v>
      </c>
      <c r="M357" s="30" t="str">
        <f t="shared" ca="1" si="297"/>
        <v/>
      </c>
      <c r="O357" s="31">
        <f t="shared" si="300"/>
        <v>0</v>
      </c>
      <c r="P357" s="31">
        <f t="shared" si="295"/>
        <v>0</v>
      </c>
      <c r="X357" s="115" t="str">
        <f t="shared" si="292"/>
        <v/>
      </c>
      <c r="AA357" s="121" t="str">
        <f t="shared" si="317"/>
        <v/>
      </c>
      <c r="AB357" s="279"/>
      <c r="AC357" s="113"/>
      <c r="AD357" s="281"/>
      <c r="AE357" s="286"/>
      <c r="AF357" s="265"/>
    </row>
    <row r="358" spans="1:32" ht="15" customHeight="1" x14ac:dyDescent="0.25">
      <c r="A358" s="1">
        <v>353</v>
      </c>
      <c r="B358" s="283" t="s">
        <v>70</v>
      </c>
      <c r="C358" s="24" t="str">
        <f t="shared" si="290"/>
        <v xml:space="preserve">52 ans </v>
      </c>
      <c r="D358" s="25">
        <f t="shared" si="291"/>
        <v>2046</v>
      </c>
      <c r="E358" s="27" t="str">
        <f t="shared" si="293"/>
        <v>29 ans, 4 mois et 30 jours</v>
      </c>
      <c r="F358" s="27" t="s">
        <v>35</v>
      </c>
      <c r="H358" s="26" t="str">
        <f t="shared" si="277"/>
        <v>25 ans, 4 mois et 30 jours</v>
      </c>
      <c r="I358" s="29" t="str">
        <f t="shared" si="320"/>
        <v>26 ans, 9 mois et 30 jours</v>
      </c>
      <c r="J358" s="28">
        <f t="shared" si="296"/>
        <v>53328</v>
      </c>
      <c r="K358" s="29">
        <f t="shared" si="294"/>
        <v>53358</v>
      </c>
      <c r="M358" s="30" t="str">
        <f t="shared" ca="1" si="297"/>
        <v/>
      </c>
      <c r="O358" s="31">
        <f t="shared" si="300"/>
        <v>0</v>
      </c>
      <c r="P358" s="31">
        <f t="shared" si="295"/>
        <v>0</v>
      </c>
      <c r="X358" s="115" t="str">
        <f t="shared" si="292"/>
        <v/>
      </c>
      <c r="AA358" s="121" t="str">
        <f t="shared" si="317"/>
        <v/>
      </c>
      <c r="AB358" s="277">
        <f>SUM(X358:X360)</f>
        <v>0</v>
      </c>
      <c r="AC358" s="113"/>
      <c r="AD358" s="281">
        <v>118</v>
      </c>
      <c r="AE358" s="284">
        <f t="shared" ref="AE358" ca="1" si="321">OFFSET($AI$11,((MOD(ROW(AD359)*4,3)/2)+1)*COUNTA(AD358)+IF(((MOD(ROW(AD359)*4,3)/2)+1)*COUNTA(AD358)=2,INT(ROW(AD352)/12),0),)</f>
        <v>0</v>
      </c>
      <c r="AF358" s="265" t="str">
        <f t="shared" ref="AF358" si="322">IF(AB358=0,"",IF(AB358&lt;AE358,"Alerte !",1))</f>
        <v/>
      </c>
    </row>
    <row r="359" spans="1:32" ht="15" customHeight="1" x14ac:dyDescent="0.25">
      <c r="A359" s="1">
        <v>354</v>
      </c>
      <c r="B359" s="283"/>
      <c r="C359" s="24" t="str">
        <f t="shared" si="290"/>
        <v xml:space="preserve">53 ans </v>
      </c>
      <c r="D359" s="25">
        <f t="shared" si="291"/>
        <v>2046</v>
      </c>
      <c r="E359" s="27" t="str">
        <f t="shared" si="293"/>
        <v>29 ans, 5 mois et 27 jours</v>
      </c>
      <c r="F359" s="27" t="s">
        <v>35</v>
      </c>
      <c r="H359" s="26" t="str">
        <f t="shared" si="277"/>
        <v>25 ans, 5 mois et 27 jours</v>
      </c>
      <c r="I359" s="29" t="str">
        <f t="shared" si="320"/>
        <v>26 ans, 10 mois et 27 jours</v>
      </c>
      <c r="J359" s="28">
        <f t="shared" si="296"/>
        <v>53359</v>
      </c>
      <c r="K359" s="29">
        <f t="shared" si="294"/>
        <v>53386</v>
      </c>
      <c r="M359" s="30" t="str">
        <f t="shared" ca="1" si="297"/>
        <v/>
      </c>
      <c r="O359" s="31">
        <f t="shared" si="300"/>
        <v>0</v>
      </c>
      <c r="P359" s="31">
        <f t="shared" si="295"/>
        <v>0</v>
      </c>
      <c r="X359" s="115" t="str">
        <f t="shared" si="292"/>
        <v/>
      </c>
      <c r="AA359" s="121" t="str">
        <f t="shared" si="317"/>
        <v/>
      </c>
      <c r="AB359" s="278"/>
      <c r="AC359" s="113"/>
      <c r="AD359" s="281"/>
      <c r="AE359" s="285"/>
      <c r="AF359" s="265"/>
    </row>
    <row r="360" spans="1:32" ht="15" customHeight="1" thickBot="1" x14ac:dyDescent="0.3">
      <c r="A360" s="1">
        <v>355</v>
      </c>
      <c r="B360" s="283"/>
      <c r="C360" s="24" t="str">
        <f t="shared" si="290"/>
        <v xml:space="preserve">53 ans </v>
      </c>
      <c r="D360" s="25">
        <f t="shared" si="291"/>
        <v>2046</v>
      </c>
      <c r="E360" s="27" t="str">
        <f t="shared" si="293"/>
        <v>29 ans, 6 mois et 30 jours</v>
      </c>
      <c r="F360" s="27" t="s">
        <v>35</v>
      </c>
      <c r="H360" s="26" t="str">
        <f t="shared" si="277"/>
        <v>25 ans, 6 mois et 30 jours</v>
      </c>
      <c r="I360" s="29" t="str">
        <f t="shared" si="320"/>
        <v>26 ans, 11 mois et 30 jours</v>
      </c>
      <c r="J360" s="28">
        <f t="shared" si="296"/>
        <v>53387</v>
      </c>
      <c r="K360" s="29">
        <f t="shared" si="294"/>
        <v>53417</v>
      </c>
      <c r="M360" s="30" t="str">
        <f t="shared" ca="1" si="297"/>
        <v/>
      </c>
      <c r="O360" s="31">
        <f t="shared" si="300"/>
        <v>0</v>
      </c>
      <c r="P360" s="31">
        <f t="shared" si="295"/>
        <v>0</v>
      </c>
      <c r="X360" s="115" t="str">
        <f t="shared" si="292"/>
        <v/>
      </c>
      <c r="AA360" s="121" t="str">
        <f t="shared" si="317"/>
        <v/>
      </c>
      <c r="AB360" s="279"/>
      <c r="AC360" s="113"/>
      <c r="AD360" s="281"/>
      <c r="AE360" s="286"/>
      <c r="AF360" s="265"/>
    </row>
    <row r="361" spans="1:32" ht="15" customHeight="1" x14ac:dyDescent="0.25">
      <c r="A361" s="1">
        <v>356</v>
      </c>
      <c r="B361" s="283"/>
      <c r="C361" s="24" t="str">
        <f t="shared" si="290"/>
        <v xml:space="preserve">53 ans </v>
      </c>
      <c r="D361" s="25">
        <f t="shared" si="291"/>
        <v>2046</v>
      </c>
      <c r="E361" s="27" t="str">
        <f t="shared" si="293"/>
        <v>29 ans, 7 mois et 29 jours</v>
      </c>
      <c r="F361" s="27" t="s">
        <v>35</v>
      </c>
      <c r="H361" s="26" t="str">
        <f t="shared" si="277"/>
        <v>25 ans, 7 mois et 29 jours</v>
      </c>
      <c r="I361" s="29" t="str">
        <f t="shared" si="320"/>
        <v>27 ans, 0 mois et 29 jours</v>
      </c>
      <c r="J361" s="28">
        <f t="shared" si="296"/>
        <v>53418</v>
      </c>
      <c r="K361" s="29">
        <f t="shared" si="294"/>
        <v>53447</v>
      </c>
      <c r="M361" s="30" t="str">
        <f t="shared" ca="1" si="297"/>
        <v/>
      </c>
      <c r="O361" s="31">
        <f t="shared" si="300"/>
        <v>0</v>
      </c>
      <c r="P361" s="31">
        <f t="shared" si="295"/>
        <v>0</v>
      </c>
      <c r="X361" s="115" t="str">
        <f t="shared" si="292"/>
        <v/>
      </c>
      <c r="AA361" s="121" t="str">
        <f t="shared" si="317"/>
        <v/>
      </c>
      <c r="AB361" s="277">
        <f>SUM(X361:X363)</f>
        <v>0</v>
      </c>
      <c r="AC361" s="113"/>
      <c r="AD361" s="281">
        <v>119</v>
      </c>
      <c r="AE361" s="284">
        <f t="shared" ref="AE361" ca="1" si="323">OFFSET($AI$11,((MOD(ROW(AD362)*4,3)/2)+1)*COUNTA(AD361)+IF(((MOD(ROW(AD362)*4,3)/2)+1)*COUNTA(AD361)=2,INT(ROW(AD355)/12),0),)</f>
        <v>0</v>
      </c>
      <c r="AF361" s="265" t="str">
        <f t="shared" ref="AF361" si="324">IF(AB361=0,"",IF(AB361&lt;AE361,"Alerte !",1))</f>
        <v/>
      </c>
    </row>
    <row r="362" spans="1:32" ht="15" customHeight="1" x14ac:dyDescent="0.25">
      <c r="A362" s="1">
        <v>357</v>
      </c>
      <c r="B362" s="283"/>
      <c r="C362" s="24" t="str">
        <f t="shared" si="290"/>
        <v xml:space="preserve">53 ans </v>
      </c>
      <c r="D362" s="25">
        <f t="shared" si="291"/>
        <v>2046</v>
      </c>
      <c r="E362" s="27" t="str">
        <f t="shared" si="293"/>
        <v>29 ans, 8 mois et 30 jours</v>
      </c>
      <c r="F362" s="27" t="s">
        <v>35</v>
      </c>
      <c r="H362" s="26" t="str">
        <f t="shared" si="277"/>
        <v>25 ans, 8 mois et 30 jours</v>
      </c>
      <c r="I362" s="29" t="str">
        <f t="shared" si="320"/>
        <v>27 ans, 1 mois et 30 jours</v>
      </c>
      <c r="J362" s="28">
        <f t="shared" si="296"/>
        <v>53448</v>
      </c>
      <c r="K362" s="29">
        <f t="shared" si="294"/>
        <v>53478</v>
      </c>
      <c r="M362" s="30" t="str">
        <f t="shared" ca="1" si="297"/>
        <v/>
      </c>
      <c r="O362" s="31">
        <f t="shared" si="300"/>
        <v>0</v>
      </c>
      <c r="P362" s="31">
        <f t="shared" si="295"/>
        <v>0</v>
      </c>
      <c r="X362" s="115" t="str">
        <f t="shared" si="292"/>
        <v/>
      </c>
      <c r="AA362" s="121" t="str">
        <f t="shared" si="317"/>
        <v/>
      </c>
      <c r="AB362" s="278"/>
      <c r="AC362" s="113"/>
      <c r="AD362" s="281"/>
      <c r="AE362" s="285"/>
      <c r="AF362" s="265"/>
    </row>
    <row r="363" spans="1:32" ht="15" customHeight="1" thickBot="1" x14ac:dyDescent="0.3">
      <c r="A363" s="1">
        <v>358</v>
      </c>
      <c r="B363" s="283"/>
      <c r="C363" s="24" t="str">
        <f t="shared" si="290"/>
        <v xml:space="preserve">53 ans </v>
      </c>
      <c r="D363" s="25">
        <f t="shared" si="291"/>
        <v>2046</v>
      </c>
      <c r="E363" s="27" t="str">
        <f t="shared" si="293"/>
        <v>29 ans, 9 mois et 29 jours</v>
      </c>
      <c r="F363" s="27" t="s">
        <v>35</v>
      </c>
      <c r="H363" s="26" t="str">
        <f t="shared" si="277"/>
        <v>25 ans, 9 mois et 29 jours</v>
      </c>
      <c r="I363" s="29" t="str">
        <f t="shared" si="320"/>
        <v>27 ans, 2 mois et 29 jours</v>
      </c>
      <c r="J363" s="28">
        <f t="shared" si="296"/>
        <v>53479</v>
      </c>
      <c r="K363" s="29">
        <f t="shared" si="294"/>
        <v>53508</v>
      </c>
      <c r="M363" s="30" t="str">
        <f t="shared" ca="1" si="297"/>
        <v/>
      </c>
      <c r="O363" s="31">
        <f t="shared" si="300"/>
        <v>0</v>
      </c>
      <c r="P363" s="31">
        <f t="shared" si="295"/>
        <v>0</v>
      </c>
      <c r="X363" s="115" t="str">
        <f t="shared" si="292"/>
        <v/>
      </c>
      <c r="AA363" s="121" t="str">
        <f t="shared" si="317"/>
        <v/>
      </c>
      <c r="AB363" s="279"/>
      <c r="AC363" s="113"/>
      <c r="AD363" s="281"/>
      <c r="AE363" s="286"/>
      <c r="AF363" s="265"/>
    </row>
    <row r="364" spans="1:32" ht="15" customHeight="1" x14ac:dyDescent="0.25">
      <c r="A364" s="1">
        <v>359</v>
      </c>
      <c r="B364" s="283"/>
      <c r="C364" s="24" t="str">
        <f t="shared" si="290"/>
        <v xml:space="preserve">53 ans </v>
      </c>
      <c r="D364" s="25">
        <f t="shared" si="291"/>
        <v>2046</v>
      </c>
      <c r="E364" s="27" t="str">
        <f t="shared" si="293"/>
        <v>29 ans, 10 mois et 30 jours</v>
      </c>
      <c r="F364" s="27" t="s">
        <v>35</v>
      </c>
      <c r="H364" s="26" t="str">
        <f t="shared" si="277"/>
        <v>25 ans, 10 mois et 30 jours</v>
      </c>
      <c r="I364" s="29" t="str">
        <f t="shared" si="320"/>
        <v>27 ans, 3 mois et 30 jours</v>
      </c>
      <c r="J364" s="28">
        <f t="shared" si="296"/>
        <v>53509</v>
      </c>
      <c r="K364" s="29">
        <f t="shared" si="294"/>
        <v>53539</v>
      </c>
      <c r="M364" s="30" t="str">
        <f t="shared" ca="1" si="297"/>
        <v/>
      </c>
      <c r="O364" s="31">
        <f t="shared" si="300"/>
        <v>0</v>
      </c>
      <c r="P364" s="31">
        <f t="shared" si="295"/>
        <v>0</v>
      </c>
      <c r="X364" s="115" t="str">
        <f t="shared" si="292"/>
        <v/>
      </c>
      <c r="AA364" s="121" t="str">
        <f t="shared" si="317"/>
        <v/>
      </c>
      <c r="AB364" s="277">
        <f>SUM(X364:X366)</f>
        <v>0</v>
      </c>
      <c r="AC364" s="113"/>
      <c r="AD364" s="281">
        <v>120</v>
      </c>
      <c r="AE364" s="284">
        <f t="shared" ref="AE364" ca="1" si="325">OFFSET($AI$11,((MOD(ROW(AD365)*4,3)/2)+1)*COUNTA(AD364)+IF(((MOD(ROW(AD365)*4,3)/2)+1)*COUNTA(AD364)=2,INT(ROW(AD358)/12),0),)</f>
        <v>0</v>
      </c>
      <c r="AF364" s="265" t="str">
        <f t="shared" ref="AF364" si="326">IF(AB364=0,"",IF(AB364&lt;AE364,"Alerte !",1))</f>
        <v/>
      </c>
    </row>
    <row r="365" spans="1:32" ht="15" customHeight="1" x14ac:dyDescent="0.25">
      <c r="A365" s="1">
        <v>360</v>
      </c>
      <c r="B365" s="283"/>
      <c r="C365" s="24" t="str">
        <f t="shared" si="290"/>
        <v xml:space="preserve">53 ans </v>
      </c>
      <c r="D365" s="25">
        <f t="shared" si="291"/>
        <v>2046</v>
      </c>
      <c r="E365" s="27" t="str">
        <f t="shared" si="293"/>
        <v>29 ans, 11 mois et 30 jours</v>
      </c>
      <c r="F365" s="27" t="s">
        <v>35</v>
      </c>
      <c r="H365" s="26" t="str">
        <f t="shared" si="277"/>
        <v>25 ans, 11 mois et 30 jours</v>
      </c>
      <c r="I365" s="29" t="str">
        <f t="shared" si="320"/>
        <v>27 ans, 4 mois et 30 jours</v>
      </c>
      <c r="J365" s="28">
        <f t="shared" si="296"/>
        <v>53540</v>
      </c>
      <c r="K365" s="29">
        <f t="shared" si="294"/>
        <v>53570</v>
      </c>
      <c r="M365" s="30" t="str">
        <f t="shared" ca="1" si="297"/>
        <v/>
      </c>
      <c r="O365" s="31">
        <f t="shared" si="300"/>
        <v>0</v>
      </c>
      <c r="P365" s="31">
        <f t="shared" si="295"/>
        <v>0</v>
      </c>
      <c r="X365" s="115" t="str">
        <f t="shared" si="292"/>
        <v/>
      </c>
      <c r="AA365" s="121" t="str">
        <f t="shared" si="317"/>
        <v/>
      </c>
      <c r="AB365" s="278"/>
      <c r="AC365" s="113"/>
      <c r="AD365" s="281"/>
      <c r="AE365" s="285"/>
      <c r="AF365" s="265"/>
    </row>
    <row r="366" spans="1:32" ht="15" customHeight="1" thickBot="1" x14ac:dyDescent="0.3">
      <c r="A366" s="1">
        <v>361</v>
      </c>
      <c r="B366" s="283"/>
      <c r="C366" s="24" t="str">
        <f t="shared" si="290"/>
        <v xml:space="preserve">53 ans </v>
      </c>
      <c r="D366" s="25">
        <f t="shared" si="291"/>
        <v>2046</v>
      </c>
      <c r="E366" s="27" t="str">
        <f t="shared" si="293"/>
        <v>30 ans, 0 mois et 29 jours</v>
      </c>
      <c r="F366" s="27" t="s">
        <v>35</v>
      </c>
      <c r="H366" s="26" t="str">
        <f t="shared" si="277"/>
        <v>26 ans, 0 mois et 29 jours</v>
      </c>
      <c r="I366" s="29" t="str">
        <f t="shared" si="320"/>
        <v>27 ans, 5 mois et 29 jours</v>
      </c>
      <c r="J366" s="28">
        <f t="shared" si="296"/>
        <v>53571</v>
      </c>
      <c r="K366" s="29">
        <f t="shared" si="294"/>
        <v>53600</v>
      </c>
      <c r="M366" s="30" t="str">
        <f t="shared" ca="1" si="297"/>
        <v/>
      </c>
      <c r="O366" s="31">
        <f t="shared" si="300"/>
        <v>0</v>
      </c>
      <c r="P366" s="31">
        <f t="shared" si="295"/>
        <v>0</v>
      </c>
      <c r="X366" s="115" t="str">
        <f t="shared" si="292"/>
        <v/>
      </c>
      <c r="AA366" s="121" t="str">
        <f t="shared" si="317"/>
        <v/>
      </c>
      <c r="AB366" s="279"/>
      <c r="AC366" s="113"/>
      <c r="AD366" s="281"/>
      <c r="AE366" s="286"/>
      <c r="AF366" s="265"/>
    </row>
    <row r="367" spans="1:32" ht="15" customHeight="1" x14ac:dyDescent="0.25">
      <c r="A367" s="1">
        <v>362</v>
      </c>
      <c r="B367" s="283"/>
      <c r="C367" s="24" t="str">
        <f t="shared" si="290"/>
        <v xml:space="preserve">53 ans </v>
      </c>
      <c r="D367" s="25">
        <f t="shared" si="291"/>
        <v>2046</v>
      </c>
      <c r="E367" s="27" t="str">
        <f t="shared" si="293"/>
        <v>30 ans, 1 mois et 30 jours</v>
      </c>
      <c r="F367" s="27" t="s">
        <v>35</v>
      </c>
      <c r="H367" s="26" t="str">
        <f t="shared" si="277"/>
        <v>26 ans, 1 mois et 30 jours</v>
      </c>
      <c r="I367" s="29" t="str">
        <f t="shared" si="320"/>
        <v>27 ans, 6 mois et 30 jours</v>
      </c>
      <c r="J367" s="28">
        <f t="shared" si="296"/>
        <v>53601</v>
      </c>
      <c r="K367" s="29">
        <f t="shared" si="294"/>
        <v>53631</v>
      </c>
      <c r="M367" s="30" t="str">
        <f t="shared" ca="1" si="297"/>
        <v/>
      </c>
      <c r="O367" s="31">
        <f t="shared" si="300"/>
        <v>0</v>
      </c>
      <c r="P367" s="31">
        <f t="shared" si="295"/>
        <v>0</v>
      </c>
      <c r="X367" s="115" t="str">
        <f t="shared" si="292"/>
        <v/>
      </c>
      <c r="AA367" s="121" t="str">
        <f t="shared" si="317"/>
        <v/>
      </c>
      <c r="AB367" s="277">
        <f>SUM(X367:X369)</f>
        <v>0</v>
      </c>
      <c r="AC367" s="113"/>
      <c r="AD367" s="281">
        <v>121</v>
      </c>
      <c r="AE367" s="284">
        <f t="shared" ref="AE367" ca="1" si="327">OFFSET($AI$11,((MOD(ROW(AD368)*4,3)/2)+1)*COUNTA(AD367)+IF(((MOD(ROW(AD368)*4,3)/2)+1)*COUNTA(AD367)=2,INT(ROW(AD361)/12),0),)</f>
        <v>0</v>
      </c>
      <c r="AF367" s="265" t="str">
        <f t="shared" ref="AF367" si="328">IF(AB367=0,"",IF(AB367&lt;AE367,"Alerte !",1))</f>
        <v/>
      </c>
    </row>
    <row r="368" spans="1:32" ht="15" customHeight="1" x14ac:dyDescent="0.25">
      <c r="A368" s="1">
        <v>363</v>
      </c>
      <c r="B368" s="283"/>
      <c r="C368" s="24" t="str">
        <f t="shared" si="290"/>
        <v xml:space="preserve">53 ans </v>
      </c>
      <c r="D368" s="25">
        <f t="shared" si="291"/>
        <v>2046</v>
      </c>
      <c r="E368" s="27" t="str">
        <f t="shared" si="293"/>
        <v>30 ans, 2 mois et 29 jours</v>
      </c>
      <c r="F368" s="27" t="s">
        <v>35</v>
      </c>
      <c r="H368" s="26" t="str">
        <f t="shared" si="277"/>
        <v>26 ans, 2 mois et 29 jours</v>
      </c>
      <c r="I368" s="29" t="str">
        <f t="shared" si="320"/>
        <v>27 ans, 7 mois et 29 jours</v>
      </c>
      <c r="J368" s="28">
        <f t="shared" si="296"/>
        <v>53632</v>
      </c>
      <c r="K368" s="29">
        <f t="shared" si="294"/>
        <v>53661</v>
      </c>
      <c r="M368" s="30" t="str">
        <f t="shared" ca="1" si="297"/>
        <v/>
      </c>
      <c r="O368" s="31">
        <f t="shared" si="300"/>
        <v>0</v>
      </c>
      <c r="P368" s="31">
        <f t="shared" si="295"/>
        <v>0</v>
      </c>
      <c r="X368" s="115" t="str">
        <f t="shared" si="292"/>
        <v/>
      </c>
      <c r="AA368" s="121" t="str">
        <f t="shared" si="317"/>
        <v/>
      </c>
      <c r="AB368" s="278"/>
      <c r="AC368" s="113"/>
      <c r="AD368" s="281"/>
      <c r="AE368" s="285"/>
      <c r="AF368" s="265"/>
    </row>
    <row r="369" spans="1:32" ht="15" customHeight="1" thickBot="1" x14ac:dyDescent="0.3">
      <c r="A369" s="1">
        <v>364</v>
      </c>
      <c r="B369" s="283"/>
      <c r="C369" s="24" t="str">
        <f t="shared" si="290"/>
        <v xml:space="preserve">53 ans </v>
      </c>
      <c r="D369" s="25">
        <f t="shared" si="291"/>
        <v>2046</v>
      </c>
      <c r="E369" s="27" t="str">
        <f t="shared" si="293"/>
        <v>30 ans, 3 mois et 30 jours</v>
      </c>
      <c r="F369" s="27" t="s">
        <v>35</v>
      </c>
      <c r="H369" s="26" t="str">
        <f t="shared" si="277"/>
        <v>26 ans, 3 mois et 30 jours</v>
      </c>
      <c r="I369" s="29" t="str">
        <f t="shared" si="320"/>
        <v>27 ans, 8 mois et 30 jours</v>
      </c>
      <c r="J369" s="28">
        <f t="shared" si="296"/>
        <v>53662</v>
      </c>
      <c r="K369" s="29">
        <f t="shared" si="294"/>
        <v>53692</v>
      </c>
      <c r="M369" s="30" t="str">
        <f t="shared" ca="1" si="297"/>
        <v/>
      </c>
      <c r="O369" s="31">
        <f t="shared" si="300"/>
        <v>0</v>
      </c>
      <c r="P369" s="31">
        <f t="shared" si="295"/>
        <v>0</v>
      </c>
      <c r="X369" s="115" t="str">
        <f t="shared" si="292"/>
        <v/>
      </c>
      <c r="AA369" s="121" t="str">
        <f t="shared" si="317"/>
        <v/>
      </c>
      <c r="AB369" s="279"/>
      <c r="AC369" s="113"/>
      <c r="AD369" s="281"/>
      <c r="AE369" s="286"/>
      <c r="AF369" s="265"/>
    </row>
    <row r="370" spans="1:32" ht="15" customHeight="1" x14ac:dyDescent="0.25">
      <c r="A370" s="1">
        <v>365</v>
      </c>
      <c r="B370" s="283" t="s">
        <v>71</v>
      </c>
      <c r="C370" s="24" t="str">
        <f t="shared" si="290"/>
        <v xml:space="preserve">53 ans </v>
      </c>
      <c r="D370" s="25">
        <f t="shared" si="291"/>
        <v>2047</v>
      </c>
      <c r="E370" s="27" t="str">
        <f t="shared" si="293"/>
        <v>30 ans, 4 mois et 30 jours</v>
      </c>
      <c r="F370" s="27" t="s">
        <v>35</v>
      </c>
      <c r="H370" s="26" t="str">
        <f t="shared" si="277"/>
        <v>26 ans, 4 mois et 30 jours</v>
      </c>
      <c r="I370" s="29" t="str">
        <f t="shared" si="320"/>
        <v>27 ans, 9 mois et 30 jours</v>
      </c>
      <c r="J370" s="28">
        <f t="shared" si="296"/>
        <v>53693</v>
      </c>
      <c r="K370" s="29">
        <f t="shared" si="294"/>
        <v>53723</v>
      </c>
      <c r="M370" s="30" t="str">
        <f t="shared" ca="1" si="297"/>
        <v/>
      </c>
      <c r="O370" s="31">
        <f t="shared" si="300"/>
        <v>0</v>
      </c>
      <c r="P370" s="31">
        <f t="shared" si="295"/>
        <v>0</v>
      </c>
      <c r="X370" s="115" t="str">
        <f t="shared" si="292"/>
        <v/>
      </c>
      <c r="AA370" s="121" t="str">
        <f t="shared" si="317"/>
        <v/>
      </c>
      <c r="AB370" s="277">
        <f>SUM(X370:X372)</f>
        <v>0</v>
      </c>
      <c r="AC370" s="113"/>
      <c r="AD370" s="281">
        <v>122</v>
      </c>
      <c r="AE370" s="284">
        <f t="shared" ref="AE370" ca="1" si="329">OFFSET($AI$11,((MOD(ROW(AD371)*4,3)/2)+1)*COUNTA(AD370)+IF(((MOD(ROW(AD371)*4,3)/2)+1)*COUNTA(AD370)=2,INT(ROW(AD364)/12),0),)</f>
        <v>0</v>
      </c>
      <c r="AF370" s="265" t="str">
        <f t="shared" ref="AF370" si="330">IF(AB370=0,"",IF(AB370&lt;AE370,"Alerte !",1))</f>
        <v/>
      </c>
    </row>
    <row r="371" spans="1:32" ht="15" customHeight="1" x14ac:dyDescent="0.25">
      <c r="A371" s="1">
        <v>366</v>
      </c>
      <c r="B371" s="283"/>
      <c r="C371" s="24" t="str">
        <f t="shared" si="290"/>
        <v xml:space="preserve">54 ans </v>
      </c>
      <c r="D371" s="25">
        <f t="shared" si="291"/>
        <v>2047</v>
      </c>
      <c r="E371" s="27" t="str">
        <f t="shared" si="293"/>
        <v>30 ans, 5 mois et 27 jours</v>
      </c>
      <c r="F371" s="27" t="s">
        <v>35</v>
      </c>
      <c r="H371" s="26" t="str">
        <f t="shared" si="277"/>
        <v>26 ans, 5 mois et 27 jours</v>
      </c>
      <c r="I371" s="29" t="str">
        <f t="shared" si="320"/>
        <v>27 ans, 10 mois et 27 jours</v>
      </c>
      <c r="J371" s="28">
        <f t="shared" si="296"/>
        <v>53724</v>
      </c>
      <c r="K371" s="29">
        <f t="shared" si="294"/>
        <v>53751</v>
      </c>
      <c r="M371" s="30" t="str">
        <f t="shared" ca="1" si="297"/>
        <v/>
      </c>
      <c r="O371" s="31">
        <f t="shared" si="300"/>
        <v>0</v>
      </c>
      <c r="P371" s="31">
        <f t="shared" si="295"/>
        <v>0</v>
      </c>
      <c r="X371" s="115" t="str">
        <f t="shared" si="292"/>
        <v/>
      </c>
      <c r="AA371" s="121" t="str">
        <f t="shared" si="317"/>
        <v/>
      </c>
      <c r="AB371" s="278"/>
      <c r="AC371" s="113"/>
      <c r="AD371" s="281"/>
      <c r="AE371" s="285"/>
      <c r="AF371" s="265"/>
    </row>
    <row r="372" spans="1:32" ht="15" customHeight="1" thickBot="1" x14ac:dyDescent="0.3">
      <c r="A372" s="1">
        <v>367</v>
      </c>
      <c r="B372" s="283"/>
      <c r="C372" s="24" t="str">
        <f t="shared" si="290"/>
        <v xml:space="preserve">54 ans </v>
      </c>
      <c r="D372" s="25">
        <f t="shared" si="291"/>
        <v>2047</v>
      </c>
      <c r="E372" s="27" t="str">
        <f t="shared" si="293"/>
        <v>30 ans, 6 mois et 30 jours</v>
      </c>
      <c r="F372" s="27" t="s">
        <v>35</v>
      </c>
      <c r="H372" s="26" t="str">
        <f t="shared" si="277"/>
        <v>26 ans, 6 mois et 30 jours</v>
      </c>
      <c r="I372" s="29" t="str">
        <f t="shared" si="320"/>
        <v>27 ans, 11 mois et 30 jours</v>
      </c>
      <c r="J372" s="28">
        <f t="shared" si="296"/>
        <v>53752</v>
      </c>
      <c r="K372" s="29">
        <f t="shared" si="294"/>
        <v>53782</v>
      </c>
      <c r="M372" s="30" t="str">
        <f t="shared" ca="1" si="297"/>
        <v/>
      </c>
      <c r="O372" s="31">
        <f t="shared" si="300"/>
        <v>0</v>
      </c>
      <c r="P372" s="31">
        <f t="shared" si="295"/>
        <v>0</v>
      </c>
      <c r="X372" s="115" t="str">
        <f t="shared" si="292"/>
        <v/>
      </c>
      <c r="AA372" s="121" t="str">
        <f t="shared" si="317"/>
        <v/>
      </c>
      <c r="AB372" s="279"/>
      <c r="AC372" s="113"/>
      <c r="AD372" s="281"/>
      <c r="AE372" s="286"/>
      <c r="AF372" s="265"/>
    </row>
    <row r="373" spans="1:32" ht="15" customHeight="1" x14ac:dyDescent="0.25">
      <c r="A373" s="1">
        <v>368</v>
      </c>
      <c r="B373" s="283"/>
      <c r="C373" s="24" t="str">
        <f t="shared" si="290"/>
        <v xml:space="preserve">54 ans </v>
      </c>
      <c r="D373" s="25">
        <f t="shared" si="291"/>
        <v>2047</v>
      </c>
      <c r="E373" s="27" t="str">
        <f t="shared" si="293"/>
        <v>30 ans, 7 mois et 29 jours</v>
      </c>
      <c r="F373" s="27" t="s">
        <v>35</v>
      </c>
      <c r="H373" s="26" t="str">
        <f t="shared" si="277"/>
        <v>26 ans, 7 mois et 29 jours</v>
      </c>
      <c r="I373" s="29" t="str">
        <f t="shared" si="320"/>
        <v>28 ans, 0 mois et 29 jours</v>
      </c>
      <c r="J373" s="28">
        <f t="shared" si="296"/>
        <v>53783</v>
      </c>
      <c r="K373" s="29">
        <f t="shared" si="294"/>
        <v>53812</v>
      </c>
      <c r="M373" s="30" t="str">
        <f t="shared" ca="1" si="297"/>
        <v/>
      </c>
      <c r="O373" s="31">
        <f t="shared" si="300"/>
        <v>0</v>
      </c>
      <c r="P373" s="31">
        <f t="shared" si="295"/>
        <v>0</v>
      </c>
      <c r="X373" s="115" t="str">
        <f t="shared" si="292"/>
        <v/>
      </c>
      <c r="AA373" s="121" t="str">
        <f t="shared" si="317"/>
        <v/>
      </c>
      <c r="AB373" s="277">
        <f>SUM(X373:X375)</f>
        <v>0</v>
      </c>
      <c r="AC373" s="113"/>
      <c r="AD373" s="281">
        <v>123</v>
      </c>
      <c r="AE373" s="284">
        <f t="shared" ref="AE373" ca="1" si="331">OFFSET($AI$11,((MOD(ROW(AD374)*4,3)/2)+1)*COUNTA(AD373)+IF(((MOD(ROW(AD374)*4,3)/2)+1)*COUNTA(AD373)=2,INT(ROW(AD367)/12),0),)</f>
        <v>0</v>
      </c>
      <c r="AF373" s="265" t="str">
        <f t="shared" ref="AF373" si="332">IF(AB373=0,"",IF(AB373&lt;AE373,"Alerte !",1))</f>
        <v/>
      </c>
    </row>
    <row r="374" spans="1:32" ht="15" customHeight="1" x14ac:dyDescent="0.25">
      <c r="A374" s="1">
        <v>369</v>
      </c>
      <c r="B374" s="283"/>
      <c r="C374" s="24" t="str">
        <f t="shared" si="290"/>
        <v xml:space="preserve">54 ans </v>
      </c>
      <c r="D374" s="25">
        <f t="shared" si="291"/>
        <v>2047</v>
      </c>
      <c r="E374" s="27" t="str">
        <f t="shared" si="293"/>
        <v>30 ans, 8 mois et 30 jours</v>
      </c>
      <c r="F374" s="27" t="s">
        <v>35</v>
      </c>
      <c r="H374" s="26" t="str">
        <f t="shared" ref="H374:H437" si="333">IF(A374="","",DATEDIF($J$54,K374,"y")&amp;IF(DATEDIF($J$54,K374,"y")&gt;1," ans, "," an, ")&amp;DATEDIF($J$54,K374,"ym")&amp;" mois et "&amp;DATEDIF($J$54,K374,"md")&amp;IF(DATEDIF(
$J$54,K374,"md")&gt;1," jours"," jour"))</f>
        <v>26 ans, 8 mois et 30 jours</v>
      </c>
      <c r="I374" s="29" t="str">
        <f t="shared" si="320"/>
        <v>28 ans, 1 mois et 30 jours</v>
      </c>
      <c r="J374" s="28">
        <f t="shared" si="296"/>
        <v>53813</v>
      </c>
      <c r="K374" s="29">
        <f t="shared" si="294"/>
        <v>53843</v>
      </c>
      <c r="M374" s="30" t="str">
        <f t="shared" ca="1" si="297"/>
        <v/>
      </c>
      <c r="O374" s="31">
        <f t="shared" si="300"/>
        <v>0</v>
      </c>
      <c r="P374" s="31">
        <f t="shared" si="295"/>
        <v>0</v>
      </c>
      <c r="X374" s="115" t="str">
        <f t="shared" si="292"/>
        <v/>
      </c>
      <c r="AA374" s="121" t="str">
        <f t="shared" si="317"/>
        <v/>
      </c>
      <c r="AB374" s="278"/>
      <c r="AC374" s="113"/>
      <c r="AD374" s="281"/>
      <c r="AE374" s="285"/>
      <c r="AF374" s="265"/>
    </row>
    <row r="375" spans="1:32" ht="15" customHeight="1" thickBot="1" x14ac:dyDescent="0.3">
      <c r="A375" s="1">
        <v>370</v>
      </c>
      <c r="B375" s="283"/>
      <c r="C375" s="24" t="str">
        <f t="shared" si="290"/>
        <v xml:space="preserve">54 ans </v>
      </c>
      <c r="D375" s="25">
        <f t="shared" si="291"/>
        <v>2047</v>
      </c>
      <c r="E375" s="27" t="str">
        <f t="shared" si="293"/>
        <v>30 ans, 9 mois et 29 jours</v>
      </c>
      <c r="F375" s="27" t="s">
        <v>35</v>
      </c>
      <c r="H375" s="26" t="str">
        <f t="shared" si="333"/>
        <v>26 ans, 9 mois et 29 jours</v>
      </c>
      <c r="I375" s="29" t="str">
        <f t="shared" si="320"/>
        <v>28 ans, 2 mois et 29 jours</v>
      </c>
      <c r="J375" s="28">
        <f t="shared" si="296"/>
        <v>53844</v>
      </c>
      <c r="K375" s="29">
        <f t="shared" si="294"/>
        <v>53873</v>
      </c>
      <c r="M375" s="30" t="str">
        <f t="shared" ca="1" si="297"/>
        <v/>
      </c>
      <c r="O375" s="31">
        <f t="shared" si="300"/>
        <v>0</v>
      </c>
      <c r="P375" s="31">
        <f t="shared" si="295"/>
        <v>0</v>
      </c>
      <c r="X375" s="115" t="str">
        <f t="shared" si="292"/>
        <v/>
      </c>
      <c r="AA375" s="121" t="str">
        <f t="shared" si="317"/>
        <v/>
      </c>
      <c r="AB375" s="279"/>
      <c r="AC375" s="113"/>
      <c r="AD375" s="281"/>
      <c r="AE375" s="286"/>
      <c r="AF375" s="265"/>
    </row>
    <row r="376" spans="1:32" ht="15" customHeight="1" x14ac:dyDescent="0.25">
      <c r="A376" s="1">
        <v>371</v>
      </c>
      <c r="B376" s="283"/>
      <c r="C376" s="24" t="str">
        <f t="shared" si="290"/>
        <v xml:space="preserve">54 ans </v>
      </c>
      <c r="D376" s="25">
        <f t="shared" si="291"/>
        <v>2047</v>
      </c>
      <c r="E376" s="27" t="str">
        <f t="shared" si="293"/>
        <v>30 ans, 10 mois et 30 jours</v>
      </c>
      <c r="F376" s="27" t="s">
        <v>35</v>
      </c>
      <c r="H376" s="26" t="str">
        <f t="shared" si="333"/>
        <v>26 ans, 10 mois et 30 jours</v>
      </c>
      <c r="I376" s="29" t="str">
        <f t="shared" si="320"/>
        <v>28 ans, 3 mois et 30 jours</v>
      </c>
      <c r="J376" s="28">
        <f t="shared" si="296"/>
        <v>53874</v>
      </c>
      <c r="K376" s="29">
        <f t="shared" si="294"/>
        <v>53904</v>
      </c>
      <c r="M376" s="30" t="str">
        <f t="shared" ca="1" si="297"/>
        <v/>
      </c>
      <c r="O376" s="31">
        <f t="shared" si="300"/>
        <v>0</v>
      </c>
      <c r="P376" s="31">
        <f t="shared" si="295"/>
        <v>0</v>
      </c>
      <c r="X376" s="115" t="str">
        <f t="shared" si="292"/>
        <v/>
      </c>
      <c r="AA376" s="121" t="str">
        <f t="shared" si="317"/>
        <v/>
      </c>
      <c r="AB376" s="277">
        <f>SUM(X376:X378)</f>
        <v>0</v>
      </c>
      <c r="AC376" s="113"/>
      <c r="AD376" s="281">
        <v>124</v>
      </c>
      <c r="AE376" s="284">
        <f t="shared" ref="AE376" ca="1" si="334">OFFSET($AI$11,((MOD(ROW(AD377)*4,3)/2)+1)*COUNTA(AD376)+IF(((MOD(ROW(AD377)*4,3)/2)+1)*COUNTA(AD376)=2,INT(ROW(AD370)/12),0),)</f>
        <v>0</v>
      </c>
      <c r="AF376" s="265" t="str">
        <f t="shared" ref="AF376" si="335">IF(AB376=0,"",IF(AB376&lt;AE376,"Alerte !",1))</f>
        <v/>
      </c>
    </row>
    <row r="377" spans="1:32" ht="15" customHeight="1" x14ac:dyDescent="0.25">
      <c r="A377" s="1">
        <v>372</v>
      </c>
      <c r="B377" s="283"/>
      <c r="C377" s="24" t="str">
        <f t="shared" si="290"/>
        <v xml:space="preserve">54 ans </v>
      </c>
      <c r="D377" s="25">
        <f t="shared" si="291"/>
        <v>2047</v>
      </c>
      <c r="E377" s="27" t="str">
        <f t="shared" si="293"/>
        <v>30 ans, 11 mois et 30 jours</v>
      </c>
      <c r="F377" s="27" t="s">
        <v>35</v>
      </c>
      <c r="H377" s="26" t="str">
        <f t="shared" si="333"/>
        <v>26 ans, 11 mois et 30 jours</v>
      </c>
      <c r="I377" s="29" t="str">
        <f t="shared" si="320"/>
        <v>28 ans, 4 mois et 30 jours</v>
      </c>
      <c r="J377" s="28">
        <f t="shared" si="296"/>
        <v>53905</v>
      </c>
      <c r="K377" s="29">
        <f t="shared" si="294"/>
        <v>53935</v>
      </c>
      <c r="M377" s="30" t="str">
        <f t="shared" ca="1" si="297"/>
        <v/>
      </c>
      <c r="O377" s="31">
        <f t="shared" si="300"/>
        <v>0</v>
      </c>
      <c r="P377" s="31">
        <f t="shared" si="295"/>
        <v>0</v>
      </c>
      <c r="X377" s="115" t="str">
        <f t="shared" si="292"/>
        <v/>
      </c>
      <c r="AA377" s="121" t="str">
        <f t="shared" si="317"/>
        <v/>
      </c>
      <c r="AB377" s="278"/>
      <c r="AC377" s="113"/>
      <c r="AD377" s="281"/>
      <c r="AE377" s="285"/>
      <c r="AF377" s="265"/>
    </row>
    <row r="378" spans="1:32" ht="15" customHeight="1" thickBot="1" x14ac:dyDescent="0.3">
      <c r="A378" s="1">
        <v>373</v>
      </c>
      <c r="B378" s="283"/>
      <c r="C378" s="24" t="str">
        <f t="shared" si="290"/>
        <v xml:space="preserve">54 ans </v>
      </c>
      <c r="D378" s="25">
        <f t="shared" si="291"/>
        <v>2047</v>
      </c>
      <c r="E378" s="27" t="str">
        <f t="shared" si="293"/>
        <v>31 ans, 0 mois et 29 jours</v>
      </c>
      <c r="F378" s="27" t="s">
        <v>35</v>
      </c>
      <c r="H378" s="26" t="str">
        <f t="shared" si="333"/>
        <v>27 ans, 0 mois et 29 jours</v>
      </c>
      <c r="I378" s="29" t="str">
        <f t="shared" si="320"/>
        <v>28 ans, 5 mois et 29 jours</v>
      </c>
      <c r="J378" s="28">
        <f t="shared" si="296"/>
        <v>53936</v>
      </c>
      <c r="K378" s="29">
        <f t="shared" si="294"/>
        <v>53965</v>
      </c>
      <c r="M378" s="30" t="str">
        <f t="shared" ca="1" si="297"/>
        <v/>
      </c>
      <c r="O378" s="31">
        <f t="shared" si="300"/>
        <v>0</v>
      </c>
      <c r="P378" s="31">
        <f t="shared" si="295"/>
        <v>0</v>
      </c>
      <c r="X378" s="115" t="str">
        <f t="shared" si="292"/>
        <v/>
      </c>
      <c r="AA378" s="121" t="str">
        <f t="shared" si="317"/>
        <v/>
      </c>
      <c r="AB378" s="279"/>
      <c r="AC378" s="113"/>
      <c r="AD378" s="281"/>
      <c r="AE378" s="286"/>
      <c r="AF378" s="265"/>
    </row>
    <row r="379" spans="1:32" ht="15" customHeight="1" x14ac:dyDescent="0.25">
      <c r="A379" s="1">
        <v>374</v>
      </c>
      <c r="B379" s="283"/>
      <c r="C379" s="24" t="str">
        <f t="shared" si="290"/>
        <v xml:space="preserve">54 ans </v>
      </c>
      <c r="D379" s="25">
        <f t="shared" si="291"/>
        <v>2047</v>
      </c>
      <c r="E379" s="27" t="str">
        <f t="shared" si="293"/>
        <v>31 ans, 1 mois et 30 jours</v>
      </c>
      <c r="F379" s="27" t="s">
        <v>35</v>
      </c>
      <c r="H379" s="26" t="str">
        <f t="shared" si="333"/>
        <v>27 ans, 1 mois et 30 jours</v>
      </c>
      <c r="I379" s="29" t="str">
        <f t="shared" si="320"/>
        <v>28 ans, 6 mois et 30 jours</v>
      </c>
      <c r="J379" s="28">
        <f t="shared" si="296"/>
        <v>53966</v>
      </c>
      <c r="K379" s="29">
        <f t="shared" si="294"/>
        <v>53996</v>
      </c>
      <c r="M379" s="30" t="str">
        <f t="shared" ca="1" si="297"/>
        <v/>
      </c>
      <c r="O379" s="31">
        <f t="shared" si="300"/>
        <v>0</v>
      </c>
      <c r="P379" s="31">
        <f t="shared" si="295"/>
        <v>0</v>
      </c>
      <c r="X379" s="115" t="str">
        <f t="shared" si="292"/>
        <v/>
      </c>
      <c r="AA379" s="121" t="str">
        <f t="shared" si="317"/>
        <v/>
      </c>
      <c r="AB379" s="277">
        <f>SUM(X379:X381)</f>
        <v>0</v>
      </c>
      <c r="AC379" s="113"/>
      <c r="AD379" s="281">
        <v>125</v>
      </c>
      <c r="AE379" s="284">
        <f t="shared" ref="AE379" ca="1" si="336">OFFSET($AI$11,((MOD(ROW(AD380)*4,3)/2)+1)*COUNTA(AD379)+IF(((MOD(ROW(AD380)*4,3)/2)+1)*COUNTA(AD379)=2,INT(ROW(AD373)/12),0),)</f>
        <v>0</v>
      </c>
      <c r="AF379" s="265" t="str">
        <f t="shared" ref="AF379" si="337">IF(AB379=0,"",IF(AB379&lt;AE379,"Alerte !",1))</f>
        <v/>
      </c>
    </row>
    <row r="380" spans="1:32" ht="15" customHeight="1" x14ac:dyDescent="0.25">
      <c r="A380" s="1">
        <v>375</v>
      </c>
      <c r="B380" s="283"/>
      <c r="C380" s="24" t="str">
        <f t="shared" si="290"/>
        <v xml:space="preserve">54 ans </v>
      </c>
      <c r="D380" s="25">
        <f t="shared" si="291"/>
        <v>2047</v>
      </c>
      <c r="E380" s="27" t="str">
        <f t="shared" si="293"/>
        <v>31 ans, 2 mois et 29 jours</v>
      </c>
      <c r="F380" s="27" t="s">
        <v>35</v>
      </c>
      <c r="H380" s="26" t="str">
        <f t="shared" si="333"/>
        <v>27 ans, 2 mois et 29 jours</v>
      </c>
      <c r="I380" s="29" t="str">
        <f t="shared" si="320"/>
        <v>28 ans, 7 mois et 29 jours</v>
      </c>
      <c r="J380" s="28">
        <f t="shared" si="296"/>
        <v>53997</v>
      </c>
      <c r="K380" s="29">
        <f t="shared" si="294"/>
        <v>54026</v>
      </c>
      <c r="M380" s="30" t="str">
        <f t="shared" ca="1" si="297"/>
        <v/>
      </c>
      <c r="O380" s="31">
        <f t="shared" si="300"/>
        <v>0</v>
      </c>
      <c r="P380" s="31">
        <f t="shared" si="295"/>
        <v>0</v>
      </c>
      <c r="X380" s="115" t="str">
        <f t="shared" si="292"/>
        <v/>
      </c>
      <c r="AA380" s="121" t="str">
        <f t="shared" si="317"/>
        <v/>
      </c>
      <c r="AB380" s="278"/>
      <c r="AC380" s="113"/>
      <c r="AD380" s="281"/>
      <c r="AE380" s="285"/>
      <c r="AF380" s="265"/>
    </row>
    <row r="381" spans="1:32" ht="15" customHeight="1" thickBot="1" x14ac:dyDescent="0.3">
      <c r="A381" s="1">
        <v>376</v>
      </c>
      <c r="B381" s="283"/>
      <c r="C381" s="24" t="str">
        <f t="shared" si="290"/>
        <v xml:space="preserve">54 ans </v>
      </c>
      <c r="D381" s="25">
        <f t="shared" si="291"/>
        <v>2047</v>
      </c>
      <c r="E381" s="27" t="str">
        <f t="shared" si="293"/>
        <v>31 ans, 3 mois et 30 jours</v>
      </c>
      <c r="F381" s="27" t="s">
        <v>35</v>
      </c>
      <c r="H381" s="26" t="str">
        <f t="shared" si="333"/>
        <v>27 ans, 3 mois et 30 jours</v>
      </c>
      <c r="I381" s="29" t="str">
        <f t="shared" si="320"/>
        <v>28 ans, 8 mois et 30 jours</v>
      </c>
      <c r="J381" s="28">
        <f t="shared" si="296"/>
        <v>54027</v>
      </c>
      <c r="K381" s="29">
        <f t="shared" si="294"/>
        <v>54057</v>
      </c>
      <c r="M381" s="30" t="str">
        <f t="shared" ca="1" si="297"/>
        <v/>
      </c>
      <c r="O381" s="31">
        <f t="shared" si="300"/>
        <v>0</v>
      </c>
      <c r="P381" s="31">
        <f t="shared" si="295"/>
        <v>0</v>
      </c>
      <c r="X381" s="115" t="str">
        <f t="shared" si="292"/>
        <v/>
      </c>
      <c r="AA381" s="121" t="str">
        <f t="shared" si="317"/>
        <v/>
      </c>
      <c r="AB381" s="279"/>
      <c r="AC381" s="113"/>
      <c r="AD381" s="281"/>
      <c r="AE381" s="286"/>
      <c r="AF381" s="265"/>
    </row>
    <row r="382" spans="1:32" ht="15" customHeight="1" x14ac:dyDescent="0.25">
      <c r="A382" s="1">
        <v>377</v>
      </c>
      <c r="B382" s="283" t="s">
        <v>72</v>
      </c>
      <c r="C382" s="24" t="str">
        <f t="shared" si="290"/>
        <v xml:space="preserve">54 ans </v>
      </c>
      <c r="D382" s="25">
        <f t="shared" si="291"/>
        <v>2048</v>
      </c>
      <c r="E382" s="27" t="str">
        <f t="shared" si="293"/>
        <v>31 ans, 4 mois et 30 jours</v>
      </c>
      <c r="F382" s="27" t="s">
        <v>35</v>
      </c>
      <c r="H382" s="26" t="str">
        <f t="shared" si="333"/>
        <v>27 ans, 4 mois et 30 jours</v>
      </c>
      <c r="I382" s="29" t="str">
        <f t="shared" si="320"/>
        <v>28 ans, 9 mois et 30 jours</v>
      </c>
      <c r="J382" s="28">
        <f t="shared" si="296"/>
        <v>54058</v>
      </c>
      <c r="K382" s="29">
        <f t="shared" si="294"/>
        <v>54088</v>
      </c>
      <c r="M382" s="30" t="str">
        <f t="shared" ca="1" si="297"/>
        <v/>
      </c>
      <c r="O382" s="31">
        <f t="shared" si="300"/>
        <v>0</v>
      </c>
      <c r="P382" s="31">
        <f t="shared" si="295"/>
        <v>0</v>
      </c>
      <c r="X382" s="115" t="str">
        <f t="shared" si="292"/>
        <v/>
      </c>
      <c r="AA382" s="121" t="str">
        <f t="shared" si="317"/>
        <v/>
      </c>
      <c r="AB382" s="277">
        <f>SUM(X382:X384)</f>
        <v>0</v>
      </c>
      <c r="AC382" s="113"/>
      <c r="AD382" s="281">
        <v>126</v>
      </c>
      <c r="AE382" s="284">
        <f t="shared" ref="AE382" ca="1" si="338">OFFSET($AI$11,((MOD(ROW(AD383)*4,3)/2)+1)*COUNTA(AD382)+IF(((MOD(ROW(AD383)*4,3)/2)+1)*COUNTA(AD382)=2,INT(ROW(AD376)/12),0),)</f>
        <v>0</v>
      </c>
      <c r="AF382" s="265" t="str">
        <f t="shared" ref="AF382" si="339">IF(AB382=0,"",IF(AB382&lt;AE382,"Alerte !",1))</f>
        <v/>
      </c>
    </row>
    <row r="383" spans="1:32" ht="15" customHeight="1" x14ac:dyDescent="0.25">
      <c r="A383" s="1">
        <v>378</v>
      </c>
      <c r="B383" s="283"/>
      <c r="C383" s="24" t="str">
        <f t="shared" si="290"/>
        <v xml:space="preserve">55 ans </v>
      </c>
      <c r="D383" s="25">
        <f t="shared" si="291"/>
        <v>2048</v>
      </c>
      <c r="E383" s="27" t="str">
        <f t="shared" si="293"/>
        <v>31 ans, 5 mois et 28 jours</v>
      </c>
      <c r="F383" s="27" t="s">
        <v>35</v>
      </c>
      <c r="H383" s="26" t="str">
        <f t="shared" si="333"/>
        <v>27 ans, 5 mois et 28 jours</v>
      </c>
      <c r="I383" s="29" t="str">
        <f t="shared" si="320"/>
        <v>28 ans, 10 mois et 28 jours</v>
      </c>
      <c r="J383" s="28">
        <f t="shared" si="296"/>
        <v>54089</v>
      </c>
      <c r="K383" s="29">
        <f t="shared" si="294"/>
        <v>54117</v>
      </c>
      <c r="M383" s="30" t="str">
        <f t="shared" ca="1" si="297"/>
        <v/>
      </c>
      <c r="O383" s="31">
        <f t="shared" si="300"/>
        <v>0</v>
      </c>
      <c r="P383" s="31">
        <f t="shared" si="295"/>
        <v>0</v>
      </c>
      <c r="X383" s="115" t="str">
        <f t="shared" si="292"/>
        <v/>
      </c>
      <c r="AA383" s="121" t="str">
        <f t="shared" si="317"/>
        <v/>
      </c>
      <c r="AB383" s="278"/>
      <c r="AC383" s="113"/>
      <c r="AD383" s="281"/>
      <c r="AE383" s="285"/>
      <c r="AF383" s="265"/>
    </row>
    <row r="384" spans="1:32" ht="15" customHeight="1" thickBot="1" x14ac:dyDescent="0.3">
      <c r="A384" s="1">
        <v>379</v>
      </c>
      <c r="B384" s="283"/>
      <c r="C384" s="24" t="str">
        <f t="shared" si="290"/>
        <v xml:space="preserve">55 ans </v>
      </c>
      <c r="D384" s="25">
        <f t="shared" si="291"/>
        <v>2048</v>
      </c>
      <c r="E384" s="27" t="str">
        <f t="shared" si="293"/>
        <v>31 ans, 6 mois et 30 jours</v>
      </c>
      <c r="F384" s="27" t="s">
        <v>35</v>
      </c>
      <c r="H384" s="26" t="str">
        <f t="shared" si="333"/>
        <v>27 ans, 6 mois et 30 jours</v>
      </c>
      <c r="I384" s="29" t="str">
        <f t="shared" si="320"/>
        <v>28 ans, 11 mois et 30 jours</v>
      </c>
      <c r="J384" s="28">
        <f t="shared" si="296"/>
        <v>54118</v>
      </c>
      <c r="K384" s="29">
        <f t="shared" si="294"/>
        <v>54148</v>
      </c>
      <c r="M384" s="30" t="str">
        <f t="shared" ca="1" si="297"/>
        <v/>
      </c>
      <c r="O384" s="31">
        <f t="shared" si="300"/>
        <v>0</v>
      </c>
      <c r="P384" s="31">
        <f t="shared" si="295"/>
        <v>0</v>
      </c>
      <c r="X384" s="115" t="str">
        <f t="shared" si="292"/>
        <v/>
      </c>
      <c r="AA384" s="121" t="str">
        <f t="shared" si="317"/>
        <v/>
      </c>
      <c r="AB384" s="279"/>
      <c r="AC384" s="113"/>
      <c r="AD384" s="281"/>
      <c r="AE384" s="286"/>
      <c r="AF384" s="265"/>
    </row>
    <row r="385" spans="1:32" ht="15" customHeight="1" x14ac:dyDescent="0.25">
      <c r="A385" s="1">
        <v>380</v>
      </c>
      <c r="B385" s="283"/>
      <c r="C385" s="24" t="str">
        <f t="shared" si="290"/>
        <v xml:space="preserve">55 ans </v>
      </c>
      <c r="D385" s="25">
        <f t="shared" si="291"/>
        <v>2048</v>
      </c>
      <c r="E385" s="27" t="str">
        <f t="shared" si="293"/>
        <v>31 ans, 7 mois et 29 jours</v>
      </c>
      <c r="F385" s="27" t="s">
        <v>35</v>
      </c>
      <c r="H385" s="26" t="str">
        <f t="shared" si="333"/>
        <v>27 ans, 7 mois et 29 jours</v>
      </c>
      <c r="I385" s="29" t="str">
        <f t="shared" si="320"/>
        <v>29 ans, 0 mois et 29 jours</v>
      </c>
      <c r="J385" s="28">
        <f t="shared" si="296"/>
        <v>54149</v>
      </c>
      <c r="K385" s="29">
        <f t="shared" si="294"/>
        <v>54178</v>
      </c>
      <c r="M385" s="30" t="str">
        <f t="shared" ca="1" si="297"/>
        <v/>
      </c>
      <c r="O385" s="31">
        <f t="shared" si="300"/>
        <v>0</v>
      </c>
      <c r="P385" s="31">
        <f t="shared" si="295"/>
        <v>0</v>
      </c>
      <c r="X385" s="115" t="str">
        <f t="shared" si="292"/>
        <v/>
      </c>
      <c r="AA385" s="121" t="str">
        <f t="shared" si="317"/>
        <v/>
      </c>
      <c r="AB385" s="277">
        <f>SUM(X385:X387)</f>
        <v>0</v>
      </c>
      <c r="AC385" s="113"/>
      <c r="AD385" s="281">
        <v>127</v>
      </c>
      <c r="AE385" s="284">
        <f t="shared" ref="AE385" ca="1" si="340">OFFSET($AI$11,((MOD(ROW(AD386)*4,3)/2)+1)*COUNTA(AD385)+IF(((MOD(ROW(AD386)*4,3)/2)+1)*COUNTA(AD385)=2,INT(ROW(AD379)/12),0),)</f>
        <v>0</v>
      </c>
      <c r="AF385" s="265" t="str">
        <f t="shared" ref="AF385" si="341">IF(AB385=0,"",IF(AB385&lt;AE385,"Alerte !",1))</f>
        <v/>
      </c>
    </row>
    <row r="386" spans="1:32" ht="15" customHeight="1" x14ac:dyDescent="0.25">
      <c r="A386" s="1">
        <v>381</v>
      </c>
      <c r="B386" s="283"/>
      <c r="C386" s="24" t="str">
        <f t="shared" si="290"/>
        <v xml:space="preserve">55 ans </v>
      </c>
      <c r="D386" s="25">
        <f t="shared" si="291"/>
        <v>2048</v>
      </c>
      <c r="E386" s="27" t="str">
        <f t="shared" si="293"/>
        <v>31 ans, 8 mois et 30 jours</v>
      </c>
      <c r="F386" s="27" t="s">
        <v>35</v>
      </c>
      <c r="H386" s="26" t="str">
        <f t="shared" si="333"/>
        <v>27 ans, 8 mois et 30 jours</v>
      </c>
      <c r="I386" s="29" t="str">
        <f t="shared" si="320"/>
        <v>29 ans, 1 mois et 30 jours</v>
      </c>
      <c r="J386" s="28">
        <f t="shared" si="296"/>
        <v>54179</v>
      </c>
      <c r="K386" s="29">
        <f t="shared" si="294"/>
        <v>54209</v>
      </c>
      <c r="M386" s="30" t="str">
        <f t="shared" ca="1" si="297"/>
        <v/>
      </c>
      <c r="O386" s="31">
        <f t="shared" si="300"/>
        <v>0</v>
      </c>
      <c r="P386" s="31">
        <f t="shared" si="295"/>
        <v>0</v>
      </c>
      <c r="X386" s="115" t="str">
        <f t="shared" si="292"/>
        <v/>
      </c>
      <c r="AA386" s="121" t="str">
        <f t="shared" si="317"/>
        <v/>
      </c>
      <c r="AB386" s="278"/>
      <c r="AC386" s="113"/>
      <c r="AD386" s="281"/>
      <c r="AE386" s="285"/>
      <c r="AF386" s="265"/>
    </row>
    <row r="387" spans="1:32" ht="15" customHeight="1" thickBot="1" x14ac:dyDescent="0.3">
      <c r="A387" s="1">
        <v>382</v>
      </c>
      <c r="B387" s="283"/>
      <c r="C387" s="24" t="str">
        <f t="shared" si="290"/>
        <v xml:space="preserve">55 ans </v>
      </c>
      <c r="D387" s="25">
        <f t="shared" si="291"/>
        <v>2048</v>
      </c>
      <c r="E387" s="27" t="str">
        <f t="shared" si="293"/>
        <v>31 ans, 9 mois et 29 jours</v>
      </c>
      <c r="F387" s="27" t="s">
        <v>35</v>
      </c>
      <c r="H387" s="26" t="str">
        <f t="shared" si="333"/>
        <v>27 ans, 9 mois et 29 jours</v>
      </c>
      <c r="I387" s="29" t="str">
        <f t="shared" si="320"/>
        <v>29 ans, 2 mois et 29 jours</v>
      </c>
      <c r="J387" s="28">
        <f t="shared" si="296"/>
        <v>54210</v>
      </c>
      <c r="K387" s="29">
        <f t="shared" si="294"/>
        <v>54239</v>
      </c>
      <c r="M387" s="30" t="str">
        <f t="shared" ca="1" si="297"/>
        <v/>
      </c>
      <c r="O387" s="31">
        <f t="shared" si="300"/>
        <v>0</v>
      </c>
      <c r="P387" s="31">
        <f t="shared" si="295"/>
        <v>0</v>
      </c>
      <c r="X387" s="115" t="str">
        <f t="shared" si="292"/>
        <v/>
      </c>
      <c r="AA387" s="121" t="str">
        <f t="shared" si="317"/>
        <v/>
      </c>
      <c r="AB387" s="279"/>
      <c r="AC387" s="113"/>
      <c r="AD387" s="281"/>
      <c r="AE387" s="286"/>
      <c r="AF387" s="265"/>
    </row>
    <row r="388" spans="1:32" ht="15" customHeight="1" x14ac:dyDescent="0.25">
      <c r="A388" s="1">
        <v>383</v>
      </c>
      <c r="B388" s="283"/>
      <c r="C388" s="24" t="str">
        <f t="shared" si="290"/>
        <v xml:space="preserve">55 ans </v>
      </c>
      <c r="D388" s="25">
        <f t="shared" si="291"/>
        <v>2048</v>
      </c>
      <c r="E388" s="27" t="str">
        <f t="shared" si="293"/>
        <v>31 ans, 10 mois et 30 jours</v>
      </c>
      <c r="F388" s="27" t="s">
        <v>35</v>
      </c>
      <c r="H388" s="26" t="str">
        <f t="shared" si="333"/>
        <v>27 ans, 10 mois et 30 jours</v>
      </c>
      <c r="I388" s="29" t="str">
        <f t="shared" si="320"/>
        <v>29 ans, 3 mois et 30 jours</v>
      </c>
      <c r="J388" s="28">
        <f t="shared" si="296"/>
        <v>54240</v>
      </c>
      <c r="K388" s="29">
        <f t="shared" si="294"/>
        <v>54270</v>
      </c>
      <c r="M388" s="30" t="str">
        <f t="shared" ca="1" si="297"/>
        <v/>
      </c>
      <c r="O388" s="31">
        <f t="shared" si="300"/>
        <v>0</v>
      </c>
      <c r="P388" s="31">
        <f t="shared" si="295"/>
        <v>0</v>
      </c>
      <c r="X388" s="115" t="str">
        <f t="shared" si="292"/>
        <v/>
      </c>
      <c r="AA388" s="121" t="str">
        <f t="shared" si="317"/>
        <v/>
      </c>
      <c r="AB388" s="277">
        <f>SUM(X388:X390)</f>
        <v>0</v>
      </c>
      <c r="AC388" s="113"/>
      <c r="AD388" s="281">
        <v>128</v>
      </c>
      <c r="AE388" s="284">
        <f t="shared" ref="AE388" ca="1" si="342">OFFSET($AI$11,((MOD(ROW(AD389)*4,3)/2)+1)*COUNTA(AD388)+IF(((MOD(ROW(AD389)*4,3)/2)+1)*COUNTA(AD388)=2,INT(ROW(AD382)/12),0),)</f>
        <v>0</v>
      </c>
      <c r="AF388" s="265" t="str">
        <f t="shared" ref="AF388" si="343">IF(AB388=0,"",IF(AB388&lt;AE388,"Alerte !",1))</f>
        <v/>
      </c>
    </row>
    <row r="389" spans="1:32" ht="15" customHeight="1" x14ac:dyDescent="0.25">
      <c r="A389" s="1">
        <v>384</v>
      </c>
      <c r="B389" s="283"/>
      <c r="C389" s="24" t="str">
        <f t="shared" si="290"/>
        <v xml:space="preserve">55 ans </v>
      </c>
      <c r="D389" s="25">
        <f t="shared" si="291"/>
        <v>2048</v>
      </c>
      <c r="E389" s="27" t="str">
        <f t="shared" si="293"/>
        <v>31 ans, 11 mois et 30 jours</v>
      </c>
      <c r="F389" s="27" t="s">
        <v>35</v>
      </c>
      <c r="H389" s="26" t="str">
        <f t="shared" si="333"/>
        <v>27 ans, 11 mois et 30 jours</v>
      </c>
      <c r="I389" s="29" t="str">
        <f t="shared" si="320"/>
        <v>29 ans, 4 mois et 30 jours</v>
      </c>
      <c r="J389" s="28">
        <f t="shared" si="296"/>
        <v>54271</v>
      </c>
      <c r="K389" s="29">
        <f t="shared" si="294"/>
        <v>54301</v>
      </c>
      <c r="M389" s="30" t="str">
        <f t="shared" ca="1" si="297"/>
        <v/>
      </c>
      <c r="O389" s="31">
        <f t="shared" si="300"/>
        <v>0</v>
      </c>
      <c r="P389" s="31">
        <f t="shared" si="295"/>
        <v>0</v>
      </c>
      <c r="X389" s="115" t="str">
        <f t="shared" si="292"/>
        <v/>
      </c>
      <c r="AA389" s="121" t="str">
        <f t="shared" si="317"/>
        <v/>
      </c>
      <c r="AB389" s="278"/>
      <c r="AC389" s="113"/>
      <c r="AD389" s="281"/>
      <c r="AE389" s="285"/>
      <c r="AF389" s="265"/>
    </row>
    <row r="390" spans="1:32" ht="15" customHeight="1" thickBot="1" x14ac:dyDescent="0.3">
      <c r="A390" s="1">
        <v>385</v>
      </c>
      <c r="B390" s="283"/>
      <c r="C390" s="24" t="str">
        <f t="shared" ref="C390:C453" si="344">IF(A390="","",DATEDIF($AJ$8,J390,"y")&amp;IF(DATEDIF($AJ$8,J390,"y")&gt;1," ans "," an "))</f>
        <v xml:space="preserve">55 ans </v>
      </c>
      <c r="D390" s="25">
        <f t="shared" ref="D390:D453" si="345">IF(A390="","",YEAR(J390))</f>
        <v>2048</v>
      </c>
      <c r="E390" s="27" t="str">
        <f t="shared" si="293"/>
        <v>32 ans, 0 mois et 29 jours</v>
      </c>
      <c r="F390" s="27" t="s">
        <v>35</v>
      </c>
      <c r="H390" s="26" t="str">
        <f t="shared" si="333"/>
        <v>28 ans, 0 mois et 29 jours</v>
      </c>
      <c r="I390" s="29" t="str">
        <f t="shared" si="320"/>
        <v>29 ans, 5 mois et 29 jours</v>
      </c>
      <c r="J390" s="28">
        <f t="shared" si="296"/>
        <v>54302</v>
      </c>
      <c r="K390" s="29">
        <f t="shared" si="294"/>
        <v>54331</v>
      </c>
      <c r="M390" s="30" t="str">
        <f t="shared" ca="1" si="297"/>
        <v/>
      </c>
      <c r="O390" s="31">
        <f t="shared" si="300"/>
        <v>0</v>
      </c>
      <c r="P390" s="31">
        <f t="shared" si="295"/>
        <v>0</v>
      </c>
      <c r="X390" s="115" t="str">
        <f t="shared" ref="X390:X453" si="346">IF(Q390="","",SUM(Q390:W390))</f>
        <v/>
      </c>
      <c r="AA390" s="121" t="str">
        <f t="shared" si="317"/>
        <v/>
      </c>
      <c r="AB390" s="279"/>
      <c r="AC390" s="113"/>
      <c r="AD390" s="281"/>
      <c r="AE390" s="286"/>
      <c r="AF390" s="265"/>
    </row>
    <row r="391" spans="1:32" ht="15" customHeight="1" x14ac:dyDescent="0.25">
      <c r="A391" s="1">
        <v>386</v>
      </c>
      <c r="B391" s="283"/>
      <c r="C391" s="24" t="str">
        <f t="shared" si="344"/>
        <v xml:space="preserve">55 ans </v>
      </c>
      <c r="D391" s="25">
        <f t="shared" si="345"/>
        <v>2048</v>
      </c>
      <c r="E391" s="27" t="str">
        <f t="shared" ref="E391:E454" si="347">IF(A391="","",DATEDIF($J$6,K391,"y")&amp;IF(DATEDIF($J$6,K391,"y")&gt;1," ans, "," an, ")&amp;DATEDIF($J$6,K391,"ym")&amp;" mois et "&amp;DATEDIF($J$6,K391,"md")&amp;IF(DATEDIF(
$J$6,K391,"md")&gt;1," jours"," jour"))</f>
        <v>32 ans, 1 mois et 30 jours</v>
      </c>
      <c r="F391" s="27" t="s">
        <v>35</v>
      </c>
      <c r="H391" s="26" t="str">
        <f t="shared" si="333"/>
        <v>28 ans, 1 mois et 30 jours</v>
      </c>
      <c r="I391" s="29" t="str">
        <f t="shared" si="320"/>
        <v>29 ans, 6 mois et 30 jours</v>
      </c>
      <c r="J391" s="28">
        <f t="shared" si="296"/>
        <v>54332</v>
      </c>
      <c r="K391" s="29">
        <f t="shared" ref="K391:K454" si="348">IF(A391="","",EOMONTH(J391,0))</f>
        <v>54362</v>
      </c>
      <c r="M391" s="30" t="str">
        <f t="shared" ca="1" si="297"/>
        <v/>
      </c>
      <c r="O391" s="31">
        <f t="shared" si="300"/>
        <v>0</v>
      </c>
      <c r="P391" s="31">
        <f t="shared" ref="P391:P454" si="349">Q391-O391</f>
        <v>0</v>
      </c>
      <c r="X391" s="115" t="str">
        <f t="shared" si="346"/>
        <v/>
      </c>
      <c r="AA391" s="121" t="str">
        <f t="shared" si="317"/>
        <v/>
      </c>
      <c r="AB391" s="277">
        <f>SUM(X391:X393)</f>
        <v>0</v>
      </c>
      <c r="AC391" s="113"/>
      <c r="AD391" s="281">
        <v>129</v>
      </c>
      <c r="AE391" s="284">
        <f t="shared" ref="AE391" ca="1" si="350">OFFSET($AI$11,((MOD(ROW(AD392)*4,3)/2)+1)*COUNTA(AD391)+IF(((MOD(ROW(AD392)*4,3)/2)+1)*COUNTA(AD391)=2,INT(ROW(AD385)/12),0),)</f>
        <v>0</v>
      </c>
      <c r="AF391" s="265" t="str">
        <f t="shared" ref="AF391" si="351">IF(AB391=0,"",IF(AB391&lt;AE391,"Alerte !",1))</f>
        <v/>
      </c>
    </row>
    <row r="392" spans="1:32" ht="15" customHeight="1" x14ac:dyDescent="0.25">
      <c r="A392" s="1">
        <v>387</v>
      </c>
      <c r="B392" s="283"/>
      <c r="C392" s="24" t="str">
        <f t="shared" si="344"/>
        <v xml:space="preserve">55 ans </v>
      </c>
      <c r="D392" s="25">
        <f t="shared" si="345"/>
        <v>2048</v>
      </c>
      <c r="E392" s="27" t="str">
        <f t="shared" si="347"/>
        <v>32 ans, 2 mois et 29 jours</v>
      </c>
      <c r="F392" s="27" t="s">
        <v>35</v>
      </c>
      <c r="H392" s="26" t="str">
        <f t="shared" si="333"/>
        <v>28 ans, 2 mois et 29 jours</v>
      </c>
      <c r="I392" s="29" t="str">
        <f t="shared" si="320"/>
        <v>29 ans, 7 mois et 29 jours</v>
      </c>
      <c r="J392" s="28">
        <f t="shared" ref="J392:J455" si="352">IF(A392="","",EDATE(J391,1))</f>
        <v>54363</v>
      </c>
      <c r="K392" s="29">
        <f t="shared" si="348"/>
        <v>54392</v>
      </c>
      <c r="M392" s="30" t="str">
        <f t="shared" ref="M392:M455" ca="1" si="353">IF(N392="","",MATCH(N392,OFFSET($AS$5,VLOOKUP(L392,$AV$6:$AX$13,4,FALSE)-3,,VLOOKUP(L392,$AV$6:$AX$13,3,FALSE))))</f>
        <v/>
      </c>
      <c r="O392" s="31">
        <f t="shared" si="300"/>
        <v>0</v>
      </c>
      <c r="P392" s="31">
        <f t="shared" si="349"/>
        <v>0</v>
      </c>
      <c r="X392" s="115" t="str">
        <f t="shared" si="346"/>
        <v/>
      </c>
      <c r="AA392" s="121" t="str">
        <f t="shared" si="317"/>
        <v/>
      </c>
      <c r="AB392" s="278"/>
      <c r="AC392" s="113"/>
      <c r="AD392" s="281"/>
      <c r="AE392" s="285"/>
      <c r="AF392" s="265"/>
    </row>
    <row r="393" spans="1:32" ht="15" customHeight="1" thickBot="1" x14ac:dyDescent="0.3">
      <c r="A393" s="1">
        <v>388</v>
      </c>
      <c r="B393" s="283"/>
      <c r="C393" s="24" t="str">
        <f t="shared" si="344"/>
        <v xml:space="preserve">55 ans </v>
      </c>
      <c r="D393" s="25">
        <f t="shared" si="345"/>
        <v>2048</v>
      </c>
      <c r="E393" s="27" t="str">
        <f t="shared" si="347"/>
        <v>32 ans, 3 mois et 30 jours</v>
      </c>
      <c r="F393" s="27" t="s">
        <v>35</v>
      </c>
      <c r="H393" s="26" t="str">
        <f t="shared" si="333"/>
        <v>28 ans, 3 mois et 30 jours</v>
      </c>
      <c r="I393" s="29" t="str">
        <f t="shared" si="320"/>
        <v>29 ans, 8 mois et 30 jours</v>
      </c>
      <c r="J393" s="28">
        <f t="shared" si="352"/>
        <v>54393</v>
      </c>
      <c r="K393" s="29">
        <f t="shared" si="348"/>
        <v>54423</v>
      </c>
      <c r="M393" s="30" t="str">
        <f t="shared" ca="1" si="353"/>
        <v/>
      </c>
      <c r="O393" s="31">
        <f t="shared" si="300"/>
        <v>0</v>
      </c>
      <c r="P393" s="31">
        <f t="shared" si="349"/>
        <v>0</v>
      </c>
      <c r="X393" s="115" t="str">
        <f t="shared" si="346"/>
        <v/>
      </c>
      <c r="AA393" s="121" t="str">
        <f t="shared" si="317"/>
        <v/>
      </c>
      <c r="AB393" s="279"/>
      <c r="AC393" s="113"/>
      <c r="AD393" s="281"/>
      <c r="AE393" s="286"/>
      <c r="AF393" s="265"/>
    </row>
    <row r="394" spans="1:32" ht="15" customHeight="1" x14ac:dyDescent="0.25">
      <c r="A394" s="1">
        <v>389</v>
      </c>
      <c r="B394" s="283" t="s">
        <v>73</v>
      </c>
      <c r="C394" s="24" t="str">
        <f t="shared" si="344"/>
        <v xml:space="preserve">55 ans </v>
      </c>
      <c r="D394" s="25">
        <f t="shared" si="345"/>
        <v>2049</v>
      </c>
      <c r="E394" s="27" t="str">
        <f t="shared" si="347"/>
        <v>32 ans, 4 mois et 30 jours</v>
      </c>
      <c r="F394" s="27" t="s">
        <v>35</v>
      </c>
      <c r="H394" s="26" t="str">
        <f t="shared" si="333"/>
        <v>28 ans, 4 mois et 30 jours</v>
      </c>
      <c r="I394" s="29" t="str">
        <f t="shared" si="320"/>
        <v>29 ans, 9 mois et 30 jours</v>
      </c>
      <c r="J394" s="28">
        <f t="shared" si="352"/>
        <v>54424</v>
      </c>
      <c r="K394" s="29">
        <f t="shared" si="348"/>
        <v>54454</v>
      </c>
      <c r="M394" s="30" t="str">
        <f t="shared" ca="1" si="353"/>
        <v/>
      </c>
      <c r="O394" s="31">
        <f t="shared" si="300"/>
        <v>0</v>
      </c>
      <c r="P394" s="31">
        <f t="shared" si="349"/>
        <v>0</v>
      </c>
      <c r="X394" s="115" t="str">
        <f t="shared" si="346"/>
        <v/>
      </c>
      <c r="AA394" s="121" t="str">
        <f t="shared" si="317"/>
        <v/>
      </c>
      <c r="AB394" s="277">
        <f>SUM(X394:X396)</f>
        <v>0</v>
      </c>
      <c r="AC394" s="113"/>
      <c r="AD394" s="281">
        <v>130</v>
      </c>
      <c r="AE394" s="284">
        <f t="shared" ref="AE394" ca="1" si="354">OFFSET($AI$11,((MOD(ROW(AD395)*4,3)/2)+1)*COUNTA(AD394)+IF(((MOD(ROW(AD395)*4,3)/2)+1)*COUNTA(AD394)=2,INT(ROW(AD388)/12),0),)</f>
        <v>0</v>
      </c>
      <c r="AF394" s="265" t="str">
        <f t="shared" ref="AF394" si="355">IF(AB394=0,"",IF(AB394&lt;AE394,"Alerte !",1))</f>
        <v/>
      </c>
    </row>
    <row r="395" spans="1:32" ht="15" customHeight="1" x14ac:dyDescent="0.25">
      <c r="A395" s="1">
        <v>390</v>
      </c>
      <c r="B395" s="283"/>
      <c r="C395" s="24" t="str">
        <f t="shared" si="344"/>
        <v xml:space="preserve">56 ans </v>
      </c>
      <c r="D395" s="25">
        <f t="shared" si="345"/>
        <v>2049</v>
      </c>
      <c r="E395" s="27" t="str">
        <f t="shared" si="347"/>
        <v>32 ans, 5 mois et 27 jours</v>
      </c>
      <c r="F395" s="27" t="s">
        <v>35</v>
      </c>
      <c r="H395" s="26" t="str">
        <f t="shared" si="333"/>
        <v>28 ans, 5 mois et 27 jours</v>
      </c>
      <c r="I395" s="29" t="str">
        <f t="shared" si="320"/>
        <v>29 ans, 10 mois et 27 jours</v>
      </c>
      <c r="J395" s="28">
        <f t="shared" si="352"/>
        <v>54455</v>
      </c>
      <c r="K395" s="29">
        <f t="shared" si="348"/>
        <v>54482</v>
      </c>
      <c r="M395" s="30" t="str">
        <f t="shared" ca="1" si="353"/>
        <v/>
      </c>
      <c r="O395" s="31">
        <f t="shared" ref="O395:O458" si="356">N395*$AM$7</f>
        <v>0</v>
      </c>
      <c r="P395" s="31">
        <f t="shared" si="349"/>
        <v>0</v>
      </c>
      <c r="X395" s="115" t="str">
        <f t="shared" si="346"/>
        <v/>
      </c>
      <c r="AA395" s="121" t="str">
        <f t="shared" si="317"/>
        <v/>
      </c>
      <c r="AB395" s="278"/>
      <c r="AC395" s="113"/>
      <c r="AD395" s="281"/>
      <c r="AE395" s="285"/>
      <c r="AF395" s="265"/>
    </row>
    <row r="396" spans="1:32" ht="15" customHeight="1" thickBot="1" x14ac:dyDescent="0.3">
      <c r="A396" s="1">
        <v>391</v>
      </c>
      <c r="B396" s="283"/>
      <c r="C396" s="24" t="str">
        <f t="shared" si="344"/>
        <v xml:space="preserve">56 ans </v>
      </c>
      <c r="D396" s="25">
        <f t="shared" si="345"/>
        <v>2049</v>
      </c>
      <c r="E396" s="27" t="str">
        <f t="shared" si="347"/>
        <v>32 ans, 6 mois et 30 jours</v>
      </c>
      <c r="F396" s="27" t="s">
        <v>35</v>
      </c>
      <c r="H396" s="26" t="str">
        <f t="shared" si="333"/>
        <v>28 ans, 6 mois et 30 jours</v>
      </c>
      <c r="I396" s="29" t="str">
        <f t="shared" si="320"/>
        <v>29 ans, 11 mois et 30 jours</v>
      </c>
      <c r="J396" s="28">
        <f t="shared" si="352"/>
        <v>54483</v>
      </c>
      <c r="K396" s="29">
        <f t="shared" si="348"/>
        <v>54513</v>
      </c>
      <c r="M396" s="30" t="str">
        <f t="shared" ca="1" si="353"/>
        <v/>
      </c>
      <c r="O396" s="31">
        <f t="shared" si="356"/>
        <v>0</v>
      </c>
      <c r="P396" s="31">
        <f t="shared" si="349"/>
        <v>0</v>
      </c>
      <c r="X396" s="115" t="str">
        <f t="shared" si="346"/>
        <v/>
      </c>
      <c r="AA396" s="121" t="str">
        <f t="shared" si="317"/>
        <v/>
      </c>
      <c r="AB396" s="279"/>
      <c r="AC396" s="113"/>
      <c r="AD396" s="281"/>
      <c r="AE396" s="286"/>
      <c r="AF396" s="265"/>
    </row>
    <row r="397" spans="1:32" ht="15" customHeight="1" x14ac:dyDescent="0.25">
      <c r="A397" s="1">
        <v>392</v>
      </c>
      <c r="B397" s="283"/>
      <c r="C397" s="24" t="str">
        <f t="shared" si="344"/>
        <v xml:space="preserve">56 ans </v>
      </c>
      <c r="D397" s="25">
        <f t="shared" si="345"/>
        <v>2049</v>
      </c>
      <c r="E397" s="27" t="str">
        <f t="shared" si="347"/>
        <v>32 ans, 7 mois et 29 jours</v>
      </c>
      <c r="F397" s="27" t="s">
        <v>35</v>
      </c>
      <c r="H397" s="26" t="str">
        <f t="shared" si="333"/>
        <v>28 ans, 7 mois et 29 jours</v>
      </c>
      <c r="I397" s="29" t="str">
        <f t="shared" si="320"/>
        <v>30 ans, 0 mois et 29 jours</v>
      </c>
      <c r="J397" s="28">
        <f t="shared" si="352"/>
        <v>54514</v>
      </c>
      <c r="K397" s="29">
        <f t="shared" si="348"/>
        <v>54543</v>
      </c>
      <c r="M397" s="30" t="str">
        <f t="shared" ca="1" si="353"/>
        <v/>
      </c>
      <c r="O397" s="31">
        <f t="shared" si="356"/>
        <v>0</v>
      </c>
      <c r="P397" s="31">
        <f t="shared" si="349"/>
        <v>0</v>
      </c>
      <c r="X397" s="115" t="str">
        <f t="shared" si="346"/>
        <v/>
      </c>
      <c r="AA397" s="121" t="str">
        <f t="shared" si="317"/>
        <v/>
      </c>
      <c r="AB397" s="277">
        <f>SUM(X397:X399)</f>
        <v>0</v>
      </c>
      <c r="AC397" s="113"/>
      <c r="AD397" s="281">
        <v>131</v>
      </c>
      <c r="AE397" s="284">
        <f t="shared" ref="AE397" ca="1" si="357">OFFSET($AI$11,((MOD(ROW(AD398)*4,3)/2)+1)*COUNTA(AD397)+IF(((MOD(ROW(AD398)*4,3)/2)+1)*COUNTA(AD397)=2,INT(ROW(AD391)/12),0),)</f>
        <v>0</v>
      </c>
      <c r="AF397" s="265" t="str">
        <f t="shared" ref="AF397" si="358">IF(AB397=0,"",IF(AB397&lt;AE397,"Alerte !",1))</f>
        <v/>
      </c>
    </row>
    <row r="398" spans="1:32" ht="15" customHeight="1" x14ac:dyDescent="0.25">
      <c r="A398" s="1">
        <v>393</v>
      </c>
      <c r="B398" s="283"/>
      <c r="C398" s="24" t="str">
        <f t="shared" si="344"/>
        <v xml:space="preserve">56 ans </v>
      </c>
      <c r="D398" s="25">
        <f t="shared" si="345"/>
        <v>2049</v>
      </c>
      <c r="E398" s="27" t="str">
        <f t="shared" si="347"/>
        <v>32 ans, 8 mois et 30 jours</v>
      </c>
      <c r="F398" s="27" t="s">
        <v>35</v>
      </c>
      <c r="H398" s="26" t="str">
        <f t="shared" si="333"/>
        <v>28 ans, 8 mois et 30 jours</v>
      </c>
      <c r="I398" s="29" t="str">
        <f t="shared" si="320"/>
        <v>30 ans, 1 mois et 30 jours</v>
      </c>
      <c r="J398" s="28">
        <f t="shared" si="352"/>
        <v>54544</v>
      </c>
      <c r="K398" s="29">
        <f t="shared" si="348"/>
        <v>54574</v>
      </c>
      <c r="M398" s="30" t="str">
        <f t="shared" ca="1" si="353"/>
        <v/>
      </c>
      <c r="O398" s="31">
        <f t="shared" si="356"/>
        <v>0</v>
      </c>
      <c r="P398" s="31">
        <f t="shared" si="349"/>
        <v>0</v>
      </c>
      <c r="X398" s="115" t="str">
        <f t="shared" si="346"/>
        <v/>
      </c>
      <c r="AA398" s="121" t="str">
        <f t="shared" si="317"/>
        <v/>
      </c>
      <c r="AB398" s="278"/>
      <c r="AC398" s="113"/>
      <c r="AD398" s="281"/>
      <c r="AE398" s="285"/>
      <c r="AF398" s="265"/>
    </row>
    <row r="399" spans="1:32" ht="15" customHeight="1" thickBot="1" x14ac:dyDescent="0.3">
      <c r="A399" s="1">
        <v>394</v>
      </c>
      <c r="B399" s="283"/>
      <c r="C399" s="24" t="str">
        <f t="shared" si="344"/>
        <v xml:space="preserve">56 ans </v>
      </c>
      <c r="D399" s="25">
        <f t="shared" si="345"/>
        <v>2049</v>
      </c>
      <c r="E399" s="27" t="str">
        <f t="shared" si="347"/>
        <v>32 ans, 9 mois et 29 jours</v>
      </c>
      <c r="F399" s="27" t="s">
        <v>35</v>
      </c>
      <c r="H399" s="26" t="str">
        <f t="shared" si="333"/>
        <v>28 ans, 9 mois et 29 jours</v>
      </c>
      <c r="I399" s="29" t="str">
        <f t="shared" si="320"/>
        <v>30 ans, 2 mois et 29 jours</v>
      </c>
      <c r="J399" s="28">
        <f t="shared" si="352"/>
        <v>54575</v>
      </c>
      <c r="K399" s="29">
        <f t="shared" si="348"/>
        <v>54604</v>
      </c>
      <c r="M399" s="30" t="str">
        <f t="shared" ca="1" si="353"/>
        <v/>
      </c>
      <c r="O399" s="31">
        <f t="shared" si="356"/>
        <v>0</v>
      </c>
      <c r="P399" s="31">
        <f t="shared" si="349"/>
        <v>0</v>
      </c>
      <c r="X399" s="115" t="str">
        <f t="shared" si="346"/>
        <v/>
      </c>
      <c r="AA399" s="121" t="str">
        <f t="shared" si="317"/>
        <v/>
      </c>
      <c r="AB399" s="279"/>
      <c r="AC399" s="113"/>
      <c r="AD399" s="281"/>
      <c r="AE399" s="286"/>
      <c r="AF399" s="265"/>
    </row>
    <row r="400" spans="1:32" ht="15" customHeight="1" x14ac:dyDescent="0.25">
      <c r="A400" s="1">
        <v>395</v>
      </c>
      <c r="B400" s="283"/>
      <c r="C400" s="24" t="str">
        <f t="shared" si="344"/>
        <v xml:space="preserve">56 ans </v>
      </c>
      <c r="D400" s="25">
        <f t="shared" si="345"/>
        <v>2049</v>
      </c>
      <c r="E400" s="27" t="str">
        <f t="shared" si="347"/>
        <v>32 ans, 10 mois et 30 jours</v>
      </c>
      <c r="F400" s="27" t="s">
        <v>35</v>
      </c>
      <c r="H400" s="26" t="str">
        <f t="shared" si="333"/>
        <v>28 ans, 10 mois et 30 jours</v>
      </c>
      <c r="I400" s="29" t="str">
        <f t="shared" si="320"/>
        <v>30 ans, 3 mois et 30 jours</v>
      </c>
      <c r="J400" s="28">
        <f t="shared" si="352"/>
        <v>54605</v>
      </c>
      <c r="K400" s="29">
        <f t="shared" si="348"/>
        <v>54635</v>
      </c>
      <c r="M400" s="30" t="str">
        <f t="shared" ca="1" si="353"/>
        <v/>
      </c>
      <c r="O400" s="31">
        <f t="shared" si="356"/>
        <v>0</v>
      </c>
      <c r="P400" s="31">
        <f t="shared" si="349"/>
        <v>0</v>
      </c>
      <c r="X400" s="115" t="str">
        <f t="shared" si="346"/>
        <v/>
      </c>
      <c r="AA400" s="121" t="str">
        <f t="shared" si="317"/>
        <v/>
      </c>
      <c r="AB400" s="277">
        <f>SUM(X400:X402)</f>
        <v>0</v>
      </c>
      <c r="AC400" s="113"/>
      <c r="AD400" s="281">
        <v>132</v>
      </c>
      <c r="AE400" s="284">
        <f t="shared" ref="AE400" ca="1" si="359">OFFSET($AI$11,((MOD(ROW(AD401)*4,3)/2)+1)*COUNTA(AD400)+IF(((MOD(ROW(AD401)*4,3)/2)+1)*COUNTA(AD400)=2,INT(ROW(AD394)/12),0),)</f>
        <v>0</v>
      </c>
      <c r="AF400" s="265" t="str">
        <f t="shared" ref="AF400" si="360">IF(AB400=0,"",IF(AB400&lt;AE400,"Alerte !",1))</f>
        <v/>
      </c>
    </row>
    <row r="401" spans="1:32" ht="15" customHeight="1" x14ac:dyDescent="0.25">
      <c r="A401" s="1">
        <v>396</v>
      </c>
      <c r="B401" s="283"/>
      <c r="C401" s="24" t="str">
        <f t="shared" si="344"/>
        <v xml:space="preserve">56 ans </v>
      </c>
      <c r="D401" s="25">
        <f t="shared" si="345"/>
        <v>2049</v>
      </c>
      <c r="E401" s="27" t="str">
        <f t="shared" si="347"/>
        <v>32 ans, 11 mois et 30 jours</v>
      </c>
      <c r="F401" s="27" t="s">
        <v>35</v>
      </c>
      <c r="H401" s="26" t="str">
        <f t="shared" si="333"/>
        <v>28 ans, 11 mois et 30 jours</v>
      </c>
      <c r="I401" s="29" t="str">
        <f t="shared" si="320"/>
        <v>30 ans, 4 mois et 30 jours</v>
      </c>
      <c r="J401" s="28">
        <f t="shared" si="352"/>
        <v>54636</v>
      </c>
      <c r="K401" s="29">
        <f t="shared" si="348"/>
        <v>54666</v>
      </c>
      <c r="M401" s="30" t="str">
        <f t="shared" ca="1" si="353"/>
        <v/>
      </c>
      <c r="O401" s="31">
        <f t="shared" si="356"/>
        <v>0</v>
      </c>
      <c r="P401" s="31">
        <f t="shared" si="349"/>
        <v>0</v>
      </c>
      <c r="X401" s="115" t="str">
        <f t="shared" si="346"/>
        <v/>
      </c>
      <c r="AA401" s="121" t="str">
        <f t="shared" si="317"/>
        <v/>
      </c>
      <c r="AB401" s="278"/>
      <c r="AC401" s="113"/>
      <c r="AD401" s="281"/>
      <c r="AE401" s="285"/>
      <c r="AF401" s="265"/>
    </row>
    <row r="402" spans="1:32" ht="15" customHeight="1" thickBot="1" x14ac:dyDescent="0.3">
      <c r="A402" s="1">
        <v>397</v>
      </c>
      <c r="B402" s="283"/>
      <c r="C402" s="24" t="str">
        <f t="shared" si="344"/>
        <v xml:space="preserve">56 ans </v>
      </c>
      <c r="D402" s="25">
        <f t="shared" si="345"/>
        <v>2049</v>
      </c>
      <c r="E402" s="27" t="str">
        <f t="shared" si="347"/>
        <v>33 ans, 0 mois et 29 jours</v>
      </c>
      <c r="F402" s="27" t="s">
        <v>35</v>
      </c>
      <c r="H402" s="26" t="str">
        <f t="shared" si="333"/>
        <v>29 ans, 0 mois et 29 jours</v>
      </c>
      <c r="I402" s="29" t="str">
        <f t="shared" si="320"/>
        <v>30 ans, 5 mois et 29 jours</v>
      </c>
      <c r="J402" s="28">
        <f t="shared" si="352"/>
        <v>54667</v>
      </c>
      <c r="K402" s="29">
        <f t="shared" si="348"/>
        <v>54696</v>
      </c>
      <c r="M402" s="30" t="str">
        <f t="shared" ca="1" si="353"/>
        <v/>
      </c>
      <c r="O402" s="31">
        <f t="shared" si="356"/>
        <v>0</v>
      </c>
      <c r="P402" s="31">
        <f t="shared" si="349"/>
        <v>0</v>
      </c>
      <c r="X402" s="115" t="str">
        <f t="shared" si="346"/>
        <v/>
      </c>
      <c r="AA402" s="121" t="str">
        <f t="shared" si="317"/>
        <v/>
      </c>
      <c r="AB402" s="279"/>
      <c r="AC402" s="113"/>
      <c r="AD402" s="281"/>
      <c r="AE402" s="286"/>
      <c r="AF402" s="265"/>
    </row>
    <row r="403" spans="1:32" ht="15" customHeight="1" x14ac:dyDescent="0.25">
      <c r="A403" s="1">
        <v>398</v>
      </c>
      <c r="B403" s="283"/>
      <c r="C403" s="24" t="str">
        <f t="shared" si="344"/>
        <v xml:space="preserve">56 ans </v>
      </c>
      <c r="D403" s="25">
        <f t="shared" si="345"/>
        <v>2049</v>
      </c>
      <c r="E403" s="27" t="str">
        <f t="shared" si="347"/>
        <v>33 ans, 1 mois et 30 jours</v>
      </c>
      <c r="F403" s="27" t="s">
        <v>35</v>
      </c>
      <c r="H403" s="26" t="str">
        <f t="shared" si="333"/>
        <v>29 ans, 1 mois et 30 jours</v>
      </c>
      <c r="I403" s="29" t="str">
        <f t="shared" si="320"/>
        <v>30 ans, 6 mois et 30 jours</v>
      </c>
      <c r="J403" s="28">
        <f t="shared" si="352"/>
        <v>54697</v>
      </c>
      <c r="K403" s="29">
        <f t="shared" si="348"/>
        <v>54727</v>
      </c>
      <c r="M403" s="30" t="str">
        <f t="shared" ca="1" si="353"/>
        <v/>
      </c>
      <c r="O403" s="31">
        <f t="shared" si="356"/>
        <v>0</v>
      </c>
      <c r="P403" s="31">
        <f t="shared" si="349"/>
        <v>0</v>
      </c>
      <c r="X403" s="115" t="str">
        <f t="shared" si="346"/>
        <v/>
      </c>
      <c r="AA403" s="121" t="str">
        <f t="shared" si="317"/>
        <v/>
      </c>
      <c r="AB403" s="277">
        <f>SUM(X403:X405)</f>
        <v>0</v>
      </c>
      <c r="AC403" s="113"/>
      <c r="AD403" s="281">
        <v>133</v>
      </c>
      <c r="AE403" s="284">
        <f t="shared" ref="AE403" ca="1" si="361">OFFSET($AI$11,((MOD(ROW(AD404)*4,3)/2)+1)*COUNTA(AD403)+IF(((MOD(ROW(AD404)*4,3)/2)+1)*COUNTA(AD403)=2,INT(ROW(AD397)/12),0),)</f>
        <v>0</v>
      </c>
      <c r="AF403" s="265" t="str">
        <f t="shared" ref="AF403" si="362">IF(AB403=0,"",IF(AB403&lt;AE403,"Alerte !",1))</f>
        <v/>
      </c>
    </row>
    <row r="404" spans="1:32" ht="15" customHeight="1" x14ac:dyDescent="0.25">
      <c r="A404" s="1">
        <v>399</v>
      </c>
      <c r="B404" s="283"/>
      <c r="C404" s="24" t="str">
        <f t="shared" si="344"/>
        <v xml:space="preserve">56 ans </v>
      </c>
      <c r="D404" s="25">
        <f t="shared" si="345"/>
        <v>2049</v>
      </c>
      <c r="E404" s="27" t="str">
        <f t="shared" si="347"/>
        <v>33 ans, 2 mois et 29 jours</v>
      </c>
      <c r="F404" s="27" t="s">
        <v>35</v>
      </c>
      <c r="H404" s="26" t="str">
        <f t="shared" si="333"/>
        <v>29 ans, 2 mois et 29 jours</v>
      </c>
      <c r="I404" s="29" t="str">
        <f t="shared" si="320"/>
        <v>30 ans, 7 mois et 29 jours</v>
      </c>
      <c r="J404" s="28">
        <f t="shared" si="352"/>
        <v>54728</v>
      </c>
      <c r="K404" s="29">
        <f t="shared" si="348"/>
        <v>54757</v>
      </c>
      <c r="M404" s="30" t="str">
        <f t="shared" ca="1" si="353"/>
        <v/>
      </c>
      <c r="O404" s="31">
        <f t="shared" si="356"/>
        <v>0</v>
      </c>
      <c r="P404" s="31">
        <f t="shared" si="349"/>
        <v>0</v>
      </c>
      <c r="X404" s="115" t="str">
        <f t="shared" si="346"/>
        <v/>
      </c>
      <c r="AA404" s="121" t="str">
        <f t="shared" si="317"/>
        <v/>
      </c>
      <c r="AB404" s="278"/>
      <c r="AC404" s="113"/>
      <c r="AD404" s="281"/>
      <c r="AE404" s="285"/>
      <c r="AF404" s="265"/>
    </row>
    <row r="405" spans="1:32" ht="15" customHeight="1" thickBot="1" x14ac:dyDescent="0.3">
      <c r="A405" s="1">
        <v>400</v>
      </c>
      <c r="B405" s="283"/>
      <c r="C405" s="24" t="str">
        <f t="shared" si="344"/>
        <v xml:space="preserve">56 ans </v>
      </c>
      <c r="D405" s="25">
        <f t="shared" si="345"/>
        <v>2049</v>
      </c>
      <c r="E405" s="27" t="str">
        <f t="shared" si="347"/>
        <v>33 ans, 3 mois et 30 jours</v>
      </c>
      <c r="F405" s="27" t="s">
        <v>35</v>
      </c>
      <c r="H405" s="26" t="str">
        <f t="shared" si="333"/>
        <v>29 ans, 3 mois et 30 jours</v>
      </c>
      <c r="I405" s="29" t="str">
        <f t="shared" si="320"/>
        <v>30 ans, 8 mois et 30 jours</v>
      </c>
      <c r="J405" s="28">
        <f t="shared" si="352"/>
        <v>54758</v>
      </c>
      <c r="K405" s="29">
        <f t="shared" si="348"/>
        <v>54788</v>
      </c>
      <c r="M405" s="30" t="str">
        <f t="shared" ca="1" si="353"/>
        <v/>
      </c>
      <c r="O405" s="31">
        <f t="shared" si="356"/>
        <v>0</v>
      </c>
      <c r="P405" s="31">
        <f t="shared" si="349"/>
        <v>0</v>
      </c>
      <c r="X405" s="115" t="str">
        <f t="shared" si="346"/>
        <v/>
      </c>
      <c r="AA405" s="121" t="str">
        <f t="shared" si="317"/>
        <v/>
      </c>
      <c r="AB405" s="279"/>
      <c r="AC405" s="113"/>
      <c r="AD405" s="281"/>
      <c r="AE405" s="286"/>
      <c r="AF405" s="265"/>
    </row>
    <row r="406" spans="1:32" ht="15" customHeight="1" x14ac:dyDescent="0.25">
      <c r="A406" s="1">
        <v>401</v>
      </c>
      <c r="B406" s="283" t="s">
        <v>74</v>
      </c>
      <c r="C406" s="24" t="str">
        <f t="shared" si="344"/>
        <v xml:space="preserve">56 ans </v>
      </c>
      <c r="D406" s="25">
        <f t="shared" si="345"/>
        <v>2050</v>
      </c>
      <c r="E406" s="27" t="str">
        <f t="shared" si="347"/>
        <v>33 ans, 4 mois et 30 jours</v>
      </c>
      <c r="F406" s="27" t="s">
        <v>35</v>
      </c>
      <c r="H406" s="26" t="str">
        <f t="shared" si="333"/>
        <v>29 ans, 4 mois et 30 jours</v>
      </c>
      <c r="I406" s="29" t="str">
        <f t="shared" si="320"/>
        <v>30 ans, 9 mois et 30 jours</v>
      </c>
      <c r="J406" s="28">
        <f t="shared" si="352"/>
        <v>54789</v>
      </c>
      <c r="K406" s="29">
        <f t="shared" si="348"/>
        <v>54819</v>
      </c>
      <c r="M406" s="30" t="str">
        <f t="shared" ca="1" si="353"/>
        <v/>
      </c>
      <c r="O406" s="31">
        <f t="shared" si="356"/>
        <v>0</v>
      </c>
      <c r="P406" s="31">
        <f t="shared" si="349"/>
        <v>0</v>
      </c>
      <c r="X406" s="115" t="str">
        <f t="shared" si="346"/>
        <v/>
      </c>
      <c r="AA406" s="121" t="str">
        <f t="shared" si="317"/>
        <v/>
      </c>
      <c r="AB406" s="277">
        <f>SUM(X406:X408)</f>
        <v>0</v>
      </c>
      <c r="AC406" s="113"/>
      <c r="AD406" s="281">
        <v>134</v>
      </c>
      <c r="AE406" s="284">
        <f t="shared" ref="AE406" ca="1" si="363">OFFSET($AI$11,((MOD(ROW(AD407)*4,3)/2)+1)*COUNTA(AD406)+IF(((MOD(ROW(AD407)*4,3)/2)+1)*COUNTA(AD406)=2,INT(ROW(AD400)/12),0),)</f>
        <v>0</v>
      </c>
      <c r="AF406" s="265" t="str">
        <f t="shared" ref="AF406" si="364">IF(AB406=0,"",IF(AB406&lt;AE406,"Alerte !",1))</f>
        <v/>
      </c>
    </row>
    <row r="407" spans="1:32" ht="15" customHeight="1" x14ac:dyDescent="0.25">
      <c r="A407" s="1">
        <v>402</v>
      </c>
      <c r="B407" s="283"/>
      <c r="C407" s="24" t="str">
        <f t="shared" si="344"/>
        <v xml:space="preserve">57 ans </v>
      </c>
      <c r="D407" s="25">
        <f t="shared" si="345"/>
        <v>2050</v>
      </c>
      <c r="E407" s="27" t="str">
        <f t="shared" si="347"/>
        <v>33 ans, 5 mois et 27 jours</v>
      </c>
      <c r="F407" s="27" t="s">
        <v>35</v>
      </c>
      <c r="H407" s="26" t="str">
        <f t="shared" si="333"/>
        <v>29 ans, 5 mois et 27 jours</v>
      </c>
      <c r="I407" s="29" t="str">
        <f t="shared" si="320"/>
        <v>30 ans, 10 mois et 27 jours</v>
      </c>
      <c r="J407" s="28">
        <f t="shared" si="352"/>
        <v>54820</v>
      </c>
      <c r="K407" s="29">
        <f t="shared" si="348"/>
        <v>54847</v>
      </c>
      <c r="M407" s="30" t="str">
        <f t="shared" ca="1" si="353"/>
        <v/>
      </c>
      <c r="O407" s="31">
        <f t="shared" si="356"/>
        <v>0</v>
      </c>
      <c r="P407" s="31">
        <f t="shared" si="349"/>
        <v>0</v>
      </c>
      <c r="X407" s="115" t="str">
        <f t="shared" si="346"/>
        <v/>
      </c>
      <c r="AA407" s="121" t="str">
        <f t="shared" si="317"/>
        <v/>
      </c>
      <c r="AB407" s="278"/>
      <c r="AC407" s="113"/>
      <c r="AD407" s="281"/>
      <c r="AE407" s="285"/>
      <c r="AF407" s="265"/>
    </row>
    <row r="408" spans="1:32" ht="15" customHeight="1" thickBot="1" x14ac:dyDescent="0.3">
      <c r="A408" s="1">
        <v>403</v>
      </c>
      <c r="B408" s="283"/>
      <c r="C408" s="24" t="str">
        <f t="shared" si="344"/>
        <v xml:space="preserve">57 ans </v>
      </c>
      <c r="D408" s="25">
        <f t="shared" si="345"/>
        <v>2050</v>
      </c>
      <c r="E408" s="27" t="str">
        <f t="shared" si="347"/>
        <v>33 ans, 6 mois et 30 jours</v>
      </c>
      <c r="F408" s="27" t="s">
        <v>35</v>
      </c>
      <c r="H408" s="26" t="str">
        <f t="shared" si="333"/>
        <v>29 ans, 6 mois et 30 jours</v>
      </c>
      <c r="I408" s="29" t="str">
        <f t="shared" si="320"/>
        <v>30 ans, 11 mois et 30 jours</v>
      </c>
      <c r="J408" s="28">
        <f t="shared" si="352"/>
        <v>54848</v>
      </c>
      <c r="K408" s="29">
        <f t="shared" si="348"/>
        <v>54878</v>
      </c>
      <c r="M408" s="30" t="str">
        <f t="shared" ca="1" si="353"/>
        <v/>
      </c>
      <c r="O408" s="31">
        <f t="shared" si="356"/>
        <v>0</v>
      </c>
      <c r="P408" s="31">
        <f t="shared" si="349"/>
        <v>0</v>
      </c>
      <c r="X408" s="115" t="str">
        <f t="shared" si="346"/>
        <v/>
      </c>
      <c r="AA408" s="121" t="str">
        <f t="shared" si="317"/>
        <v/>
      </c>
      <c r="AB408" s="279"/>
      <c r="AC408" s="113"/>
      <c r="AD408" s="281"/>
      <c r="AE408" s="286"/>
      <c r="AF408" s="265"/>
    </row>
    <row r="409" spans="1:32" ht="15" customHeight="1" x14ac:dyDescent="0.25">
      <c r="A409" s="1">
        <v>404</v>
      </c>
      <c r="B409" s="283"/>
      <c r="C409" s="24" t="str">
        <f t="shared" si="344"/>
        <v xml:space="preserve">57 ans </v>
      </c>
      <c r="D409" s="25">
        <f t="shared" si="345"/>
        <v>2050</v>
      </c>
      <c r="E409" s="27" t="str">
        <f t="shared" si="347"/>
        <v>33 ans, 7 mois et 29 jours</v>
      </c>
      <c r="F409" s="27" t="s">
        <v>35</v>
      </c>
      <c r="H409" s="26" t="str">
        <f t="shared" si="333"/>
        <v>29 ans, 7 mois et 29 jours</v>
      </c>
      <c r="I409" s="29" t="str">
        <f t="shared" si="320"/>
        <v>31 ans, 0 mois et 29 jours</v>
      </c>
      <c r="J409" s="28">
        <f t="shared" si="352"/>
        <v>54879</v>
      </c>
      <c r="K409" s="29">
        <f t="shared" si="348"/>
        <v>54908</v>
      </c>
      <c r="M409" s="30" t="str">
        <f t="shared" ca="1" si="353"/>
        <v/>
      </c>
      <c r="O409" s="31">
        <f t="shared" si="356"/>
        <v>0</v>
      </c>
      <c r="P409" s="31">
        <f t="shared" si="349"/>
        <v>0</v>
      </c>
      <c r="X409" s="115" t="str">
        <f t="shared" si="346"/>
        <v/>
      </c>
      <c r="AA409" s="121" t="str">
        <f t="shared" si="317"/>
        <v/>
      </c>
      <c r="AB409" s="277">
        <f>SUM(X409:X411)</f>
        <v>0</v>
      </c>
      <c r="AC409" s="113"/>
      <c r="AD409" s="281">
        <v>135</v>
      </c>
      <c r="AE409" s="284">
        <f t="shared" ref="AE409" ca="1" si="365">OFFSET($AI$11,((MOD(ROW(AD410)*4,3)/2)+1)*COUNTA(AD409)+IF(((MOD(ROW(AD410)*4,3)/2)+1)*COUNTA(AD409)=2,INT(ROW(AD403)/12),0),)</f>
        <v>0</v>
      </c>
      <c r="AF409" s="265" t="str">
        <f t="shared" ref="AF409" si="366">IF(AB409=0,"",IF(AB409&lt;AE409,"Alerte !",1))</f>
        <v/>
      </c>
    </row>
    <row r="410" spans="1:32" ht="15" customHeight="1" x14ac:dyDescent="0.25">
      <c r="A410" s="1">
        <v>405</v>
      </c>
      <c r="B410" s="283"/>
      <c r="C410" s="24" t="str">
        <f t="shared" si="344"/>
        <v xml:space="preserve">57 ans </v>
      </c>
      <c r="D410" s="25">
        <f t="shared" si="345"/>
        <v>2050</v>
      </c>
      <c r="E410" s="27" t="str">
        <f t="shared" si="347"/>
        <v>33 ans, 8 mois et 30 jours</v>
      </c>
      <c r="F410" s="27" t="s">
        <v>35</v>
      </c>
      <c r="H410" s="26" t="str">
        <f t="shared" si="333"/>
        <v>29 ans, 8 mois et 30 jours</v>
      </c>
      <c r="I410" s="29" t="str">
        <f t="shared" si="320"/>
        <v>31 ans, 1 mois et 30 jours</v>
      </c>
      <c r="J410" s="28">
        <f t="shared" si="352"/>
        <v>54909</v>
      </c>
      <c r="K410" s="29">
        <f t="shared" si="348"/>
        <v>54939</v>
      </c>
      <c r="M410" s="30" t="str">
        <f t="shared" ca="1" si="353"/>
        <v/>
      </c>
      <c r="O410" s="31">
        <f t="shared" si="356"/>
        <v>0</v>
      </c>
      <c r="P410" s="31">
        <f t="shared" si="349"/>
        <v>0</v>
      </c>
      <c r="X410" s="115" t="str">
        <f t="shared" si="346"/>
        <v/>
      </c>
      <c r="AA410" s="121" t="str">
        <f t="shared" si="317"/>
        <v/>
      </c>
      <c r="AB410" s="278"/>
      <c r="AC410" s="113"/>
      <c r="AD410" s="281"/>
      <c r="AE410" s="285"/>
      <c r="AF410" s="265"/>
    </row>
    <row r="411" spans="1:32" ht="15" customHeight="1" thickBot="1" x14ac:dyDescent="0.3">
      <c r="A411" s="1">
        <v>406</v>
      </c>
      <c r="B411" s="283"/>
      <c r="C411" s="24" t="str">
        <f t="shared" si="344"/>
        <v xml:space="preserve">57 ans </v>
      </c>
      <c r="D411" s="25">
        <f t="shared" si="345"/>
        <v>2050</v>
      </c>
      <c r="E411" s="27" t="str">
        <f t="shared" si="347"/>
        <v>33 ans, 9 mois et 29 jours</v>
      </c>
      <c r="F411" s="27" t="s">
        <v>35</v>
      </c>
      <c r="H411" s="26" t="str">
        <f t="shared" si="333"/>
        <v>29 ans, 9 mois et 29 jours</v>
      </c>
      <c r="I411" s="29" t="str">
        <f t="shared" si="320"/>
        <v>31 ans, 2 mois et 29 jours</v>
      </c>
      <c r="J411" s="28">
        <f t="shared" si="352"/>
        <v>54940</v>
      </c>
      <c r="K411" s="29">
        <f t="shared" si="348"/>
        <v>54969</v>
      </c>
      <c r="M411" s="30" t="str">
        <f t="shared" ca="1" si="353"/>
        <v/>
      </c>
      <c r="O411" s="31">
        <f t="shared" si="356"/>
        <v>0</v>
      </c>
      <c r="P411" s="31">
        <f t="shared" si="349"/>
        <v>0</v>
      </c>
      <c r="X411" s="115" t="str">
        <f t="shared" si="346"/>
        <v/>
      </c>
      <c r="AA411" s="121" t="str">
        <f t="shared" si="317"/>
        <v/>
      </c>
      <c r="AB411" s="279"/>
      <c r="AC411" s="113"/>
      <c r="AD411" s="281"/>
      <c r="AE411" s="286"/>
      <c r="AF411" s="265"/>
    </row>
    <row r="412" spans="1:32" ht="15" customHeight="1" x14ac:dyDescent="0.25">
      <c r="A412" s="1">
        <v>407</v>
      </c>
      <c r="B412" s="283"/>
      <c r="C412" s="24" t="str">
        <f t="shared" si="344"/>
        <v xml:space="preserve">57 ans </v>
      </c>
      <c r="D412" s="25">
        <f t="shared" si="345"/>
        <v>2050</v>
      </c>
      <c r="E412" s="27" t="str">
        <f t="shared" si="347"/>
        <v>33 ans, 10 mois et 30 jours</v>
      </c>
      <c r="F412" s="27" t="s">
        <v>35</v>
      </c>
      <c r="H412" s="26" t="str">
        <f t="shared" si="333"/>
        <v>29 ans, 10 mois et 30 jours</v>
      </c>
      <c r="I412" s="29" t="str">
        <f t="shared" si="320"/>
        <v>31 ans, 3 mois et 30 jours</v>
      </c>
      <c r="J412" s="28">
        <f t="shared" si="352"/>
        <v>54970</v>
      </c>
      <c r="K412" s="29">
        <f t="shared" si="348"/>
        <v>55000</v>
      </c>
      <c r="M412" s="30" t="str">
        <f t="shared" ca="1" si="353"/>
        <v/>
      </c>
      <c r="O412" s="31">
        <f t="shared" si="356"/>
        <v>0</v>
      </c>
      <c r="P412" s="31">
        <f t="shared" si="349"/>
        <v>0</v>
      </c>
      <c r="X412" s="115" t="str">
        <f t="shared" si="346"/>
        <v/>
      </c>
      <c r="AA412" s="121" t="str">
        <f t="shared" si="317"/>
        <v/>
      </c>
      <c r="AB412" s="277">
        <f>SUM(X412:X414)</f>
        <v>0</v>
      </c>
      <c r="AC412" s="113"/>
      <c r="AD412" s="281">
        <v>136</v>
      </c>
      <c r="AE412" s="284">
        <f t="shared" ref="AE412" ca="1" si="367">OFFSET($AI$11,((MOD(ROW(AD413)*4,3)/2)+1)*COUNTA(AD412)+IF(((MOD(ROW(AD413)*4,3)/2)+1)*COUNTA(AD412)=2,INT(ROW(AD406)/12),0),)</f>
        <v>0</v>
      </c>
      <c r="AF412" s="265" t="str">
        <f t="shared" ref="AF412" si="368">IF(AB412=0,"",IF(AB412&lt;AE412,"Alerte !",1))</f>
        <v/>
      </c>
    </row>
    <row r="413" spans="1:32" ht="15" customHeight="1" x14ac:dyDescent="0.25">
      <c r="A413" s="1">
        <v>408</v>
      </c>
      <c r="B413" s="283"/>
      <c r="C413" s="24" t="str">
        <f t="shared" si="344"/>
        <v xml:space="preserve">57 ans </v>
      </c>
      <c r="D413" s="25">
        <f t="shared" si="345"/>
        <v>2050</v>
      </c>
      <c r="E413" s="27" t="str">
        <f t="shared" si="347"/>
        <v>33 ans, 11 mois et 30 jours</v>
      </c>
      <c r="F413" s="27" t="s">
        <v>35</v>
      </c>
      <c r="H413" s="26" t="str">
        <f t="shared" si="333"/>
        <v>29 ans, 11 mois et 30 jours</v>
      </c>
      <c r="I413" s="29" t="str">
        <f t="shared" si="320"/>
        <v>31 ans, 4 mois et 30 jours</v>
      </c>
      <c r="J413" s="28">
        <f t="shared" si="352"/>
        <v>55001</v>
      </c>
      <c r="K413" s="29">
        <f t="shared" si="348"/>
        <v>55031</v>
      </c>
      <c r="M413" s="30" t="str">
        <f t="shared" ca="1" si="353"/>
        <v/>
      </c>
      <c r="O413" s="31">
        <f t="shared" si="356"/>
        <v>0</v>
      </c>
      <c r="P413" s="31">
        <f t="shared" si="349"/>
        <v>0</v>
      </c>
      <c r="X413" s="115" t="str">
        <f t="shared" si="346"/>
        <v/>
      </c>
      <c r="AA413" s="121" t="str">
        <f t="shared" si="317"/>
        <v/>
      </c>
      <c r="AB413" s="278"/>
      <c r="AC413" s="113"/>
      <c r="AD413" s="281"/>
      <c r="AE413" s="285"/>
      <c r="AF413" s="265"/>
    </row>
    <row r="414" spans="1:32" ht="15" customHeight="1" thickBot="1" x14ac:dyDescent="0.3">
      <c r="A414" s="1">
        <v>409</v>
      </c>
      <c r="B414" s="283"/>
      <c r="C414" s="24" t="str">
        <f t="shared" si="344"/>
        <v xml:space="preserve">57 ans </v>
      </c>
      <c r="D414" s="25">
        <f t="shared" si="345"/>
        <v>2050</v>
      </c>
      <c r="E414" s="27" t="str">
        <f t="shared" si="347"/>
        <v>34 ans, 0 mois et 29 jours</v>
      </c>
      <c r="F414" s="27" t="s">
        <v>35</v>
      </c>
      <c r="H414" s="26" t="str">
        <f t="shared" si="333"/>
        <v>30 ans, 0 mois et 29 jours</v>
      </c>
      <c r="I414" s="29" t="str">
        <f t="shared" si="320"/>
        <v>31 ans, 5 mois et 29 jours</v>
      </c>
      <c r="J414" s="28">
        <f t="shared" si="352"/>
        <v>55032</v>
      </c>
      <c r="K414" s="29">
        <f t="shared" si="348"/>
        <v>55061</v>
      </c>
      <c r="M414" s="30" t="str">
        <f t="shared" ca="1" si="353"/>
        <v/>
      </c>
      <c r="O414" s="31">
        <f t="shared" si="356"/>
        <v>0</v>
      </c>
      <c r="P414" s="31">
        <f t="shared" si="349"/>
        <v>0</v>
      </c>
      <c r="X414" s="115" t="str">
        <f t="shared" si="346"/>
        <v/>
      </c>
      <c r="AA414" s="121" t="str">
        <f t="shared" si="317"/>
        <v/>
      </c>
      <c r="AB414" s="279"/>
      <c r="AC414" s="113"/>
      <c r="AD414" s="281"/>
      <c r="AE414" s="286"/>
      <c r="AF414" s="265"/>
    </row>
    <row r="415" spans="1:32" ht="15" customHeight="1" x14ac:dyDescent="0.25">
      <c r="A415" s="1">
        <v>410</v>
      </c>
      <c r="B415" s="283"/>
      <c r="C415" s="24" t="str">
        <f t="shared" si="344"/>
        <v xml:space="preserve">57 ans </v>
      </c>
      <c r="D415" s="25">
        <f t="shared" si="345"/>
        <v>2050</v>
      </c>
      <c r="E415" s="27" t="str">
        <f t="shared" si="347"/>
        <v>34 ans, 1 mois et 30 jours</v>
      </c>
      <c r="F415" s="27" t="s">
        <v>35</v>
      </c>
      <c r="H415" s="26" t="str">
        <f t="shared" si="333"/>
        <v>30 ans, 1 mois et 30 jours</v>
      </c>
      <c r="I415" s="29" t="str">
        <f t="shared" si="320"/>
        <v>31 ans, 6 mois et 30 jours</v>
      </c>
      <c r="J415" s="28">
        <f t="shared" si="352"/>
        <v>55062</v>
      </c>
      <c r="K415" s="29">
        <f t="shared" si="348"/>
        <v>55092</v>
      </c>
      <c r="M415" s="30" t="str">
        <f t="shared" ca="1" si="353"/>
        <v/>
      </c>
      <c r="O415" s="31">
        <f t="shared" si="356"/>
        <v>0</v>
      </c>
      <c r="P415" s="31">
        <f t="shared" si="349"/>
        <v>0</v>
      </c>
      <c r="X415" s="115" t="str">
        <f t="shared" si="346"/>
        <v/>
      </c>
      <c r="AA415" s="121" t="str">
        <f t="shared" si="317"/>
        <v/>
      </c>
      <c r="AB415" s="277">
        <f>SUM(X415:X417)</f>
        <v>0</v>
      </c>
      <c r="AC415" s="113"/>
      <c r="AD415" s="281">
        <v>137</v>
      </c>
      <c r="AE415" s="284">
        <f t="shared" ref="AE415" ca="1" si="369">OFFSET($AI$11,((MOD(ROW(AD416)*4,3)/2)+1)*COUNTA(AD415)+IF(((MOD(ROW(AD416)*4,3)/2)+1)*COUNTA(AD415)=2,INT(ROW(AD409)/12),0),)</f>
        <v>0</v>
      </c>
      <c r="AF415" s="265" t="str">
        <f t="shared" ref="AF415" si="370">IF(AB415=0,"",IF(AB415&lt;AE415,"Alerte !",1))</f>
        <v/>
      </c>
    </row>
    <row r="416" spans="1:32" ht="15" customHeight="1" x14ac:dyDescent="0.25">
      <c r="A416" s="1">
        <v>411</v>
      </c>
      <c r="B416" s="283"/>
      <c r="C416" s="24" t="str">
        <f t="shared" si="344"/>
        <v xml:space="preserve">57 ans </v>
      </c>
      <c r="D416" s="25">
        <f t="shared" si="345"/>
        <v>2050</v>
      </c>
      <c r="E416" s="27" t="str">
        <f t="shared" si="347"/>
        <v>34 ans, 2 mois et 29 jours</v>
      </c>
      <c r="F416" s="27" t="s">
        <v>35</v>
      </c>
      <c r="H416" s="26" t="str">
        <f t="shared" si="333"/>
        <v>30 ans, 2 mois et 29 jours</v>
      </c>
      <c r="I416" s="29" t="str">
        <f t="shared" si="320"/>
        <v>31 ans, 7 mois et 29 jours</v>
      </c>
      <c r="J416" s="28">
        <f t="shared" si="352"/>
        <v>55093</v>
      </c>
      <c r="K416" s="29">
        <f t="shared" si="348"/>
        <v>55122</v>
      </c>
      <c r="M416" s="30" t="str">
        <f t="shared" ca="1" si="353"/>
        <v/>
      </c>
      <c r="O416" s="31">
        <f t="shared" si="356"/>
        <v>0</v>
      </c>
      <c r="P416" s="31">
        <f t="shared" si="349"/>
        <v>0</v>
      </c>
      <c r="X416" s="115" t="str">
        <f t="shared" si="346"/>
        <v/>
      </c>
      <c r="AA416" s="121" t="str">
        <f t="shared" si="317"/>
        <v/>
      </c>
      <c r="AB416" s="278"/>
      <c r="AC416" s="113"/>
      <c r="AD416" s="281"/>
      <c r="AE416" s="285"/>
      <c r="AF416" s="265"/>
    </row>
    <row r="417" spans="1:32" ht="15" customHeight="1" thickBot="1" x14ac:dyDescent="0.3">
      <c r="A417" s="1">
        <v>412</v>
      </c>
      <c r="B417" s="283"/>
      <c r="C417" s="24" t="str">
        <f t="shared" si="344"/>
        <v xml:space="preserve">57 ans </v>
      </c>
      <c r="D417" s="25">
        <f t="shared" si="345"/>
        <v>2050</v>
      </c>
      <c r="E417" s="27" t="str">
        <f t="shared" si="347"/>
        <v>34 ans, 3 mois et 30 jours</v>
      </c>
      <c r="F417" s="27" t="s">
        <v>35</v>
      </c>
      <c r="H417" s="26" t="str">
        <f t="shared" si="333"/>
        <v>30 ans, 3 mois et 30 jours</v>
      </c>
      <c r="I417" s="29" t="str">
        <f t="shared" si="320"/>
        <v>31 ans, 8 mois et 30 jours</v>
      </c>
      <c r="J417" s="28">
        <f t="shared" si="352"/>
        <v>55123</v>
      </c>
      <c r="K417" s="29">
        <f t="shared" si="348"/>
        <v>55153</v>
      </c>
      <c r="M417" s="30" t="str">
        <f t="shared" ca="1" si="353"/>
        <v/>
      </c>
      <c r="O417" s="31">
        <f t="shared" si="356"/>
        <v>0</v>
      </c>
      <c r="P417" s="31">
        <f t="shared" si="349"/>
        <v>0</v>
      </c>
      <c r="X417" s="115" t="str">
        <f t="shared" si="346"/>
        <v/>
      </c>
      <c r="AA417" s="121" t="str">
        <f t="shared" si="317"/>
        <v/>
      </c>
      <c r="AB417" s="279"/>
      <c r="AC417" s="113"/>
      <c r="AD417" s="281"/>
      <c r="AE417" s="286"/>
      <c r="AF417" s="265"/>
    </row>
    <row r="418" spans="1:32" ht="15" customHeight="1" x14ac:dyDescent="0.25">
      <c r="A418" s="1">
        <v>413</v>
      </c>
      <c r="B418" s="283" t="s">
        <v>75</v>
      </c>
      <c r="C418" s="24" t="str">
        <f t="shared" si="344"/>
        <v xml:space="preserve">57 ans </v>
      </c>
      <c r="D418" s="25">
        <f t="shared" si="345"/>
        <v>2051</v>
      </c>
      <c r="E418" s="27" t="str">
        <f t="shared" si="347"/>
        <v>34 ans, 4 mois et 30 jours</v>
      </c>
      <c r="F418" s="27" t="s">
        <v>35</v>
      </c>
      <c r="H418" s="26" t="str">
        <f t="shared" si="333"/>
        <v>30 ans, 4 mois et 30 jours</v>
      </c>
      <c r="I418" s="29" t="str">
        <f t="shared" si="320"/>
        <v>31 ans, 9 mois et 30 jours</v>
      </c>
      <c r="J418" s="28">
        <f t="shared" si="352"/>
        <v>55154</v>
      </c>
      <c r="K418" s="29">
        <f t="shared" si="348"/>
        <v>55184</v>
      </c>
      <c r="M418" s="30" t="str">
        <f t="shared" ca="1" si="353"/>
        <v/>
      </c>
      <c r="O418" s="31">
        <f t="shared" si="356"/>
        <v>0</v>
      </c>
      <c r="P418" s="31">
        <f t="shared" si="349"/>
        <v>0</v>
      </c>
      <c r="X418" s="115" t="str">
        <f t="shared" si="346"/>
        <v/>
      </c>
      <c r="AA418" s="121" t="str">
        <f t="shared" ref="AA418:AA481" si="371">IF(X418="","",X418-Y418-Z418)</f>
        <v/>
      </c>
      <c r="AB418" s="277">
        <f>SUM(X418:X420)</f>
        <v>0</v>
      </c>
      <c r="AC418" s="113"/>
      <c r="AD418" s="281">
        <v>138</v>
      </c>
      <c r="AE418" s="284">
        <f t="shared" ref="AE418" ca="1" si="372">OFFSET($AI$11,((MOD(ROW(AD419)*4,3)/2)+1)*COUNTA(AD418)+IF(((MOD(ROW(AD419)*4,3)/2)+1)*COUNTA(AD418)=2,INT(ROW(AD412)/12),0),)</f>
        <v>0</v>
      </c>
      <c r="AF418" s="265" t="str">
        <f t="shared" ref="AF418" si="373">IF(AB418=0,"",IF(AB418&lt;AE418,"Alerte !",1))</f>
        <v/>
      </c>
    </row>
    <row r="419" spans="1:32" ht="15" customHeight="1" x14ac:dyDescent="0.25">
      <c r="A419" s="1">
        <v>414</v>
      </c>
      <c r="B419" s="283"/>
      <c r="C419" s="24" t="str">
        <f t="shared" si="344"/>
        <v xml:space="preserve">58 ans </v>
      </c>
      <c r="D419" s="25">
        <f t="shared" si="345"/>
        <v>2051</v>
      </c>
      <c r="E419" s="27" t="str">
        <f t="shared" si="347"/>
        <v>34 ans, 5 mois et 27 jours</v>
      </c>
      <c r="F419" s="27" t="s">
        <v>35</v>
      </c>
      <c r="H419" s="26" t="str">
        <f t="shared" si="333"/>
        <v>30 ans, 5 mois et 27 jours</v>
      </c>
      <c r="I419" s="29" t="str">
        <f t="shared" si="320"/>
        <v>31 ans, 10 mois et 27 jours</v>
      </c>
      <c r="J419" s="28">
        <f t="shared" si="352"/>
        <v>55185</v>
      </c>
      <c r="K419" s="29">
        <f t="shared" si="348"/>
        <v>55212</v>
      </c>
      <c r="M419" s="30" t="str">
        <f t="shared" ca="1" si="353"/>
        <v/>
      </c>
      <c r="O419" s="31">
        <f t="shared" si="356"/>
        <v>0</v>
      </c>
      <c r="P419" s="31">
        <f t="shared" si="349"/>
        <v>0</v>
      </c>
      <c r="X419" s="115" t="str">
        <f t="shared" si="346"/>
        <v/>
      </c>
      <c r="AA419" s="121" t="str">
        <f t="shared" si="371"/>
        <v/>
      </c>
      <c r="AB419" s="278"/>
      <c r="AC419" s="113"/>
      <c r="AD419" s="281"/>
      <c r="AE419" s="285"/>
      <c r="AF419" s="265"/>
    </row>
    <row r="420" spans="1:32" ht="15" customHeight="1" thickBot="1" x14ac:dyDescent="0.3">
      <c r="A420" s="1">
        <v>415</v>
      </c>
      <c r="B420" s="283"/>
      <c r="C420" s="24" t="str">
        <f t="shared" si="344"/>
        <v xml:space="preserve">58 ans </v>
      </c>
      <c r="D420" s="25">
        <f t="shared" si="345"/>
        <v>2051</v>
      </c>
      <c r="E420" s="27" t="str">
        <f t="shared" si="347"/>
        <v>34 ans, 6 mois et 30 jours</v>
      </c>
      <c r="F420" s="27" t="s">
        <v>35</v>
      </c>
      <c r="H420" s="26" t="str">
        <f t="shared" si="333"/>
        <v>30 ans, 6 mois et 30 jours</v>
      </c>
      <c r="I420" s="29" t="str">
        <f t="shared" si="320"/>
        <v>31 ans, 11 mois et 30 jours</v>
      </c>
      <c r="J420" s="28">
        <f t="shared" si="352"/>
        <v>55213</v>
      </c>
      <c r="K420" s="29">
        <f t="shared" si="348"/>
        <v>55243</v>
      </c>
      <c r="M420" s="30" t="str">
        <f t="shared" ca="1" si="353"/>
        <v/>
      </c>
      <c r="O420" s="31">
        <f t="shared" si="356"/>
        <v>0</v>
      </c>
      <c r="P420" s="31">
        <f t="shared" si="349"/>
        <v>0</v>
      </c>
      <c r="X420" s="115" t="str">
        <f t="shared" si="346"/>
        <v/>
      </c>
      <c r="AA420" s="121" t="str">
        <f t="shared" si="371"/>
        <v/>
      </c>
      <c r="AB420" s="279"/>
      <c r="AC420" s="113"/>
      <c r="AD420" s="281"/>
      <c r="AE420" s="286"/>
      <c r="AF420" s="265"/>
    </row>
    <row r="421" spans="1:32" ht="15" customHeight="1" x14ac:dyDescent="0.25">
      <c r="A421" s="1">
        <v>416</v>
      </c>
      <c r="B421" s="283"/>
      <c r="C421" s="24" t="str">
        <f t="shared" si="344"/>
        <v xml:space="preserve">58 ans </v>
      </c>
      <c r="D421" s="25">
        <f t="shared" si="345"/>
        <v>2051</v>
      </c>
      <c r="E421" s="27" t="str">
        <f t="shared" si="347"/>
        <v>34 ans, 7 mois et 29 jours</v>
      </c>
      <c r="F421" s="27" t="s">
        <v>35</v>
      </c>
      <c r="H421" s="26" t="str">
        <f t="shared" si="333"/>
        <v>30 ans, 7 mois et 29 jours</v>
      </c>
      <c r="I421" s="29" t="str">
        <f t="shared" ref="I421:I484" si="374">IF(A421="","",DATEDIF($J$37,K421,"y")&amp;IF(DATEDIF($J$37,K421,"y")&gt;1," ans, "," an, ")&amp;DATEDIF($J$37,K421,"ym")&amp;" mois et "&amp;DATEDIF($J$37,K421,"md")&amp;IF(DATEDIF(
$J$37,K421,"md")&gt;1," jours"," jour"))</f>
        <v>32 ans, 0 mois et 29 jours</v>
      </c>
      <c r="J421" s="28">
        <f t="shared" si="352"/>
        <v>55244</v>
      </c>
      <c r="K421" s="29">
        <f t="shared" si="348"/>
        <v>55273</v>
      </c>
      <c r="M421" s="30" t="str">
        <f t="shared" ca="1" si="353"/>
        <v/>
      </c>
      <c r="O421" s="31">
        <f t="shared" si="356"/>
        <v>0</v>
      </c>
      <c r="P421" s="31">
        <f t="shared" si="349"/>
        <v>0</v>
      </c>
      <c r="X421" s="115" t="str">
        <f t="shared" si="346"/>
        <v/>
      </c>
      <c r="AA421" s="121" t="str">
        <f t="shared" si="371"/>
        <v/>
      </c>
      <c r="AB421" s="277">
        <f>SUM(X421:X423)</f>
        <v>0</v>
      </c>
      <c r="AC421" s="113"/>
      <c r="AD421" s="281">
        <v>139</v>
      </c>
      <c r="AE421" s="284">
        <f t="shared" ref="AE421" ca="1" si="375">OFFSET($AI$11,((MOD(ROW(AD422)*4,3)/2)+1)*COUNTA(AD421)+IF(((MOD(ROW(AD422)*4,3)/2)+1)*COUNTA(AD421)=2,INT(ROW(AD415)/12),0),)</f>
        <v>0</v>
      </c>
      <c r="AF421" s="265" t="str">
        <f t="shared" ref="AF421" si="376">IF(AB421=0,"",IF(AB421&lt;AE421,"Alerte !",1))</f>
        <v/>
      </c>
    </row>
    <row r="422" spans="1:32" ht="15" customHeight="1" x14ac:dyDescent="0.25">
      <c r="A422" s="1">
        <v>417</v>
      </c>
      <c r="B422" s="283"/>
      <c r="C422" s="24" t="str">
        <f t="shared" si="344"/>
        <v xml:space="preserve">58 ans </v>
      </c>
      <c r="D422" s="25">
        <f t="shared" si="345"/>
        <v>2051</v>
      </c>
      <c r="E422" s="27" t="str">
        <f t="shared" si="347"/>
        <v>34 ans, 8 mois et 30 jours</v>
      </c>
      <c r="F422" s="27" t="s">
        <v>35</v>
      </c>
      <c r="H422" s="26" t="str">
        <f t="shared" si="333"/>
        <v>30 ans, 8 mois et 30 jours</v>
      </c>
      <c r="I422" s="29" t="str">
        <f t="shared" si="374"/>
        <v>32 ans, 1 mois et 30 jours</v>
      </c>
      <c r="J422" s="28">
        <f t="shared" si="352"/>
        <v>55274</v>
      </c>
      <c r="K422" s="29">
        <f t="shared" si="348"/>
        <v>55304</v>
      </c>
      <c r="M422" s="30" t="str">
        <f t="shared" ca="1" si="353"/>
        <v/>
      </c>
      <c r="O422" s="31">
        <f t="shared" si="356"/>
        <v>0</v>
      </c>
      <c r="P422" s="31">
        <f t="shared" si="349"/>
        <v>0</v>
      </c>
      <c r="X422" s="115" t="str">
        <f t="shared" si="346"/>
        <v/>
      </c>
      <c r="AA422" s="121" t="str">
        <f t="shared" si="371"/>
        <v/>
      </c>
      <c r="AB422" s="278"/>
      <c r="AC422" s="113"/>
      <c r="AD422" s="281"/>
      <c r="AE422" s="285"/>
      <c r="AF422" s="265"/>
    </row>
    <row r="423" spans="1:32" ht="15" customHeight="1" thickBot="1" x14ac:dyDescent="0.3">
      <c r="A423" s="1">
        <v>418</v>
      </c>
      <c r="B423" s="283"/>
      <c r="C423" s="24" t="str">
        <f t="shared" si="344"/>
        <v xml:space="preserve">58 ans </v>
      </c>
      <c r="D423" s="25">
        <f t="shared" si="345"/>
        <v>2051</v>
      </c>
      <c r="E423" s="27" t="str">
        <f t="shared" si="347"/>
        <v>34 ans, 9 mois et 29 jours</v>
      </c>
      <c r="F423" s="27" t="s">
        <v>35</v>
      </c>
      <c r="H423" s="26" t="str">
        <f t="shared" si="333"/>
        <v>30 ans, 9 mois et 29 jours</v>
      </c>
      <c r="I423" s="29" t="str">
        <f t="shared" si="374"/>
        <v>32 ans, 2 mois et 29 jours</v>
      </c>
      <c r="J423" s="28">
        <f t="shared" si="352"/>
        <v>55305</v>
      </c>
      <c r="K423" s="29">
        <f t="shared" si="348"/>
        <v>55334</v>
      </c>
      <c r="M423" s="30" t="str">
        <f t="shared" ca="1" si="353"/>
        <v/>
      </c>
      <c r="O423" s="31">
        <f t="shared" si="356"/>
        <v>0</v>
      </c>
      <c r="P423" s="31">
        <f t="shared" si="349"/>
        <v>0</v>
      </c>
      <c r="X423" s="115" t="str">
        <f t="shared" si="346"/>
        <v/>
      </c>
      <c r="AA423" s="121" t="str">
        <f t="shared" si="371"/>
        <v/>
      </c>
      <c r="AB423" s="279"/>
      <c r="AC423" s="113"/>
      <c r="AD423" s="281"/>
      <c r="AE423" s="286"/>
      <c r="AF423" s="265"/>
    </row>
    <row r="424" spans="1:32" ht="15" customHeight="1" x14ac:dyDescent="0.25">
      <c r="A424" s="1">
        <v>419</v>
      </c>
      <c r="B424" s="283"/>
      <c r="C424" s="24" t="str">
        <f t="shared" si="344"/>
        <v xml:space="preserve">58 ans </v>
      </c>
      <c r="D424" s="25">
        <f t="shared" si="345"/>
        <v>2051</v>
      </c>
      <c r="E424" s="27" t="str">
        <f t="shared" si="347"/>
        <v>34 ans, 10 mois et 30 jours</v>
      </c>
      <c r="F424" s="27" t="s">
        <v>35</v>
      </c>
      <c r="H424" s="26" t="str">
        <f t="shared" si="333"/>
        <v>30 ans, 10 mois et 30 jours</v>
      </c>
      <c r="I424" s="29" t="str">
        <f t="shared" si="374"/>
        <v>32 ans, 3 mois et 30 jours</v>
      </c>
      <c r="J424" s="28">
        <f t="shared" si="352"/>
        <v>55335</v>
      </c>
      <c r="K424" s="29">
        <f t="shared" si="348"/>
        <v>55365</v>
      </c>
      <c r="M424" s="30" t="str">
        <f t="shared" ca="1" si="353"/>
        <v/>
      </c>
      <c r="O424" s="31">
        <f t="shared" si="356"/>
        <v>0</v>
      </c>
      <c r="P424" s="31">
        <f t="shared" si="349"/>
        <v>0</v>
      </c>
      <c r="X424" s="115" t="str">
        <f t="shared" si="346"/>
        <v/>
      </c>
      <c r="AA424" s="121" t="str">
        <f t="shared" si="371"/>
        <v/>
      </c>
      <c r="AB424" s="277">
        <f>SUM(X424:X426)</f>
        <v>0</v>
      </c>
      <c r="AC424" s="113"/>
      <c r="AD424" s="281">
        <v>140</v>
      </c>
      <c r="AE424" s="284">
        <f t="shared" ref="AE424" ca="1" si="377">OFFSET($AI$11,((MOD(ROW(AD425)*4,3)/2)+1)*COUNTA(AD424)+IF(((MOD(ROW(AD425)*4,3)/2)+1)*COUNTA(AD424)=2,INT(ROW(AD418)/12),0),)</f>
        <v>0</v>
      </c>
      <c r="AF424" s="265" t="str">
        <f t="shared" ref="AF424" si="378">IF(AB424=0,"",IF(AB424&lt;AE424,"Alerte !",1))</f>
        <v/>
      </c>
    </row>
    <row r="425" spans="1:32" ht="15" customHeight="1" x14ac:dyDescent="0.25">
      <c r="A425" s="1">
        <v>420</v>
      </c>
      <c r="B425" s="283"/>
      <c r="C425" s="24" t="str">
        <f t="shared" si="344"/>
        <v xml:space="preserve">58 ans </v>
      </c>
      <c r="D425" s="25">
        <f t="shared" si="345"/>
        <v>2051</v>
      </c>
      <c r="E425" s="27" t="str">
        <f t="shared" si="347"/>
        <v>34 ans, 11 mois et 30 jours</v>
      </c>
      <c r="F425" s="27" t="s">
        <v>35</v>
      </c>
      <c r="H425" s="26" t="str">
        <f t="shared" si="333"/>
        <v>30 ans, 11 mois et 30 jours</v>
      </c>
      <c r="I425" s="29" t="str">
        <f t="shared" si="374"/>
        <v>32 ans, 4 mois et 30 jours</v>
      </c>
      <c r="J425" s="28">
        <f t="shared" si="352"/>
        <v>55366</v>
      </c>
      <c r="K425" s="29">
        <f t="shared" si="348"/>
        <v>55396</v>
      </c>
      <c r="M425" s="30" t="str">
        <f t="shared" ca="1" si="353"/>
        <v/>
      </c>
      <c r="O425" s="31">
        <f t="shared" si="356"/>
        <v>0</v>
      </c>
      <c r="P425" s="31">
        <f t="shared" si="349"/>
        <v>0</v>
      </c>
      <c r="X425" s="115" t="str">
        <f t="shared" si="346"/>
        <v/>
      </c>
      <c r="AA425" s="121" t="str">
        <f t="shared" si="371"/>
        <v/>
      </c>
      <c r="AB425" s="278"/>
      <c r="AC425" s="113"/>
      <c r="AD425" s="281"/>
      <c r="AE425" s="285"/>
      <c r="AF425" s="265"/>
    </row>
    <row r="426" spans="1:32" ht="15" customHeight="1" thickBot="1" x14ac:dyDescent="0.3">
      <c r="A426" s="1">
        <v>421</v>
      </c>
      <c r="B426" s="283"/>
      <c r="C426" s="24" t="str">
        <f t="shared" si="344"/>
        <v xml:space="preserve">58 ans </v>
      </c>
      <c r="D426" s="25">
        <f t="shared" si="345"/>
        <v>2051</v>
      </c>
      <c r="E426" s="27" t="str">
        <f t="shared" si="347"/>
        <v>35 ans, 0 mois et 29 jours</v>
      </c>
      <c r="F426" s="27" t="s">
        <v>35</v>
      </c>
      <c r="H426" s="26" t="str">
        <f t="shared" si="333"/>
        <v>31 ans, 0 mois et 29 jours</v>
      </c>
      <c r="I426" s="29" t="str">
        <f t="shared" si="374"/>
        <v>32 ans, 5 mois et 29 jours</v>
      </c>
      <c r="J426" s="28">
        <f t="shared" si="352"/>
        <v>55397</v>
      </c>
      <c r="K426" s="29">
        <f t="shared" si="348"/>
        <v>55426</v>
      </c>
      <c r="M426" s="30" t="str">
        <f t="shared" ca="1" si="353"/>
        <v/>
      </c>
      <c r="O426" s="31">
        <f t="shared" si="356"/>
        <v>0</v>
      </c>
      <c r="P426" s="31">
        <f t="shared" si="349"/>
        <v>0</v>
      </c>
      <c r="X426" s="115" t="str">
        <f t="shared" si="346"/>
        <v/>
      </c>
      <c r="AA426" s="121" t="str">
        <f t="shared" si="371"/>
        <v/>
      </c>
      <c r="AB426" s="279"/>
      <c r="AC426" s="113"/>
      <c r="AD426" s="281"/>
      <c r="AE426" s="286"/>
      <c r="AF426" s="265"/>
    </row>
    <row r="427" spans="1:32" ht="15" customHeight="1" x14ac:dyDescent="0.25">
      <c r="A427" s="1">
        <v>422</v>
      </c>
      <c r="B427" s="283"/>
      <c r="C427" s="24" t="str">
        <f t="shared" si="344"/>
        <v xml:space="preserve">58 ans </v>
      </c>
      <c r="D427" s="25">
        <f t="shared" si="345"/>
        <v>2051</v>
      </c>
      <c r="E427" s="27" t="str">
        <f t="shared" si="347"/>
        <v>35 ans, 1 mois et 30 jours</v>
      </c>
      <c r="F427" s="27" t="s">
        <v>35</v>
      </c>
      <c r="H427" s="26" t="str">
        <f t="shared" si="333"/>
        <v>31 ans, 1 mois et 30 jours</v>
      </c>
      <c r="I427" s="29" t="str">
        <f t="shared" si="374"/>
        <v>32 ans, 6 mois et 30 jours</v>
      </c>
      <c r="J427" s="28">
        <f t="shared" si="352"/>
        <v>55427</v>
      </c>
      <c r="K427" s="29">
        <f t="shared" si="348"/>
        <v>55457</v>
      </c>
      <c r="M427" s="30" t="str">
        <f t="shared" ca="1" si="353"/>
        <v/>
      </c>
      <c r="O427" s="31">
        <f t="shared" si="356"/>
        <v>0</v>
      </c>
      <c r="P427" s="31">
        <f t="shared" si="349"/>
        <v>0</v>
      </c>
      <c r="X427" s="115" t="str">
        <f t="shared" si="346"/>
        <v/>
      </c>
      <c r="AA427" s="121" t="str">
        <f t="shared" si="371"/>
        <v/>
      </c>
      <c r="AB427" s="277">
        <f>SUM(X427:X429)</f>
        <v>0</v>
      </c>
      <c r="AC427" s="113"/>
      <c r="AD427" s="281">
        <v>141</v>
      </c>
      <c r="AE427" s="284">
        <f t="shared" ref="AE427" ca="1" si="379">OFFSET($AI$11,((MOD(ROW(AD428)*4,3)/2)+1)*COUNTA(AD427)+IF(((MOD(ROW(AD428)*4,3)/2)+1)*COUNTA(AD427)=2,INT(ROW(AD421)/12),0),)</f>
        <v>0</v>
      </c>
      <c r="AF427" s="265" t="str">
        <f t="shared" ref="AF427" si="380">IF(AB427=0,"",IF(AB427&lt;AE427,"Alerte !",1))</f>
        <v/>
      </c>
    </row>
    <row r="428" spans="1:32" ht="15" customHeight="1" x14ac:dyDescent="0.25">
      <c r="A428" s="1">
        <v>423</v>
      </c>
      <c r="B428" s="283"/>
      <c r="C428" s="24" t="str">
        <f t="shared" si="344"/>
        <v xml:space="preserve">58 ans </v>
      </c>
      <c r="D428" s="25">
        <f t="shared" si="345"/>
        <v>2051</v>
      </c>
      <c r="E428" s="27" t="str">
        <f t="shared" si="347"/>
        <v>35 ans, 2 mois et 29 jours</v>
      </c>
      <c r="F428" s="27" t="s">
        <v>35</v>
      </c>
      <c r="H428" s="26" t="str">
        <f t="shared" si="333"/>
        <v>31 ans, 2 mois et 29 jours</v>
      </c>
      <c r="I428" s="29" t="str">
        <f t="shared" si="374"/>
        <v>32 ans, 7 mois et 29 jours</v>
      </c>
      <c r="J428" s="28">
        <f t="shared" si="352"/>
        <v>55458</v>
      </c>
      <c r="K428" s="29">
        <f t="shared" si="348"/>
        <v>55487</v>
      </c>
      <c r="M428" s="30" t="str">
        <f t="shared" ca="1" si="353"/>
        <v/>
      </c>
      <c r="O428" s="31">
        <f t="shared" si="356"/>
        <v>0</v>
      </c>
      <c r="P428" s="31">
        <f t="shared" si="349"/>
        <v>0</v>
      </c>
      <c r="X428" s="115" t="str">
        <f t="shared" si="346"/>
        <v/>
      </c>
      <c r="AA428" s="121" t="str">
        <f t="shared" si="371"/>
        <v/>
      </c>
      <c r="AB428" s="278"/>
      <c r="AC428" s="113"/>
      <c r="AD428" s="281"/>
      <c r="AE428" s="285"/>
      <c r="AF428" s="265"/>
    </row>
    <row r="429" spans="1:32" ht="15" customHeight="1" thickBot="1" x14ac:dyDescent="0.3">
      <c r="A429" s="1">
        <v>424</v>
      </c>
      <c r="B429" s="283"/>
      <c r="C429" s="24" t="str">
        <f t="shared" si="344"/>
        <v xml:space="preserve">58 ans </v>
      </c>
      <c r="D429" s="25">
        <f t="shared" si="345"/>
        <v>2051</v>
      </c>
      <c r="E429" s="27" t="str">
        <f t="shared" si="347"/>
        <v>35 ans, 3 mois et 30 jours</v>
      </c>
      <c r="F429" s="27" t="s">
        <v>35</v>
      </c>
      <c r="H429" s="26" t="str">
        <f t="shared" si="333"/>
        <v>31 ans, 3 mois et 30 jours</v>
      </c>
      <c r="I429" s="29" t="str">
        <f t="shared" si="374"/>
        <v>32 ans, 8 mois et 30 jours</v>
      </c>
      <c r="J429" s="28">
        <f t="shared" si="352"/>
        <v>55488</v>
      </c>
      <c r="K429" s="29">
        <f t="shared" si="348"/>
        <v>55518</v>
      </c>
      <c r="M429" s="30" t="str">
        <f t="shared" ca="1" si="353"/>
        <v/>
      </c>
      <c r="O429" s="31">
        <f t="shared" si="356"/>
        <v>0</v>
      </c>
      <c r="P429" s="31">
        <f t="shared" si="349"/>
        <v>0</v>
      </c>
      <c r="X429" s="115" t="str">
        <f t="shared" si="346"/>
        <v/>
      </c>
      <c r="AA429" s="121" t="str">
        <f t="shared" si="371"/>
        <v/>
      </c>
      <c r="AB429" s="279"/>
      <c r="AC429" s="113"/>
      <c r="AD429" s="281"/>
      <c r="AE429" s="286"/>
      <c r="AF429" s="265"/>
    </row>
    <row r="430" spans="1:32" ht="15" customHeight="1" x14ac:dyDescent="0.25">
      <c r="A430" s="1">
        <v>425</v>
      </c>
      <c r="B430" s="283" t="s">
        <v>76</v>
      </c>
      <c r="C430" s="24" t="str">
        <f t="shared" si="344"/>
        <v xml:space="preserve">58 ans </v>
      </c>
      <c r="D430" s="25">
        <f t="shared" si="345"/>
        <v>2052</v>
      </c>
      <c r="E430" s="27" t="str">
        <f t="shared" si="347"/>
        <v>35 ans, 4 mois et 30 jours</v>
      </c>
      <c r="F430" s="27" t="s">
        <v>35</v>
      </c>
      <c r="H430" s="26" t="str">
        <f t="shared" si="333"/>
        <v>31 ans, 4 mois et 30 jours</v>
      </c>
      <c r="I430" s="29" t="str">
        <f t="shared" si="374"/>
        <v>32 ans, 9 mois et 30 jours</v>
      </c>
      <c r="J430" s="28">
        <f t="shared" si="352"/>
        <v>55519</v>
      </c>
      <c r="K430" s="29">
        <f t="shared" si="348"/>
        <v>55549</v>
      </c>
      <c r="M430" s="30" t="str">
        <f t="shared" ca="1" si="353"/>
        <v/>
      </c>
      <c r="O430" s="31">
        <f t="shared" si="356"/>
        <v>0</v>
      </c>
      <c r="P430" s="31">
        <f t="shared" si="349"/>
        <v>0</v>
      </c>
      <c r="X430" s="115" t="str">
        <f t="shared" si="346"/>
        <v/>
      </c>
      <c r="AA430" s="121" t="str">
        <f t="shared" si="371"/>
        <v/>
      </c>
      <c r="AB430" s="277">
        <f>SUM(X430:X432)</f>
        <v>0</v>
      </c>
      <c r="AC430" s="113"/>
      <c r="AD430" s="281">
        <v>142</v>
      </c>
      <c r="AE430" s="284">
        <f t="shared" ref="AE430" ca="1" si="381">OFFSET($AI$11,((MOD(ROW(AD431)*4,3)/2)+1)*COUNTA(AD430)+IF(((MOD(ROW(AD431)*4,3)/2)+1)*COUNTA(AD430)=2,INT(ROW(AD424)/12),0),)</f>
        <v>0</v>
      </c>
      <c r="AF430" s="265" t="str">
        <f t="shared" ref="AF430" si="382">IF(AB430=0,"",IF(AB430&lt;AE430,"Alerte !",1))</f>
        <v/>
      </c>
    </row>
    <row r="431" spans="1:32" ht="15" customHeight="1" x14ac:dyDescent="0.25">
      <c r="A431" s="1">
        <v>426</v>
      </c>
      <c r="B431" s="283"/>
      <c r="C431" s="24" t="str">
        <f t="shared" si="344"/>
        <v xml:space="preserve">59 ans </v>
      </c>
      <c r="D431" s="25">
        <f t="shared" si="345"/>
        <v>2052</v>
      </c>
      <c r="E431" s="27" t="str">
        <f t="shared" si="347"/>
        <v>35 ans, 5 mois et 28 jours</v>
      </c>
      <c r="F431" s="27" t="s">
        <v>35</v>
      </c>
      <c r="H431" s="26" t="str">
        <f t="shared" si="333"/>
        <v>31 ans, 5 mois et 28 jours</v>
      </c>
      <c r="I431" s="29" t="str">
        <f t="shared" si="374"/>
        <v>32 ans, 10 mois et 28 jours</v>
      </c>
      <c r="J431" s="28">
        <f t="shared" si="352"/>
        <v>55550</v>
      </c>
      <c r="K431" s="29">
        <f t="shared" si="348"/>
        <v>55578</v>
      </c>
      <c r="M431" s="30" t="str">
        <f t="shared" ca="1" si="353"/>
        <v/>
      </c>
      <c r="O431" s="31">
        <f t="shared" si="356"/>
        <v>0</v>
      </c>
      <c r="P431" s="31">
        <f t="shared" si="349"/>
        <v>0</v>
      </c>
      <c r="X431" s="115" t="str">
        <f t="shared" si="346"/>
        <v/>
      </c>
      <c r="AA431" s="121" t="str">
        <f t="shared" si="371"/>
        <v/>
      </c>
      <c r="AB431" s="278"/>
      <c r="AC431" s="113"/>
      <c r="AD431" s="281"/>
      <c r="AE431" s="285"/>
      <c r="AF431" s="265"/>
    </row>
    <row r="432" spans="1:32" ht="15" customHeight="1" thickBot="1" x14ac:dyDescent="0.3">
      <c r="A432" s="1">
        <v>427</v>
      </c>
      <c r="B432" s="283"/>
      <c r="C432" s="24" t="str">
        <f t="shared" si="344"/>
        <v xml:space="preserve">59 ans </v>
      </c>
      <c r="D432" s="25">
        <f t="shared" si="345"/>
        <v>2052</v>
      </c>
      <c r="E432" s="27" t="str">
        <f t="shared" si="347"/>
        <v>35 ans, 6 mois et 30 jours</v>
      </c>
      <c r="F432" s="27" t="s">
        <v>35</v>
      </c>
      <c r="H432" s="26" t="str">
        <f t="shared" si="333"/>
        <v>31 ans, 6 mois et 30 jours</v>
      </c>
      <c r="I432" s="29" t="str">
        <f t="shared" si="374"/>
        <v>32 ans, 11 mois et 30 jours</v>
      </c>
      <c r="J432" s="28">
        <f t="shared" si="352"/>
        <v>55579</v>
      </c>
      <c r="K432" s="29">
        <f t="shared" si="348"/>
        <v>55609</v>
      </c>
      <c r="M432" s="30" t="str">
        <f t="shared" ca="1" si="353"/>
        <v/>
      </c>
      <c r="O432" s="31">
        <f t="shared" si="356"/>
        <v>0</v>
      </c>
      <c r="P432" s="31">
        <f t="shared" si="349"/>
        <v>0</v>
      </c>
      <c r="X432" s="115" t="str">
        <f t="shared" si="346"/>
        <v/>
      </c>
      <c r="AA432" s="121" t="str">
        <f t="shared" si="371"/>
        <v/>
      </c>
      <c r="AB432" s="279"/>
      <c r="AC432" s="113"/>
      <c r="AD432" s="281"/>
      <c r="AE432" s="286"/>
      <c r="AF432" s="265"/>
    </row>
    <row r="433" spans="1:32" ht="15" customHeight="1" x14ac:dyDescent="0.25">
      <c r="A433" s="1">
        <v>428</v>
      </c>
      <c r="B433" s="283"/>
      <c r="C433" s="24" t="str">
        <f t="shared" si="344"/>
        <v xml:space="preserve">59 ans </v>
      </c>
      <c r="D433" s="25">
        <f t="shared" si="345"/>
        <v>2052</v>
      </c>
      <c r="E433" s="27" t="str">
        <f t="shared" si="347"/>
        <v>35 ans, 7 mois et 29 jours</v>
      </c>
      <c r="F433" s="27" t="s">
        <v>35</v>
      </c>
      <c r="H433" s="26" t="str">
        <f t="shared" si="333"/>
        <v>31 ans, 7 mois et 29 jours</v>
      </c>
      <c r="I433" s="29" t="str">
        <f t="shared" si="374"/>
        <v>33 ans, 0 mois et 29 jours</v>
      </c>
      <c r="J433" s="28">
        <f t="shared" si="352"/>
        <v>55610</v>
      </c>
      <c r="K433" s="29">
        <f t="shared" si="348"/>
        <v>55639</v>
      </c>
      <c r="M433" s="30" t="str">
        <f t="shared" ca="1" si="353"/>
        <v/>
      </c>
      <c r="O433" s="31">
        <f t="shared" si="356"/>
        <v>0</v>
      </c>
      <c r="P433" s="31">
        <f t="shared" si="349"/>
        <v>0</v>
      </c>
      <c r="X433" s="115" t="str">
        <f t="shared" si="346"/>
        <v/>
      </c>
      <c r="AA433" s="121" t="str">
        <f t="shared" si="371"/>
        <v/>
      </c>
      <c r="AB433" s="277">
        <f>SUM(X433:X435)</f>
        <v>0</v>
      </c>
      <c r="AC433" s="113"/>
      <c r="AD433" s="281">
        <v>143</v>
      </c>
      <c r="AE433" s="284">
        <f t="shared" ref="AE433" ca="1" si="383">OFFSET($AI$11,((MOD(ROW(AD434)*4,3)/2)+1)*COUNTA(AD433)+IF(((MOD(ROW(AD434)*4,3)/2)+1)*COUNTA(AD433)=2,INT(ROW(AD427)/12),0),)</f>
        <v>0</v>
      </c>
      <c r="AF433" s="265" t="str">
        <f t="shared" ref="AF433" si="384">IF(AB433=0,"",IF(AB433&lt;AE433,"Alerte !",1))</f>
        <v/>
      </c>
    </row>
    <row r="434" spans="1:32" ht="15" customHeight="1" x14ac:dyDescent="0.25">
      <c r="A434" s="1">
        <v>429</v>
      </c>
      <c r="B434" s="283"/>
      <c r="C434" s="24" t="str">
        <f t="shared" si="344"/>
        <v xml:space="preserve">59 ans </v>
      </c>
      <c r="D434" s="25">
        <f t="shared" si="345"/>
        <v>2052</v>
      </c>
      <c r="E434" s="27" t="str">
        <f t="shared" si="347"/>
        <v>35 ans, 8 mois et 30 jours</v>
      </c>
      <c r="F434" s="27" t="s">
        <v>35</v>
      </c>
      <c r="H434" s="26" t="str">
        <f t="shared" si="333"/>
        <v>31 ans, 8 mois et 30 jours</v>
      </c>
      <c r="I434" s="29" t="str">
        <f t="shared" si="374"/>
        <v>33 ans, 1 mois et 30 jours</v>
      </c>
      <c r="J434" s="28">
        <f t="shared" si="352"/>
        <v>55640</v>
      </c>
      <c r="K434" s="29">
        <f t="shared" si="348"/>
        <v>55670</v>
      </c>
      <c r="M434" s="30" t="str">
        <f t="shared" ca="1" si="353"/>
        <v/>
      </c>
      <c r="O434" s="31">
        <f t="shared" si="356"/>
        <v>0</v>
      </c>
      <c r="P434" s="31">
        <f t="shared" si="349"/>
        <v>0</v>
      </c>
      <c r="X434" s="115" t="str">
        <f t="shared" si="346"/>
        <v/>
      </c>
      <c r="AA434" s="121" t="str">
        <f t="shared" si="371"/>
        <v/>
      </c>
      <c r="AB434" s="278"/>
      <c r="AC434" s="113"/>
      <c r="AD434" s="281"/>
      <c r="AE434" s="285"/>
      <c r="AF434" s="265"/>
    </row>
    <row r="435" spans="1:32" ht="15" customHeight="1" thickBot="1" x14ac:dyDescent="0.3">
      <c r="A435" s="1">
        <v>430</v>
      </c>
      <c r="B435" s="283"/>
      <c r="C435" s="24" t="str">
        <f t="shared" si="344"/>
        <v xml:space="preserve">59 ans </v>
      </c>
      <c r="D435" s="25">
        <f t="shared" si="345"/>
        <v>2052</v>
      </c>
      <c r="E435" s="27" t="str">
        <f t="shared" si="347"/>
        <v>35 ans, 9 mois et 29 jours</v>
      </c>
      <c r="F435" s="27" t="s">
        <v>35</v>
      </c>
      <c r="H435" s="26" t="str">
        <f t="shared" si="333"/>
        <v>31 ans, 9 mois et 29 jours</v>
      </c>
      <c r="I435" s="29" t="str">
        <f t="shared" si="374"/>
        <v>33 ans, 2 mois et 29 jours</v>
      </c>
      <c r="J435" s="28">
        <f t="shared" si="352"/>
        <v>55671</v>
      </c>
      <c r="K435" s="29">
        <f t="shared" si="348"/>
        <v>55700</v>
      </c>
      <c r="M435" s="30" t="str">
        <f t="shared" ca="1" si="353"/>
        <v/>
      </c>
      <c r="O435" s="31">
        <f t="shared" si="356"/>
        <v>0</v>
      </c>
      <c r="P435" s="31">
        <f t="shared" si="349"/>
        <v>0</v>
      </c>
      <c r="X435" s="115" t="str">
        <f t="shared" si="346"/>
        <v/>
      </c>
      <c r="AA435" s="121" t="str">
        <f t="shared" si="371"/>
        <v/>
      </c>
      <c r="AB435" s="279"/>
      <c r="AC435" s="113"/>
      <c r="AD435" s="281"/>
      <c r="AE435" s="286"/>
      <c r="AF435" s="265"/>
    </row>
    <row r="436" spans="1:32" ht="15" customHeight="1" x14ac:dyDescent="0.25">
      <c r="A436" s="1">
        <v>431</v>
      </c>
      <c r="B436" s="283"/>
      <c r="C436" s="24" t="str">
        <f t="shared" si="344"/>
        <v xml:space="preserve">59 ans </v>
      </c>
      <c r="D436" s="25">
        <f t="shared" si="345"/>
        <v>2052</v>
      </c>
      <c r="E436" s="27" t="str">
        <f t="shared" si="347"/>
        <v>35 ans, 10 mois et 30 jours</v>
      </c>
      <c r="F436" s="27" t="s">
        <v>35</v>
      </c>
      <c r="H436" s="26" t="str">
        <f t="shared" si="333"/>
        <v>31 ans, 10 mois et 30 jours</v>
      </c>
      <c r="I436" s="29" t="str">
        <f t="shared" si="374"/>
        <v>33 ans, 3 mois et 30 jours</v>
      </c>
      <c r="J436" s="28">
        <f t="shared" si="352"/>
        <v>55701</v>
      </c>
      <c r="K436" s="29">
        <f t="shared" si="348"/>
        <v>55731</v>
      </c>
      <c r="M436" s="30" t="str">
        <f t="shared" ca="1" si="353"/>
        <v/>
      </c>
      <c r="O436" s="31">
        <f t="shared" si="356"/>
        <v>0</v>
      </c>
      <c r="P436" s="31">
        <f t="shared" si="349"/>
        <v>0</v>
      </c>
      <c r="X436" s="115" t="str">
        <f t="shared" si="346"/>
        <v/>
      </c>
      <c r="AA436" s="121" t="str">
        <f t="shared" si="371"/>
        <v/>
      </c>
      <c r="AB436" s="277">
        <f>SUM(X436:X438)</f>
        <v>0</v>
      </c>
      <c r="AC436" s="113"/>
      <c r="AD436" s="281">
        <v>144</v>
      </c>
      <c r="AE436" s="284">
        <f t="shared" ref="AE436" ca="1" si="385">OFFSET($AI$11,((MOD(ROW(AD437)*4,3)/2)+1)*COUNTA(AD436)+IF(((MOD(ROW(AD437)*4,3)/2)+1)*COUNTA(AD436)=2,INT(ROW(AD430)/12),0),)</f>
        <v>0</v>
      </c>
      <c r="AF436" s="265" t="str">
        <f t="shared" ref="AF436" si="386">IF(AB436=0,"",IF(AB436&lt;AE436,"Alerte !",1))</f>
        <v/>
      </c>
    </row>
    <row r="437" spans="1:32" ht="15" customHeight="1" x14ac:dyDescent="0.25">
      <c r="A437" s="1">
        <v>432</v>
      </c>
      <c r="B437" s="283"/>
      <c r="C437" s="24" t="str">
        <f t="shared" si="344"/>
        <v xml:space="preserve">59 ans </v>
      </c>
      <c r="D437" s="25">
        <f t="shared" si="345"/>
        <v>2052</v>
      </c>
      <c r="E437" s="27" t="str">
        <f t="shared" si="347"/>
        <v>35 ans, 11 mois et 30 jours</v>
      </c>
      <c r="F437" s="27" t="s">
        <v>35</v>
      </c>
      <c r="H437" s="26" t="str">
        <f t="shared" si="333"/>
        <v>31 ans, 11 mois et 30 jours</v>
      </c>
      <c r="I437" s="29" t="str">
        <f t="shared" si="374"/>
        <v>33 ans, 4 mois et 30 jours</v>
      </c>
      <c r="J437" s="28">
        <f t="shared" si="352"/>
        <v>55732</v>
      </c>
      <c r="K437" s="29">
        <f t="shared" si="348"/>
        <v>55762</v>
      </c>
      <c r="M437" s="30" t="str">
        <f t="shared" ca="1" si="353"/>
        <v/>
      </c>
      <c r="O437" s="31">
        <f t="shared" si="356"/>
        <v>0</v>
      </c>
      <c r="P437" s="31">
        <f t="shared" si="349"/>
        <v>0</v>
      </c>
      <c r="X437" s="115" t="str">
        <f t="shared" si="346"/>
        <v/>
      </c>
      <c r="AA437" s="121" t="str">
        <f t="shared" si="371"/>
        <v/>
      </c>
      <c r="AB437" s="278"/>
      <c r="AC437" s="113"/>
      <c r="AD437" s="281"/>
      <c r="AE437" s="285"/>
      <c r="AF437" s="265"/>
    </row>
    <row r="438" spans="1:32" ht="15" customHeight="1" thickBot="1" x14ac:dyDescent="0.3">
      <c r="A438" s="1">
        <v>433</v>
      </c>
      <c r="B438" s="283"/>
      <c r="C438" s="24" t="str">
        <f t="shared" si="344"/>
        <v xml:space="preserve">59 ans </v>
      </c>
      <c r="D438" s="25">
        <f t="shared" si="345"/>
        <v>2052</v>
      </c>
      <c r="E438" s="27" t="str">
        <f t="shared" si="347"/>
        <v>36 ans, 0 mois et 29 jours</v>
      </c>
      <c r="F438" s="27" t="s">
        <v>35</v>
      </c>
      <c r="H438" s="26" t="str">
        <f t="shared" ref="H438:H501" si="387">IF(A438="","",DATEDIF($J$54,K438,"y")&amp;IF(DATEDIF($J$54,K438,"y")&gt;1," ans, "," an, ")&amp;DATEDIF($J$54,K438,"ym")&amp;" mois et "&amp;DATEDIF($J$54,K438,"md")&amp;IF(DATEDIF(
$J$54,K438,"md")&gt;1," jours"," jour"))</f>
        <v>32 ans, 0 mois et 29 jours</v>
      </c>
      <c r="I438" s="29" t="str">
        <f t="shared" si="374"/>
        <v>33 ans, 5 mois et 29 jours</v>
      </c>
      <c r="J438" s="28">
        <f t="shared" si="352"/>
        <v>55763</v>
      </c>
      <c r="K438" s="29">
        <f t="shared" si="348"/>
        <v>55792</v>
      </c>
      <c r="M438" s="30" t="str">
        <f t="shared" ca="1" si="353"/>
        <v/>
      </c>
      <c r="O438" s="31">
        <f t="shared" si="356"/>
        <v>0</v>
      </c>
      <c r="P438" s="31">
        <f t="shared" si="349"/>
        <v>0</v>
      </c>
      <c r="X438" s="115" t="str">
        <f t="shared" si="346"/>
        <v/>
      </c>
      <c r="AA438" s="121" t="str">
        <f t="shared" si="371"/>
        <v/>
      </c>
      <c r="AB438" s="279"/>
      <c r="AC438" s="113"/>
      <c r="AD438" s="281"/>
      <c r="AE438" s="286"/>
      <c r="AF438" s="265"/>
    </row>
    <row r="439" spans="1:32" ht="15" customHeight="1" x14ac:dyDescent="0.25">
      <c r="A439" s="1">
        <v>434</v>
      </c>
      <c r="B439" s="283"/>
      <c r="C439" s="24" t="str">
        <f t="shared" si="344"/>
        <v xml:space="preserve">59 ans </v>
      </c>
      <c r="D439" s="25">
        <f t="shared" si="345"/>
        <v>2052</v>
      </c>
      <c r="E439" s="27" t="str">
        <f t="shared" si="347"/>
        <v>36 ans, 1 mois et 30 jours</v>
      </c>
      <c r="F439" s="27" t="s">
        <v>35</v>
      </c>
      <c r="H439" s="26" t="str">
        <f t="shared" si="387"/>
        <v>32 ans, 1 mois et 30 jours</v>
      </c>
      <c r="I439" s="29" t="str">
        <f t="shared" si="374"/>
        <v>33 ans, 6 mois et 30 jours</v>
      </c>
      <c r="J439" s="28">
        <f t="shared" si="352"/>
        <v>55793</v>
      </c>
      <c r="K439" s="29">
        <f t="shared" si="348"/>
        <v>55823</v>
      </c>
      <c r="M439" s="30" t="str">
        <f t="shared" ca="1" si="353"/>
        <v/>
      </c>
      <c r="O439" s="31">
        <f t="shared" si="356"/>
        <v>0</v>
      </c>
      <c r="P439" s="31">
        <f t="shared" si="349"/>
        <v>0</v>
      </c>
      <c r="X439" s="115" t="str">
        <f t="shared" si="346"/>
        <v/>
      </c>
      <c r="AA439" s="121" t="str">
        <f t="shared" si="371"/>
        <v/>
      </c>
      <c r="AB439" s="277">
        <f>SUM(X439:X441)</f>
        <v>0</v>
      </c>
      <c r="AC439" s="113"/>
      <c r="AD439" s="281">
        <v>145</v>
      </c>
      <c r="AE439" s="284">
        <f t="shared" ref="AE439" ca="1" si="388">OFFSET($AI$11,((MOD(ROW(AD440)*4,3)/2)+1)*COUNTA(AD439)+IF(((MOD(ROW(AD440)*4,3)/2)+1)*COUNTA(AD439)=2,INT(ROW(AD433)/12),0),)</f>
        <v>0</v>
      </c>
      <c r="AF439" s="265" t="str">
        <f t="shared" ref="AF439" si="389">IF(AB439=0,"",IF(AB439&lt;AE439,"Alerte !",1))</f>
        <v/>
      </c>
    </row>
    <row r="440" spans="1:32" ht="15" customHeight="1" x14ac:dyDescent="0.25">
      <c r="A440" s="1">
        <v>435</v>
      </c>
      <c r="B440" s="283"/>
      <c r="C440" s="24" t="str">
        <f t="shared" si="344"/>
        <v xml:space="preserve">59 ans </v>
      </c>
      <c r="D440" s="25">
        <f t="shared" si="345"/>
        <v>2052</v>
      </c>
      <c r="E440" s="27" t="str">
        <f t="shared" si="347"/>
        <v>36 ans, 2 mois et 29 jours</v>
      </c>
      <c r="F440" s="27" t="s">
        <v>35</v>
      </c>
      <c r="H440" s="26" t="str">
        <f t="shared" si="387"/>
        <v>32 ans, 2 mois et 29 jours</v>
      </c>
      <c r="I440" s="29" t="str">
        <f t="shared" si="374"/>
        <v>33 ans, 7 mois et 29 jours</v>
      </c>
      <c r="J440" s="28">
        <f t="shared" si="352"/>
        <v>55824</v>
      </c>
      <c r="K440" s="29">
        <f t="shared" si="348"/>
        <v>55853</v>
      </c>
      <c r="M440" s="30" t="str">
        <f t="shared" ca="1" si="353"/>
        <v/>
      </c>
      <c r="O440" s="31">
        <f t="shared" si="356"/>
        <v>0</v>
      </c>
      <c r="P440" s="31">
        <f t="shared" si="349"/>
        <v>0</v>
      </c>
      <c r="X440" s="115" t="str">
        <f t="shared" si="346"/>
        <v/>
      </c>
      <c r="AA440" s="121" t="str">
        <f t="shared" si="371"/>
        <v/>
      </c>
      <c r="AB440" s="278"/>
      <c r="AC440" s="113"/>
      <c r="AD440" s="281"/>
      <c r="AE440" s="285"/>
      <c r="AF440" s="265"/>
    </row>
    <row r="441" spans="1:32" ht="15" customHeight="1" thickBot="1" x14ac:dyDescent="0.3">
      <c r="A441" s="1">
        <v>436</v>
      </c>
      <c r="B441" s="283"/>
      <c r="C441" s="24" t="str">
        <f t="shared" si="344"/>
        <v xml:space="preserve">59 ans </v>
      </c>
      <c r="D441" s="25">
        <f t="shared" si="345"/>
        <v>2052</v>
      </c>
      <c r="E441" s="27" t="str">
        <f t="shared" si="347"/>
        <v>36 ans, 3 mois et 30 jours</v>
      </c>
      <c r="F441" s="27" t="s">
        <v>35</v>
      </c>
      <c r="H441" s="26" t="str">
        <f t="shared" si="387"/>
        <v>32 ans, 3 mois et 30 jours</v>
      </c>
      <c r="I441" s="29" t="str">
        <f t="shared" si="374"/>
        <v>33 ans, 8 mois et 30 jours</v>
      </c>
      <c r="J441" s="28">
        <f t="shared" si="352"/>
        <v>55854</v>
      </c>
      <c r="K441" s="29">
        <f t="shared" si="348"/>
        <v>55884</v>
      </c>
      <c r="M441" s="30" t="str">
        <f t="shared" ca="1" si="353"/>
        <v/>
      </c>
      <c r="O441" s="31">
        <f t="shared" si="356"/>
        <v>0</v>
      </c>
      <c r="P441" s="31">
        <f t="shared" si="349"/>
        <v>0</v>
      </c>
      <c r="X441" s="115" t="str">
        <f t="shared" si="346"/>
        <v/>
      </c>
      <c r="AA441" s="121" t="str">
        <f t="shared" si="371"/>
        <v/>
      </c>
      <c r="AB441" s="279"/>
      <c r="AC441" s="113"/>
      <c r="AD441" s="281"/>
      <c r="AE441" s="286"/>
      <c r="AF441" s="265"/>
    </row>
    <row r="442" spans="1:32" ht="15" customHeight="1" x14ac:dyDescent="0.25">
      <c r="A442" s="1">
        <v>437</v>
      </c>
      <c r="B442" s="283" t="s">
        <v>77</v>
      </c>
      <c r="C442" s="24" t="str">
        <f t="shared" si="344"/>
        <v xml:space="preserve">59 ans </v>
      </c>
      <c r="D442" s="25">
        <f t="shared" si="345"/>
        <v>2053</v>
      </c>
      <c r="E442" s="27" t="str">
        <f t="shared" si="347"/>
        <v>36 ans, 4 mois et 30 jours</v>
      </c>
      <c r="F442" s="27" t="s">
        <v>35</v>
      </c>
      <c r="H442" s="26" t="str">
        <f t="shared" si="387"/>
        <v>32 ans, 4 mois et 30 jours</v>
      </c>
      <c r="I442" s="29" t="str">
        <f t="shared" si="374"/>
        <v>33 ans, 9 mois et 30 jours</v>
      </c>
      <c r="J442" s="28">
        <f t="shared" si="352"/>
        <v>55885</v>
      </c>
      <c r="K442" s="29">
        <f t="shared" si="348"/>
        <v>55915</v>
      </c>
      <c r="M442" s="30" t="str">
        <f t="shared" ca="1" si="353"/>
        <v/>
      </c>
      <c r="O442" s="31">
        <f t="shared" si="356"/>
        <v>0</v>
      </c>
      <c r="P442" s="31">
        <f t="shared" si="349"/>
        <v>0</v>
      </c>
      <c r="X442" s="115" t="str">
        <f t="shared" si="346"/>
        <v/>
      </c>
      <c r="AA442" s="121" t="str">
        <f t="shared" si="371"/>
        <v/>
      </c>
      <c r="AB442" s="277">
        <f>SUM(X442:X444)</f>
        <v>0</v>
      </c>
      <c r="AC442" s="113"/>
      <c r="AD442" s="281">
        <v>146</v>
      </c>
      <c r="AE442" s="284">
        <f t="shared" ref="AE442" ca="1" si="390">OFFSET($AI$11,((MOD(ROW(AD443)*4,3)/2)+1)*COUNTA(AD442)+IF(((MOD(ROW(AD443)*4,3)/2)+1)*COUNTA(AD442)=2,INT(ROW(AD436)/12),0),)</f>
        <v>0</v>
      </c>
      <c r="AF442" s="265" t="str">
        <f t="shared" ref="AF442" si="391">IF(AB442=0,"",IF(AB442&lt;AE442,"Alerte !",1))</f>
        <v/>
      </c>
    </row>
    <row r="443" spans="1:32" ht="15" customHeight="1" x14ac:dyDescent="0.25">
      <c r="A443" s="1">
        <v>438</v>
      </c>
      <c r="B443" s="283"/>
      <c r="C443" s="24" t="str">
        <f t="shared" si="344"/>
        <v xml:space="preserve">60 ans </v>
      </c>
      <c r="D443" s="25">
        <f t="shared" si="345"/>
        <v>2053</v>
      </c>
      <c r="E443" s="27" t="str">
        <f t="shared" si="347"/>
        <v>36 ans, 5 mois et 27 jours</v>
      </c>
      <c r="F443" s="27" t="s">
        <v>35</v>
      </c>
      <c r="H443" s="26" t="str">
        <f t="shared" si="387"/>
        <v>32 ans, 5 mois et 27 jours</v>
      </c>
      <c r="I443" s="29" t="str">
        <f t="shared" si="374"/>
        <v>33 ans, 10 mois et 27 jours</v>
      </c>
      <c r="J443" s="28">
        <f t="shared" si="352"/>
        <v>55916</v>
      </c>
      <c r="K443" s="29">
        <f t="shared" si="348"/>
        <v>55943</v>
      </c>
      <c r="M443" s="30" t="str">
        <f t="shared" ca="1" si="353"/>
        <v/>
      </c>
      <c r="O443" s="31">
        <f t="shared" si="356"/>
        <v>0</v>
      </c>
      <c r="P443" s="31">
        <f t="shared" si="349"/>
        <v>0</v>
      </c>
      <c r="X443" s="115" t="str">
        <f t="shared" si="346"/>
        <v/>
      </c>
      <c r="AA443" s="121" t="str">
        <f t="shared" si="371"/>
        <v/>
      </c>
      <c r="AB443" s="278"/>
      <c r="AC443" s="113"/>
      <c r="AD443" s="281"/>
      <c r="AE443" s="285"/>
      <c r="AF443" s="265"/>
    </row>
    <row r="444" spans="1:32" ht="15" customHeight="1" thickBot="1" x14ac:dyDescent="0.3">
      <c r="A444" s="1">
        <v>439</v>
      </c>
      <c r="B444" s="283"/>
      <c r="C444" s="24" t="str">
        <f t="shared" si="344"/>
        <v xml:space="preserve">60 ans </v>
      </c>
      <c r="D444" s="25">
        <f t="shared" si="345"/>
        <v>2053</v>
      </c>
      <c r="E444" s="27" t="str">
        <f t="shared" si="347"/>
        <v>36 ans, 6 mois et 30 jours</v>
      </c>
      <c r="F444" s="27" t="s">
        <v>35</v>
      </c>
      <c r="H444" s="26" t="str">
        <f t="shared" si="387"/>
        <v>32 ans, 6 mois et 30 jours</v>
      </c>
      <c r="I444" s="29" t="str">
        <f t="shared" si="374"/>
        <v>33 ans, 11 mois et 30 jours</v>
      </c>
      <c r="J444" s="28">
        <f t="shared" si="352"/>
        <v>55944</v>
      </c>
      <c r="K444" s="29">
        <f t="shared" si="348"/>
        <v>55974</v>
      </c>
      <c r="M444" s="30" t="str">
        <f t="shared" ca="1" si="353"/>
        <v/>
      </c>
      <c r="O444" s="31">
        <f t="shared" si="356"/>
        <v>0</v>
      </c>
      <c r="P444" s="31">
        <f t="shared" si="349"/>
        <v>0</v>
      </c>
      <c r="X444" s="115" t="str">
        <f t="shared" si="346"/>
        <v/>
      </c>
      <c r="AA444" s="121" t="str">
        <f t="shared" si="371"/>
        <v/>
      </c>
      <c r="AB444" s="279"/>
      <c r="AC444" s="113"/>
      <c r="AD444" s="281"/>
      <c r="AE444" s="286"/>
      <c r="AF444" s="265"/>
    </row>
    <row r="445" spans="1:32" ht="15" customHeight="1" x14ac:dyDescent="0.25">
      <c r="A445" s="1">
        <v>440</v>
      </c>
      <c r="B445" s="283"/>
      <c r="C445" s="24" t="str">
        <f t="shared" si="344"/>
        <v xml:space="preserve">60 ans </v>
      </c>
      <c r="D445" s="25">
        <f t="shared" si="345"/>
        <v>2053</v>
      </c>
      <c r="E445" s="27" t="str">
        <f t="shared" si="347"/>
        <v>36 ans, 7 mois et 29 jours</v>
      </c>
      <c r="F445" s="27" t="s">
        <v>35</v>
      </c>
      <c r="H445" s="26" t="str">
        <f t="shared" si="387"/>
        <v>32 ans, 7 mois et 29 jours</v>
      </c>
      <c r="I445" s="29" t="str">
        <f t="shared" si="374"/>
        <v>34 ans, 0 mois et 29 jours</v>
      </c>
      <c r="J445" s="28">
        <f t="shared" si="352"/>
        <v>55975</v>
      </c>
      <c r="K445" s="29">
        <f t="shared" si="348"/>
        <v>56004</v>
      </c>
      <c r="M445" s="30" t="str">
        <f t="shared" ca="1" si="353"/>
        <v/>
      </c>
      <c r="O445" s="31">
        <f t="shared" si="356"/>
        <v>0</v>
      </c>
      <c r="P445" s="31">
        <f t="shared" si="349"/>
        <v>0</v>
      </c>
      <c r="X445" s="115" t="str">
        <f t="shared" si="346"/>
        <v/>
      </c>
      <c r="AA445" s="121" t="str">
        <f t="shared" si="371"/>
        <v/>
      </c>
      <c r="AB445" s="277">
        <f>SUM(X445:X447)</f>
        <v>0</v>
      </c>
      <c r="AC445" s="113"/>
      <c r="AD445" s="281">
        <v>147</v>
      </c>
      <c r="AE445" s="284">
        <f t="shared" ref="AE445" ca="1" si="392">OFFSET($AI$11,((MOD(ROW(AD446)*4,3)/2)+1)*COUNTA(AD445)+IF(((MOD(ROW(AD446)*4,3)/2)+1)*COUNTA(AD445)=2,INT(ROW(AD439)/12),0),)</f>
        <v>0</v>
      </c>
      <c r="AF445" s="265" t="str">
        <f t="shared" ref="AF445" si="393">IF(AB445=0,"",IF(AB445&lt;AE445,"Alerte !",1))</f>
        <v/>
      </c>
    </row>
    <row r="446" spans="1:32" ht="15" customHeight="1" x14ac:dyDescent="0.25">
      <c r="A446" s="1">
        <v>441</v>
      </c>
      <c r="B446" s="283"/>
      <c r="C446" s="24" t="str">
        <f t="shared" si="344"/>
        <v xml:space="preserve">60 ans </v>
      </c>
      <c r="D446" s="25">
        <f t="shared" si="345"/>
        <v>2053</v>
      </c>
      <c r="E446" s="27" t="str">
        <f t="shared" si="347"/>
        <v>36 ans, 8 mois et 30 jours</v>
      </c>
      <c r="F446" s="27" t="s">
        <v>35</v>
      </c>
      <c r="H446" s="26" t="str">
        <f t="shared" si="387"/>
        <v>32 ans, 8 mois et 30 jours</v>
      </c>
      <c r="I446" s="29" t="str">
        <f t="shared" si="374"/>
        <v>34 ans, 1 mois et 30 jours</v>
      </c>
      <c r="J446" s="28">
        <f t="shared" si="352"/>
        <v>56005</v>
      </c>
      <c r="K446" s="29">
        <f t="shared" si="348"/>
        <v>56035</v>
      </c>
      <c r="M446" s="30" t="str">
        <f t="shared" ca="1" si="353"/>
        <v/>
      </c>
      <c r="O446" s="31">
        <f t="shared" si="356"/>
        <v>0</v>
      </c>
      <c r="P446" s="31">
        <f t="shared" si="349"/>
        <v>0</v>
      </c>
      <c r="X446" s="115" t="str">
        <f t="shared" si="346"/>
        <v/>
      </c>
      <c r="AA446" s="121" t="str">
        <f t="shared" si="371"/>
        <v/>
      </c>
      <c r="AB446" s="278"/>
      <c r="AC446" s="113"/>
      <c r="AD446" s="281"/>
      <c r="AE446" s="285"/>
      <c r="AF446" s="265"/>
    </row>
    <row r="447" spans="1:32" ht="15" customHeight="1" thickBot="1" x14ac:dyDescent="0.3">
      <c r="A447" s="1">
        <v>442</v>
      </c>
      <c r="B447" s="283"/>
      <c r="C447" s="24" t="str">
        <f t="shared" si="344"/>
        <v xml:space="preserve">60 ans </v>
      </c>
      <c r="D447" s="25">
        <f t="shared" si="345"/>
        <v>2053</v>
      </c>
      <c r="E447" s="27" t="str">
        <f t="shared" si="347"/>
        <v>36 ans, 9 mois et 29 jours</v>
      </c>
      <c r="F447" s="27" t="s">
        <v>35</v>
      </c>
      <c r="H447" s="26" t="str">
        <f t="shared" si="387"/>
        <v>32 ans, 9 mois et 29 jours</v>
      </c>
      <c r="I447" s="29" t="str">
        <f t="shared" si="374"/>
        <v>34 ans, 2 mois et 29 jours</v>
      </c>
      <c r="J447" s="28">
        <f t="shared" si="352"/>
        <v>56036</v>
      </c>
      <c r="K447" s="29">
        <f t="shared" si="348"/>
        <v>56065</v>
      </c>
      <c r="M447" s="30" t="str">
        <f t="shared" ca="1" si="353"/>
        <v/>
      </c>
      <c r="O447" s="31">
        <f t="shared" si="356"/>
        <v>0</v>
      </c>
      <c r="P447" s="31">
        <f t="shared" si="349"/>
        <v>0</v>
      </c>
      <c r="X447" s="115" t="str">
        <f t="shared" si="346"/>
        <v/>
      </c>
      <c r="AA447" s="121" t="str">
        <f t="shared" si="371"/>
        <v/>
      </c>
      <c r="AB447" s="279"/>
      <c r="AC447" s="113"/>
      <c r="AD447" s="281"/>
      <c r="AE447" s="286"/>
      <c r="AF447" s="265"/>
    </row>
    <row r="448" spans="1:32" ht="15" customHeight="1" x14ac:dyDescent="0.25">
      <c r="A448" s="1">
        <v>443</v>
      </c>
      <c r="B448" s="283"/>
      <c r="C448" s="24" t="str">
        <f t="shared" si="344"/>
        <v xml:space="preserve">60 ans </v>
      </c>
      <c r="D448" s="25">
        <f t="shared" si="345"/>
        <v>2053</v>
      </c>
      <c r="E448" s="27" t="str">
        <f t="shared" si="347"/>
        <v>36 ans, 10 mois et 30 jours</v>
      </c>
      <c r="F448" s="27" t="s">
        <v>35</v>
      </c>
      <c r="H448" s="26" t="str">
        <f t="shared" si="387"/>
        <v>32 ans, 10 mois et 30 jours</v>
      </c>
      <c r="I448" s="29" t="str">
        <f t="shared" si="374"/>
        <v>34 ans, 3 mois et 30 jours</v>
      </c>
      <c r="J448" s="28">
        <f t="shared" si="352"/>
        <v>56066</v>
      </c>
      <c r="K448" s="29">
        <f t="shared" si="348"/>
        <v>56096</v>
      </c>
      <c r="M448" s="30" t="str">
        <f t="shared" ca="1" si="353"/>
        <v/>
      </c>
      <c r="O448" s="31">
        <f t="shared" si="356"/>
        <v>0</v>
      </c>
      <c r="P448" s="31">
        <f t="shared" si="349"/>
        <v>0</v>
      </c>
      <c r="X448" s="115" t="str">
        <f t="shared" si="346"/>
        <v/>
      </c>
      <c r="AA448" s="121" t="str">
        <f t="shared" si="371"/>
        <v/>
      </c>
      <c r="AB448" s="277">
        <f>SUM(X448:X450)</f>
        <v>0</v>
      </c>
      <c r="AC448" s="113"/>
      <c r="AD448" s="281">
        <v>148</v>
      </c>
      <c r="AE448" s="284">
        <f t="shared" ref="AE448" ca="1" si="394">OFFSET($AI$11,((MOD(ROW(AD449)*4,3)/2)+1)*COUNTA(AD448)+IF(((MOD(ROW(AD449)*4,3)/2)+1)*COUNTA(AD448)=2,INT(ROW(AD442)/12),0),)</f>
        <v>0</v>
      </c>
      <c r="AF448" s="265" t="str">
        <f t="shared" ref="AF448" si="395">IF(AB448=0,"",IF(AB448&lt;AE448,"Alerte !",1))</f>
        <v/>
      </c>
    </row>
    <row r="449" spans="1:32" ht="15" customHeight="1" x14ac:dyDescent="0.25">
      <c r="A449" s="1">
        <v>444</v>
      </c>
      <c r="B449" s="283"/>
      <c r="C449" s="24" t="str">
        <f t="shared" si="344"/>
        <v xml:space="preserve">60 ans </v>
      </c>
      <c r="D449" s="25">
        <f t="shared" si="345"/>
        <v>2053</v>
      </c>
      <c r="E449" s="27" t="str">
        <f t="shared" si="347"/>
        <v>36 ans, 11 mois et 30 jours</v>
      </c>
      <c r="F449" s="27" t="s">
        <v>35</v>
      </c>
      <c r="H449" s="26" t="str">
        <f t="shared" si="387"/>
        <v>32 ans, 11 mois et 30 jours</v>
      </c>
      <c r="I449" s="29" t="str">
        <f t="shared" si="374"/>
        <v>34 ans, 4 mois et 30 jours</v>
      </c>
      <c r="J449" s="28">
        <f t="shared" si="352"/>
        <v>56097</v>
      </c>
      <c r="K449" s="29">
        <f t="shared" si="348"/>
        <v>56127</v>
      </c>
      <c r="M449" s="30" t="str">
        <f t="shared" ca="1" si="353"/>
        <v/>
      </c>
      <c r="O449" s="31">
        <f t="shared" si="356"/>
        <v>0</v>
      </c>
      <c r="P449" s="31">
        <f t="shared" si="349"/>
        <v>0</v>
      </c>
      <c r="X449" s="115" t="str">
        <f t="shared" si="346"/>
        <v/>
      </c>
      <c r="AA449" s="121" t="str">
        <f t="shared" si="371"/>
        <v/>
      </c>
      <c r="AB449" s="278"/>
      <c r="AC449" s="113"/>
      <c r="AD449" s="281"/>
      <c r="AE449" s="285"/>
      <c r="AF449" s="265"/>
    </row>
    <row r="450" spans="1:32" ht="15" customHeight="1" thickBot="1" x14ac:dyDescent="0.3">
      <c r="A450" s="1">
        <v>445</v>
      </c>
      <c r="B450" s="283"/>
      <c r="C450" s="24" t="str">
        <f t="shared" si="344"/>
        <v xml:space="preserve">60 ans </v>
      </c>
      <c r="D450" s="25">
        <f t="shared" si="345"/>
        <v>2053</v>
      </c>
      <c r="E450" s="27" t="str">
        <f t="shared" si="347"/>
        <v>37 ans, 0 mois et 29 jours</v>
      </c>
      <c r="F450" s="27" t="s">
        <v>35</v>
      </c>
      <c r="H450" s="26" t="str">
        <f t="shared" si="387"/>
        <v>33 ans, 0 mois et 29 jours</v>
      </c>
      <c r="I450" s="29" t="str">
        <f t="shared" si="374"/>
        <v>34 ans, 5 mois et 29 jours</v>
      </c>
      <c r="J450" s="28">
        <f t="shared" si="352"/>
        <v>56128</v>
      </c>
      <c r="K450" s="29">
        <f t="shared" si="348"/>
        <v>56157</v>
      </c>
      <c r="M450" s="30" t="str">
        <f t="shared" ca="1" si="353"/>
        <v/>
      </c>
      <c r="O450" s="31">
        <f t="shared" si="356"/>
        <v>0</v>
      </c>
      <c r="P450" s="31">
        <f t="shared" si="349"/>
        <v>0</v>
      </c>
      <c r="X450" s="115" t="str">
        <f t="shared" si="346"/>
        <v/>
      </c>
      <c r="AA450" s="121" t="str">
        <f t="shared" si="371"/>
        <v/>
      </c>
      <c r="AB450" s="279"/>
      <c r="AC450" s="113"/>
      <c r="AD450" s="281"/>
      <c r="AE450" s="286"/>
      <c r="AF450" s="265"/>
    </row>
    <row r="451" spans="1:32" ht="15" customHeight="1" x14ac:dyDescent="0.25">
      <c r="A451" s="1">
        <v>446</v>
      </c>
      <c r="B451" s="283"/>
      <c r="C451" s="24" t="str">
        <f t="shared" si="344"/>
        <v xml:space="preserve">60 ans </v>
      </c>
      <c r="D451" s="25">
        <f t="shared" si="345"/>
        <v>2053</v>
      </c>
      <c r="E451" s="27" t="str">
        <f t="shared" si="347"/>
        <v>37 ans, 1 mois et 30 jours</v>
      </c>
      <c r="F451" s="27" t="s">
        <v>35</v>
      </c>
      <c r="H451" s="26" t="str">
        <f t="shared" si="387"/>
        <v>33 ans, 1 mois et 30 jours</v>
      </c>
      <c r="I451" s="29" t="str">
        <f t="shared" si="374"/>
        <v>34 ans, 6 mois et 30 jours</v>
      </c>
      <c r="J451" s="28">
        <f t="shared" si="352"/>
        <v>56158</v>
      </c>
      <c r="K451" s="29">
        <f t="shared" si="348"/>
        <v>56188</v>
      </c>
      <c r="M451" s="30" t="str">
        <f t="shared" ca="1" si="353"/>
        <v/>
      </c>
      <c r="O451" s="31">
        <f t="shared" si="356"/>
        <v>0</v>
      </c>
      <c r="P451" s="31">
        <f t="shared" si="349"/>
        <v>0</v>
      </c>
      <c r="X451" s="115" t="str">
        <f t="shared" si="346"/>
        <v/>
      </c>
      <c r="AA451" s="121" t="str">
        <f t="shared" si="371"/>
        <v/>
      </c>
      <c r="AB451" s="277">
        <f>SUM(X451:X453)</f>
        <v>0</v>
      </c>
      <c r="AC451" s="113"/>
      <c r="AD451" s="281">
        <v>149</v>
      </c>
      <c r="AE451" s="284">
        <f t="shared" ref="AE451" ca="1" si="396">OFFSET($AI$11,((MOD(ROW(AD452)*4,3)/2)+1)*COUNTA(AD451)+IF(((MOD(ROW(AD452)*4,3)/2)+1)*COUNTA(AD451)=2,INT(ROW(AD445)/12),0),)</f>
        <v>0</v>
      </c>
      <c r="AF451" s="265" t="str">
        <f t="shared" ref="AF451" si="397">IF(AB451=0,"",IF(AB451&lt;AE451,"Alerte !",1))</f>
        <v/>
      </c>
    </row>
    <row r="452" spans="1:32" ht="15" customHeight="1" x14ac:dyDescent="0.25">
      <c r="A452" s="1">
        <v>447</v>
      </c>
      <c r="B452" s="283"/>
      <c r="C452" s="24" t="str">
        <f t="shared" si="344"/>
        <v xml:space="preserve">60 ans </v>
      </c>
      <c r="D452" s="25">
        <f t="shared" si="345"/>
        <v>2053</v>
      </c>
      <c r="E452" s="27" t="str">
        <f t="shared" si="347"/>
        <v>37 ans, 2 mois et 29 jours</v>
      </c>
      <c r="F452" s="27" t="s">
        <v>35</v>
      </c>
      <c r="H452" s="26" t="str">
        <f t="shared" si="387"/>
        <v>33 ans, 2 mois et 29 jours</v>
      </c>
      <c r="I452" s="29" t="str">
        <f t="shared" si="374"/>
        <v>34 ans, 7 mois et 29 jours</v>
      </c>
      <c r="J452" s="28">
        <f t="shared" si="352"/>
        <v>56189</v>
      </c>
      <c r="K452" s="29">
        <f t="shared" si="348"/>
        <v>56218</v>
      </c>
      <c r="M452" s="30" t="str">
        <f t="shared" ca="1" si="353"/>
        <v/>
      </c>
      <c r="O452" s="31">
        <f t="shared" si="356"/>
        <v>0</v>
      </c>
      <c r="P452" s="31">
        <f t="shared" si="349"/>
        <v>0</v>
      </c>
      <c r="X452" s="115" t="str">
        <f t="shared" si="346"/>
        <v/>
      </c>
      <c r="AA452" s="121" t="str">
        <f t="shared" si="371"/>
        <v/>
      </c>
      <c r="AB452" s="278"/>
      <c r="AC452" s="113"/>
      <c r="AD452" s="281"/>
      <c r="AE452" s="285"/>
      <c r="AF452" s="265"/>
    </row>
    <row r="453" spans="1:32" ht="15" customHeight="1" thickBot="1" x14ac:dyDescent="0.3">
      <c r="A453" s="1">
        <v>448</v>
      </c>
      <c r="B453" s="283"/>
      <c r="C453" s="24" t="str">
        <f t="shared" si="344"/>
        <v xml:space="preserve">60 ans </v>
      </c>
      <c r="D453" s="25">
        <f t="shared" si="345"/>
        <v>2053</v>
      </c>
      <c r="E453" s="27" t="str">
        <f t="shared" si="347"/>
        <v>37 ans, 3 mois et 30 jours</v>
      </c>
      <c r="F453" s="27" t="s">
        <v>35</v>
      </c>
      <c r="H453" s="26" t="str">
        <f t="shared" si="387"/>
        <v>33 ans, 3 mois et 30 jours</v>
      </c>
      <c r="I453" s="29" t="str">
        <f t="shared" si="374"/>
        <v>34 ans, 8 mois et 30 jours</v>
      </c>
      <c r="J453" s="28">
        <f t="shared" si="352"/>
        <v>56219</v>
      </c>
      <c r="K453" s="29">
        <f t="shared" si="348"/>
        <v>56249</v>
      </c>
      <c r="M453" s="30" t="str">
        <f t="shared" ca="1" si="353"/>
        <v/>
      </c>
      <c r="O453" s="31">
        <f t="shared" si="356"/>
        <v>0</v>
      </c>
      <c r="P453" s="31">
        <f t="shared" si="349"/>
        <v>0</v>
      </c>
      <c r="X453" s="115" t="str">
        <f t="shared" si="346"/>
        <v/>
      </c>
      <c r="AA453" s="121" t="str">
        <f t="shared" si="371"/>
        <v/>
      </c>
      <c r="AB453" s="279"/>
      <c r="AC453" s="113"/>
      <c r="AD453" s="281"/>
      <c r="AE453" s="286"/>
      <c r="AF453" s="265"/>
    </row>
    <row r="454" spans="1:32" ht="15" customHeight="1" x14ac:dyDescent="0.25">
      <c r="A454" s="1">
        <v>449</v>
      </c>
      <c r="B454" s="283" t="s">
        <v>78</v>
      </c>
      <c r="C454" s="24" t="str">
        <f t="shared" ref="C454:C521" si="398">IF(A454="","",DATEDIF($AJ$8,J454,"y")&amp;IF(DATEDIF($AJ$8,J454,"y")&gt;1," ans "," an "))</f>
        <v xml:space="preserve">60 ans </v>
      </c>
      <c r="D454" s="25">
        <f t="shared" ref="D454:D521" si="399">IF(A454="","",YEAR(J454))</f>
        <v>2054</v>
      </c>
      <c r="E454" s="27" t="str">
        <f t="shared" si="347"/>
        <v>37 ans, 4 mois et 30 jours</v>
      </c>
      <c r="F454" s="27" t="s">
        <v>35</v>
      </c>
      <c r="H454" s="26" t="str">
        <f t="shared" si="387"/>
        <v>33 ans, 4 mois et 30 jours</v>
      </c>
      <c r="I454" s="29" t="str">
        <f t="shared" si="374"/>
        <v>34 ans, 9 mois et 30 jours</v>
      </c>
      <c r="J454" s="28">
        <f t="shared" si="352"/>
        <v>56250</v>
      </c>
      <c r="K454" s="29">
        <f t="shared" si="348"/>
        <v>56280</v>
      </c>
      <c r="M454" s="30" t="str">
        <f t="shared" ca="1" si="353"/>
        <v/>
      </c>
      <c r="O454" s="31">
        <f t="shared" si="356"/>
        <v>0</v>
      </c>
      <c r="P454" s="31">
        <f t="shared" si="349"/>
        <v>0</v>
      </c>
      <c r="X454" s="115" t="str">
        <f t="shared" ref="X454:X517" si="400">IF(Q454="","",SUM(Q454:W454))</f>
        <v/>
      </c>
      <c r="AA454" s="121" t="str">
        <f t="shared" si="371"/>
        <v/>
      </c>
      <c r="AB454" s="277">
        <f>SUM(X454:X456)</f>
        <v>0</v>
      </c>
      <c r="AC454" s="113"/>
      <c r="AD454" s="281">
        <v>150</v>
      </c>
      <c r="AE454" s="284">
        <f t="shared" ref="AE454" ca="1" si="401">OFFSET($AI$11,((MOD(ROW(AD455)*4,3)/2)+1)*COUNTA(AD454)+IF(((MOD(ROW(AD455)*4,3)/2)+1)*COUNTA(AD454)=2,INT(ROW(AD448)/12),0),)</f>
        <v>0</v>
      </c>
      <c r="AF454" s="265" t="str">
        <f t="shared" ref="AF454" si="402">IF(AB454=0,"",IF(AB454&lt;AE454,"Alerte !",1))</f>
        <v/>
      </c>
    </row>
    <row r="455" spans="1:32" ht="15" customHeight="1" x14ac:dyDescent="0.25">
      <c r="A455" s="1">
        <v>450</v>
      </c>
      <c r="B455" s="283"/>
      <c r="C455" s="24" t="str">
        <f t="shared" si="398"/>
        <v xml:space="preserve">61 ans </v>
      </c>
      <c r="D455" s="25">
        <f t="shared" si="399"/>
        <v>2054</v>
      </c>
      <c r="E455" s="27" t="str">
        <f t="shared" ref="E455:E518" si="403">IF(A455="","",DATEDIF($J$6,K455,"y")&amp;IF(DATEDIF($J$6,K455,"y")&gt;1," ans, "," an, ")&amp;DATEDIF($J$6,K455,"ym")&amp;" mois et "&amp;DATEDIF($J$6,K455,"md")&amp;IF(DATEDIF(
$J$6,K455,"md")&gt;1," jours"," jour"))</f>
        <v>37 ans, 5 mois et 27 jours</v>
      </c>
      <c r="F455" s="27" t="s">
        <v>35</v>
      </c>
      <c r="H455" s="26" t="str">
        <f t="shared" si="387"/>
        <v>33 ans, 5 mois et 27 jours</v>
      </c>
      <c r="I455" s="29" t="str">
        <f t="shared" si="374"/>
        <v>34 ans, 10 mois et 27 jours</v>
      </c>
      <c r="J455" s="28">
        <f t="shared" si="352"/>
        <v>56281</v>
      </c>
      <c r="K455" s="29">
        <f t="shared" ref="K455:K518" si="404">IF(A455="","",EOMONTH(J455,0))</f>
        <v>56308</v>
      </c>
      <c r="M455" s="30" t="str">
        <f t="shared" ca="1" si="353"/>
        <v/>
      </c>
      <c r="O455" s="31">
        <f t="shared" si="356"/>
        <v>0</v>
      </c>
      <c r="P455" s="31">
        <f t="shared" ref="P455:P518" si="405">Q455-O455</f>
        <v>0</v>
      </c>
      <c r="X455" s="115" t="str">
        <f t="shared" si="400"/>
        <v/>
      </c>
      <c r="AA455" s="121" t="str">
        <f t="shared" si="371"/>
        <v/>
      </c>
      <c r="AB455" s="278"/>
      <c r="AC455" s="113"/>
      <c r="AD455" s="281"/>
      <c r="AE455" s="285"/>
      <c r="AF455" s="265"/>
    </row>
    <row r="456" spans="1:32" ht="15" customHeight="1" thickBot="1" x14ac:dyDescent="0.3">
      <c r="A456" s="1">
        <v>451</v>
      </c>
      <c r="B456" s="283"/>
      <c r="C456" s="24" t="str">
        <f t="shared" si="398"/>
        <v xml:space="preserve">61 ans </v>
      </c>
      <c r="D456" s="25">
        <f t="shared" si="399"/>
        <v>2054</v>
      </c>
      <c r="E456" s="27" t="str">
        <f t="shared" si="403"/>
        <v>37 ans, 6 mois et 30 jours</v>
      </c>
      <c r="F456" s="27" t="s">
        <v>35</v>
      </c>
      <c r="H456" s="26" t="str">
        <f t="shared" si="387"/>
        <v>33 ans, 6 mois et 30 jours</v>
      </c>
      <c r="I456" s="29" t="str">
        <f t="shared" si="374"/>
        <v>34 ans, 11 mois et 30 jours</v>
      </c>
      <c r="J456" s="28">
        <f t="shared" ref="J456:J519" si="406">IF(A456="","",EDATE(J455,1))</f>
        <v>56309</v>
      </c>
      <c r="K456" s="29">
        <f t="shared" si="404"/>
        <v>56339</v>
      </c>
      <c r="M456" s="30" t="str">
        <f t="shared" ref="M456:M519" ca="1" si="407">IF(N456="","",MATCH(N456,OFFSET($AS$5,VLOOKUP(L456,$AV$6:$AX$13,4,FALSE)-3,,VLOOKUP(L456,$AV$6:$AX$13,3,FALSE))))</f>
        <v/>
      </c>
      <c r="O456" s="31">
        <f t="shared" si="356"/>
        <v>0</v>
      </c>
      <c r="P456" s="31">
        <f t="shared" si="405"/>
        <v>0</v>
      </c>
      <c r="X456" s="115" t="str">
        <f t="shared" si="400"/>
        <v/>
      </c>
      <c r="AA456" s="121" t="str">
        <f t="shared" si="371"/>
        <v/>
      </c>
      <c r="AB456" s="279"/>
      <c r="AC456" s="113"/>
      <c r="AD456" s="281"/>
      <c r="AE456" s="286"/>
      <c r="AF456" s="265"/>
    </row>
    <row r="457" spans="1:32" ht="15" customHeight="1" x14ac:dyDescent="0.25">
      <c r="A457" s="1">
        <v>452</v>
      </c>
      <c r="B457" s="283"/>
      <c r="C457" s="24" t="str">
        <f t="shared" si="398"/>
        <v xml:space="preserve">61 ans </v>
      </c>
      <c r="D457" s="25">
        <f t="shared" si="399"/>
        <v>2054</v>
      </c>
      <c r="E457" s="27" t="str">
        <f t="shared" si="403"/>
        <v>37 ans, 7 mois et 29 jours</v>
      </c>
      <c r="F457" s="27" t="s">
        <v>35</v>
      </c>
      <c r="H457" s="26" t="str">
        <f t="shared" si="387"/>
        <v>33 ans, 7 mois et 29 jours</v>
      </c>
      <c r="I457" s="29" t="str">
        <f t="shared" si="374"/>
        <v>35 ans, 0 mois et 29 jours</v>
      </c>
      <c r="J457" s="28">
        <f t="shared" si="406"/>
        <v>56340</v>
      </c>
      <c r="K457" s="29">
        <f t="shared" si="404"/>
        <v>56369</v>
      </c>
      <c r="M457" s="30" t="str">
        <f t="shared" ca="1" si="407"/>
        <v/>
      </c>
      <c r="O457" s="31">
        <f t="shared" si="356"/>
        <v>0</v>
      </c>
      <c r="P457" s="31">
        <f t="shared" si="405"/>
        <v>0</v>
      </c>
      <c r="X457" s="115" t="str">
        <f t="shared" si="400"/>
        <v/>
      </c>
      <c r="AA457" s="121" t="str">
        <f t="shared" si="371"/>
        <v/>
      </c>
      <c r="AB457" s="277">
        <f>SUM(X457:X459)</f>
        <v>0</v>
      </c>
      <c r="AC457" s="113"/>
      <c r="AD457" s="281">
        <v>151</v>
      </c>
      <c r="AE457" s="284">
        <f t="shared" ref="AE457" ca="1" si="408">OFFSET($AI$11,((MOD(ROW(AD458)*4,3)/2)+1)*COUNTA(AD457)+IF(((MOD(ROW(AD458)*4,3)/2)+1)*COUNTA(AD457)=2,INT(ROW(AD451)/12),0),)</f>
        <v>0</v>
      </c>
      <c r="AF457" s="265" t="str">
        <f t="shared" ref="AF457" si="409">IF(AB457=0,"",IF(AB457&lt;AE457,"Alerte !",1))</f>
        <v/>
      </c>
    </row>
    <row r="458" spans="1:32" ht="15" customHeight="1" x14ac:dyDescent="0.25">
      <c r="A458" s="1">
        <v>453</v>
      </c>
      <c r="B458" s="283"/>
      <c r="C458" s="24" t="str">
        <f t="shared" si="398"/>
        <v xml:space="preserve">61 ans </v>
      </c>
      <c r="D458" s="25">
        <f t="shared" si="399"/>
        <v>2054</v>
      </c>
      <c r="E458" s="27" t="str">
        <f t="shared" si="403"/>
        <v>37 ans, 8 mois et 30 jours</v>
      </c>
      <c r="F458" s="27" t="s">
        <v>35</v>
      </c>
      <c r="H458" s="26" t="str">
        <f t="shared" si="387"/>
        <v>33 ans, 8 mois et 30 jours</v>
      </c>
      <c r="I458" s="29" t="str">
        <f t="shared" si="374"/>
        <v>35 ans, 1 mois et 30 jours</v>
      </c>
      <c r="J458" s="28">
        <f t="shared" si="406"/>
        <v>56370</v>
      </c>
      <c r="K458" s="29">
        <f t="shared" si="404"/>
        <v>56400</v>
      </c>
      <c r="M458" s="30" t="str">
        <f t="shared" ca="1" si="407"/>
        <v/>
      </c>
      <c r="O458" s="31">
        <f t="shared" si="356"/>
        <v>0</v>
      </c>
      <c r="P458" s="31">
        <f t="shared" si="405"/>
        <v>0</v>
      </c>
      <c r="X458" s="115" t="str">
        <f t="shared" si="400"/>
        <v/>
      </c>
      <c r="AA458" s="121" t="str">
        <f t="shared" si="371"/>
        <v/>
      </c>
      <c r="AB458" s="278"/>
      <c r="AC458" s="113"/>
      <c r="AD458" s="281"/>
      <c r="AE458" s="285"/>
      <c r="AF458" s="265"/>
    </row>
    <row r="459" spans="1:32" ht="15" customHeight="1" thickBot="1" x14ac:dyDescent="0.3">
      <c r="A459" s="1">
        <v>454</v>
      </c>
      <c r="B459" s="283"/>
      <c r="C459" s="24" t="str">
        <f t="shared" si="398"/>
        <v xml:space="preserve">61 ans </v>
      </c>
      <c r="D459" s="25">
        <f t="shared" si="399"/>
        <v>2054</v>
      </c>
      <c r="E459" s="27" t="str">
        <f t="shared" si="403"/>
        <v>37 ans, 9 mois et 29 jours</v>
      </c>
      <c r="F459" s="27" t="s">
        <v>35</v>
      </c>
      <c r="H459" s="26" t="str">
        <f t="shared" si="387"/>
        <v>33 ans, 9 mois et 29 jours</v>
      </c>
      <c r="I459" s="29" t="str">
        <f t="shared" si="374"/>
        <v>35 ans, 2 mois et 29 jours</v>
      </c>
      <c r="J459" s="28">
        <f t="shared" si="406"/>
        <v>56401</v>
      </c>
      <c r="K459" s="29">
        <f t="shared" si="404"/>
        <v>56430</v>
      </c>
      <c r="M459" s="30" t="str">
        <f t="shared" ca="1" si="407"/>
        <v/>
      </c>
      <c r="O459" s="31">
        <f t="shared" ref="O459:O521" si="410">N459*$AM$7</f>
        <v>0</v>
      </c>
      <c r="P459" s="31">
        <f t="shared" si="405"/>
        <v>0</v>
      </c>
      <c r="X459" s="115" t="str">
        <f t="shared" si="400"/>
        <v/>
      </c>
      <c r="AA459" s="121" t="str">
        <f t="shared" si="371"/>
        <v/>
      </c>
      <c r="AB459" s="279"/>
      <c r="AC459" s="113"/>
      <c r="AD459" s="281"/>
      <c r="AE459" s="286"/>
      <c r="AF459" s="265"/>
    </row>
    <row r="460" spans="1:32" ht="15" customHeight="1" x14ac:dyDescent="0.25">
      <c r="A460" s="1">
        <v>455</v>
      </c>
      <c r="B460" s="283"/>
      <c r="C460" s="24" t="str">
        <f t="shared" si="398"/>
        <v xml:space="preserve">61 ans </v>
      </c>
      <c r="D460" s="25">
        <f t="shared" si="399"/>
        <v>2054</v>
      </c>
      <c r="E460" s="27" t="str">
        <f t="shared" si="403"/>
        <v>37 ans, 10 mois et 30 jours</v>
      </c>
      <c r="F460" s="27" t="s">
        <v>35</v>
      </c>
      <c r="H460" s="26" t="str">
        <f t="shared" si="387"/>
        <v>33 ans, 10 mois et 30 jours</v>
      </c>
      <c r="I460" s="29" t="str">
        <f t="shared" si="374"/>
        <v>35 ans, 3 mois et 30 jours</v>
      </c>
      <c r="J460" s="28">
        <f t="shared" si="406"/>
        <v>56431</v>
      </c>
      <c r="K460" s="29">
        <f t="shared" si="404"/>
        <v>56461</v>
      </c>
      <c r="M460" s="30" t="str">
        <f t="shared" ca="1" si="407"/>
        <v/>
      </c>
      <c r="O460" s="31">
        <f t="shared" si="410"/>
        <v>0</v>
      </c>
      <c r="P460" s="31">
        <f t="shared" si="405"/>
        <v>0</v>
      </c>
      <c r="X460" s="115" t="str">
        <f t="shared" si="400"/>
        <v/>
      </c>
      <c r="AA460" s="121" t="str">
        <f t="shared" si="371"/>
        <v/>
      </c>
      <c r="AB460" s="277">
        <f>SUM(X460:X462)</f>
        <v>0</v>
      </c>
      <c r="AC460" s="113"/>
      <c r="AD460" s="281">
        <v>152</v>
      </c>
      <c r="AE460" s="284">
        <f t="shared" ref="AE460" ca="1" si="411">OFFSET($AI$11,((MOD(ROW(AD461)*4,3)/2)+1)*COUNTA(AD460)+IF(((MOD(ROW(AD461)*4,3)/2)+1)*COUNTA(AD460)=2,INT(ROW(AD454)/12),0),)</f>
        <v>0</v>
      </c>
      <c r="AF460" s="265" t="str">
        <f t="shared" ref="AF460" si="412">IF(AB460=0,"",IF(AB460&lt;AE460,"Alerte !",1))</f>
        <v/>
      </c>
    </row>
    <row r="461" spans="1:32" ht="15" customHeight="1" x14ac:dyDescent="0.25">
      <c r="A461" s="1">
        <v>456</v>
      </c>
      <c r="B461" s="283"/>
      <c r="C461" s="24" t="str">
        <f t="shared" si="398"/>
        <v xml:space="preserve">61 ans </v>
      </c>
      <c r="D461" s="25">
        <f t="shared" si="399"/>
        <v>2054</v>
      </c>
      <c r="E461" s="27" t="str">
        <f t="shared" si="403"/>
        <v>37 ans, 11 mois et 30 jours</v>
      </c>
      <c r="F461" s="27" t="s">
        <v>35</v>
      </c>
      <c r="H461" s="26" t="str">
        <f t="shared" si="387"/>
        <v>33 ans, 11 mois et 30 jours</v>
      </c>
      <c r="I461" s="29" t="str">
        <f t="shared" si="374"/>
        <v>35 ans, 4 mois et 30 jours</v>
      </c>
      <c r="J461" s="28">
        <f t="shared" si="406"/>
        <v>56462</v>
      </c>
      <c r="K461" s="29">
        <f t="shared" si="404"/>
        <v>56492</v>
      </c>
      <c r="M461" s="30" t="str">
        <f t="shared" ca="1" si="407"/>
        <v/>
      </c>
      <c r="O461" s="31">
        <f t="shared" si="410"/>
        <v>0</v>
      </c>
      <c r="P461" s="31">
        <f t="shared" si="405"/>
        <v>0</v>
      </c>
      <c r="X461" s="115" t="str">
        <f t="shared" si="400"/>
        <v/>
      </c>
      <c r="AA461" s="121" t="str">
        <f t="shared" si="371"/>
        <v/>
      </c>
      <c r="AB461" s="278"/>
      <c r="AC461" s="113"/>
      <c r="AD461" s="281"/>
      <c r="AE461" s="285"/>
      <c r="AF461" s="265"/>
    </row>
    <row r="462" spans="1:32" ht="15" customHeight="1" thickBot="1" x14ac:dyDescent="0.3">
      <c r="A462" s="1">
        <v>457</v>
      </c>
      <c r="B462" s="283"/>
      <c r="C462" s="24" t="str">
        <f t="shared" si="398"/>
        <v xml:space="preserve">61 ans </v>
      </c>
      <c r="D462" s="25">
        <f t="shared" si="399"/>
        <v>2054</v>
      </c>
      <c r="E462" s="27" t="str">
        <f t="shared" si="403"/>
        <v>38 ans, 0 mois et 29 jours</v>
      </c>
      <c r="F462" s="27" t="s">
        <v>35</v>
      </c>
      <c r="H462" s="26" t="str">
        <f t="shared" si="387"/>
        <v>34 ans, 0 mois et 29 jours</v>
      </c>
      <c r="I462" s="29" t="str">
        <f t="shared" si="374"/>
        <v>35 ans, 5 mois et 29 jours</v>
      </c>
      <c r="J462" s="28">
        <f t="shared" si="406"/>
        <v>56493</v>
      </c>
      <c r="K462" s="29">
        <f t="shared" si="404"/>
        <v>56522</v>
      </c>
      <c r="M462" s="30" t="str">
        <f t="shared" ca="1" si="407"/>
        <v/>
      </c>
      <c r="O462" s="31">
        <f t="shared" si="410"/>
        <v>0</v>
      </c>
      <c r="P462" s="31">
        <f t="shared" si="405"/>
        <v>0</v>
      </c>
      <c r="X462" s="115" t="str">
        <f t="shared" si="400"/>
        <v/>
      </c>
      <c r="AA462" s="121" t="str">
        <f t="shared" si="371"/>
        <v/>
      </c>
      <c r="AB462" s="279"/>
      <c r="AC462" s="113"/>
      <c r="AD462" s="281"/>
      <c r="AE462" s="286"/>
      <c r="AF462" s="265"/>
    </row>
    <row r="463" spans="1:32" ht="15" customHeight="1" x14ac:dyDescent="0.25">
      <c r="A463" s="1">
        <v>458</v>
      </c>
      <c r="B463" s="283"/>
      <c r="C463" s="24" t="str">
        <f t="shared" si="398"/>
        <v xml:space="preserve">61 ans </v>
      </c>
      <c r="D463" s="25">
        <f t="shared" si="399"/>
        <v>2054</v>
      </c>
      <c r="E463" s="27" t="str">
        <f t="shared" si="403"/>
        <v>38 ans, 1 mois et 30 jours</v>
      </c>
      <c r="F463" s="27" t="s">
        <v>35</v>
      </c>
      <c r="H463" s="26" t="str">
        <f t="shared" si="387"/>
        <v>34 ans, 1 mois et 30 jours</v>
      </c>
      <c r="I463" s="29" t="str">
        <f t="shared" si="374"/>
        <v>35 ans, 6 mois et 30 jours</v>
      </c>
      <c r="J463" s="28">
        <f t="shared" si="406"/>
        <v>56523</v>
      </c>
      <c r="K463" s="29">
        <f t="shared" si="404"/>
        <v>56553</v>
      </c>
      <c r="M463" s="30" t="str">
        <f t="shared" ca="1" si="407"/>
        <v/>
      </c>
      <c r="O463" s="31">
        <f t="shared" si="410"/>
        <v>0</v>
      </c>
      <c r="P463" s="31">
        <f t="shared" si="405"/>
        <v>0</v>
      </c>
      <c r="X463" s="115" t="str">
        <f t="shared" si="400"/>
        <v/>
      </c>
      <c r="AA463" s="121" t="str">
        <f t="shared" si="371"/>
        <v/>
      </c>
      <c r="AB463" s="277">
        <f>SUM(X463:X465)</f>
        <v>0</v>
      </c>
      <c r="AC463" s="113"/>
      <c r="AD463" s="281">
        <v>153</v>
      </c>
      <c r="AE463" s="284">
        <f t="shared" ref="AE463" ca="1" si="413">OFFSET($AI$11,((MOD(ROW(AD464)*4,3)/2)+1)*COUNTA(AD463)+IF(((MOD(ROW(AD464)*4,3)/2)+1)*COUNTA(AD463)=2,INT(ROW(AD457)/12),0),)</f>
        <v>0</v>
      </c>
      <c r="AF463" s="265" t="str">
        <f t="shared" ref="AF463" si="414">IF(AB463=0,"",IF(AB463&lt;AE463,"Alerte !",1))</f>
        <v/>
      </c>
    </row>
    <row r="464" spans="1:32" ht="15" customHeight="1" x14ac:dyDescent="0.25">
      <c r="A464" s="1">
        <v>459</v>
      </c>
      <c r="B464" s="283"/>
      <c r="C464" s="24" t="str">
        <f t="shared" si="398"/>
        <v xml:space="preserve">61 ans </v>
      </c>
      <c r="D464" s="25">
        <f t="shared" si="399"/>
        <v>2054</v>
      </c>
      <c r="E464" s="27" t="str">
        <f t="shared" si="403"/>
        <v>38 ans, 2 mois et 29 jours</v>
      </c>
      <c r="F464" s="27" t="s">
        <v>35</v>
      </c>
      <c r="H464" s="26" t="str">
        <f t="shared" si="387"/>
        <v>34 ans, 2 mois et 29 jours</v>
      </c>
      <c r="I464" s="29" t="str">
        <f t="shared" si="374"/>
        <v>35 ans, 7 mois et 29 jours</v>
      </c>
      <c r="J464" s="28">
        <f t="shared" si="406"/>
        <v>56554</v>
      </c>
      <c r="K464" s="29">
        <f t="shared" si="404"/>
        <v>56583</v>
      </c>
      <c r="M464" s="30" t="str">
        <f t="shared" ca="1" si="407"/>
        <v/>
      </c>
      <c r="O464" s="31">
        <f t="shared" si="410"/>
        <v>0</v>
      </c>
      <c r="P464" s="31">
        <f t="shared" si="405"/>
        <v>0</v>
      </c>
      <c r="X464" s="115" t="str">
        <f t="shared" si="400"/>
        <v/>
      </c>
      <c r="AA464" s="121" t="str">
        <f t="shared" si="371"/>
        <v/>
      </c>
      <c r="AB464" s="278"/>
      <c r="AC464" s="113"/>
      <c r="AD464" s="281"/>
      <c r="AE464" s="285"/>
      <c r="AF464" s="265"/>
    </row>
    <row r="465" spans="1:32" ht="15" customHeight="1" thickBot="1" x14ac:dyDescent="0.3">
      <c r="A465" s="1">
        <v>460</v>
      </c>
      <c r="B465" s="283"/>
      <c r="C465" s="24" t="str">
        <f t="shared" si="398"/>
        <v xml:space="preserve">61 ans </v>
      </c>
      <c r="D465" s="25">
        <f t="shared" si="399"/>
        <v>2054</v>
      </c>
      <c r="E465" s="27" t="str">
        <f t="shared" si="403"/>
        <v>38 ans, 3 mois et 30 jours</v>
      </c>
      <c r="F465" s="27" t="s">
        <v>35</v>
      </c>
      <c r="H465" s="26" t="str">
        <f t="shared" si="387"/>
        <v>34 ans, 3 mois et 30 jours</v>
      </c>
      <c r="I465" s="29" t="str">
        <f t="shared" si="374"/>
        <v>35 ans, 8 mois et 30 jours</v>
      </c>
      <c r="J465" s="28">
        <f t="shared" si="406"/>
        <v>56584</v>
      </c>
      <c r="K465" s="29">
        <f t="shared" si="404"/>
        <v>56614</v>
      </c>
      <c r="M465" s="30" t="str">
        <f t="shared" ca="1" si="407"/>
        <v/>
      </c>
      <c r="O465" s="31">
        <f t="shared" si="410"/>
        <v>0</v>
      </c>
      <c r="P465" s="31">
        <f t="shared" si="405"/>
        <v>0</v>
      </c>
      <c r="X465" s="115" t="str">
        <f t="shared" si="400"/>
        <v/>
      </c>
      <c r="AA465" s="121" t="str">
        <f t="shared" si="371"/>
        <v/>
      </c>
      <c r="AB465" s="279"/>
      <c r="AC465" s="113"/>
      <c r="AD465" s="281"/>
      <c r="AE465" s="286"/>
      <c r="AF465" s="265"/>
    </row>
    <row r="466" spans="1:32" ht="15" customHeight="1" x14ac:dyDescent="0.25">
      <c r="A466" s="1">
        <v>461</v>
      </c>
      <c r="B466" s="283" t="s">
        <v>79</v>
      </c>
      <c r="C466" s="24" t="str">
        <f t="shared" si="398"/>
        <v xml:space="preserve">61 ans </v>
      </c>
      <c r="D466" s="25">
        <f t="shared" si="399"/>
        <v>2055</v>
      </c>
      <c r="E466" s="27" t="str">
        <f t="shared" si="403"/>
        <v>38 ans, 4 mois et 30 jours</v>
      </c>
      <c r="F466" s="27" t="s">
        <v>35</v>
      </c>
      <c r="H466" s="26" t="str">
        <f t="shared" si="387"/>
        <v>34 ans, 4 mois et 30 jours</v>
      </c>
      <c r="I466" s="29" t="str">
        <f t="shared" si="374"/>
        <v>35 ans, 9 mois et 30 jours</v>
      </c>
      <c r="J466" s="28">
        <f t="shared" si="406"/>
        <v>56615</v>
      </c>
      <c r="K466" s="29">
        <f t="shared" si="404"/>
        <v>56645</v>
      </c>
      <c r="M466" s="30" t="str">
        <f t="shared" ca="1" si="407"/>
        <v/>
      </c>
      <c r="O466" s="31">
        <f t="shared" si="410"/>
        <v>0</v>
      </c>
      <c r="P466" s="31">
        <f t="shared" si="405"/>
        <v>0</v>
      </c>
      <c r="X466" s="115" t="str">
        <f t="shared" si="400"/>
        <v/>
      </c>
      <c r="AA466" s="121" t="str">
        <f t="shared" si="371"/>
        <v/>
      </c>
      <c r="AB466" s="277">
        <f>SUM(X466:X468)</f>
        <v>0</v>
      </c>
      <c r="AC466" s="113"/>
      <c r="AD466" s="281">
        <v>154</v>
      </c>
      <c r="AE466" s="284">
        <f t="shared" ref="AE466" ca="1" si="415">OFFSET($AI$11,((MOD(ROW(AD467)*4,3)/2)+1)*COUNTA(AD466)+IF(((MOD(ROW(AD467)*4,3)/2)+1)*COUNTA(AD466)=2,INT(ROW(AD460)/12),0),)</f>
        <v>0</v>
      </c>
      <c r="AF466" s="265" t="str">
        <f t="shared" ref="AF466" si="416">IF(AB466=0,"",IF(AB466&lt;AE466,"Alerte !",1))</f>
        <v/>
      </c>
    </row>
    <row r="467" spans="1:32" ht="15" customHeight="1" x14ac:dyDescent="0.25">
      <c r="A467" s="1">
        <v>462</v>
      </c>
      <c r="B467" s="283"/>
      <c r="C467" s="24" t="str">
        <f t="shared" si="398"/>
        <v xml:space="preserve">62 ans </v>
      </c>
      <c r="D467" s="25">
        <f t="shared" si="399"/>
        <v>2055</v>
      </c>
      <c r="E467" s="27" t="str">
        <f t="shared" si="403"/>
        <v>38 ans, 5 mois et 27 jours</v>
      </c>
      <c r="F467" s="27" t="s">
        <v>35</v>
      </c>
      <c r="H467" s="26" t="str">
        <f t="shared" si="387"/>
        <v>34 ans, 5 mois et 27 jours</v>
      </c>
      <c r="I467" s="29" t="str">
        <f t="shared" si="374"/>
        <v>35 ans, 10 mois et 27 jours</v>
      </c>
      <c r="J467" s="28">
        <f t="shared" si="406"/>
        <v>56646</v>
      </c>
      <c r="K467" s="29">
        <f t="shared" si="404"/>
        <v>56673</v>
      </c>
      <c r="M467" s="30" t="str">
        <f t="shared" ca="1" si="407"/>
        <v/>
      </c>
      <c r="O467" s="31">
        <f t="shared" si="410"/>
        <v>0</v>
      </c>
      <c r="P467" s="31">
        <f t="shared" si="405"/>
        <v>0</v>
      </c>
      <c r="X467" s="115" t="str">
        <f t="shared" si="400"/>
        <v/>
      </c>
      <c r="AA467" s="121" t="str">
        <f t="shared" si="371"/>
        <v/>
      </c>
      <c r="AB467" s="278"/>
      <c r="AC467" s="113"/>
      <c r="AD467" s="281"/>
      <c r="AE467" s="285"/>
      <c r="AF467" s="265"/>
    </row>
    <row r="468" spans="1:32" ht="15" customHeight="1" thickBot="1" x14ac:dyDescent="0.3">
      <c r="A468" s="1">
        <v>463</v>
      </c>
      <c r="B468" s="283"/>
      <c r="C468" s="24" t="str">
        <f t="shared" si="398"/>
        <v xml:space="preserve">62 ans </v>
      </c>
      <c r="D468" s="25">
        <f t="shared" si="399"/>
        <v>2055</v>
      </c>
      <c r="E468" s="27" t="str">
        <f t="shared" si="403"/>
        <v>38 ans, 6 mois et 30 jours</v>
      </c>
      <c r="F468" s="27" t="s">
        <v>35</v>
      </c>
      <c r="H468" s="26" t="str">
        <f t="shared" si="387"/>
        <v>34 ans, 6 mois et 30 jours</v>
      </c>
      <c r="I468" s="29" t="str">
        <f t="shared" si="374"/>
        <v>35 ans, 11 mois et 30 jours</v>
      </c>
      <c r="J468" s="28">
        <f t="shared" si="406"/>
        <v>56674</v>
      </c>
      <c r="K468" s="29">
        <f t="shared" si="404"/>
        <v>56704</v>
      </c>
      <c r="M468" s="30" t="str">
        <f t="shared" ca="1" si="407"/>
        <v/>
      </c>
      <c r="O468" s="31">
        <f t="shared" si="410"/>
        <v>0</v>
      </c>
      <c r="P468" s="31">
        <f t="shared" si="405"/>
        <v>0</v>
      </c>
      <c r="X468" s="115" t="str">
        <f t="shared" si="400"/>
        <v/>
      </c>
      <c r="AA468" s="121" t="str">
        <f t="shared" si="371"/>
        <v/>
      </c>
      <c r="AB468" s="279"/>
      <c r="AC468" s="113"/>
      <c r="AD468" s="281"/>
      <c r="AE468" s="286"/>
      <c r="AF468" s="265"/>
    </row>
    <row r="469" spans="1:32" ht="15" customHeight="1" x14ac:dyDescent="0.25">
      <c r="A469" s="1">
        <v>464</v>
      </c>
      <c r="B469" s="283"/>
      <c r="C469" s="24" t="str">
        <f t="shared" si="398"/>
        <v xml:space="preserve">62 ans </v>
      </c>
      <c r="D469" s="25">
        <f t="shared" si="399"/>
        <v>2055</v>
      </c>
      <c r="E469" s="27" t="str">
        <f t="shared" si="403"/>
        <v>38 ans, 7 mois et 29 jours</v>
      </c>
      <c r="F469" s="27" t="s">
        <v>35</v>
      </c>
      <c r="H469" s="26" t="str">
        <f t="shared" si="387"/>
        <v>34 ans, 7 mois et 29 jours</v>
      </c>
      <c r="I469" s="29" t="str">
        <f t="shared" si="374"/>
        <v>36 ans, 0 mois et 29 jours</v>
      </c>
      <c r="J469" s="28">
        <f t="shared" si="406"/>
        <v>56705</v>
      </c>
      <c r="K469" s="29">
        <f t="shared" si="404"/>
        <v>56734</v>
      </c>
      <c r="M469" s="30" t="str">
        <f t="shared" ca="1" si="407"/>
        <v/>
      </c>
      <c r="O469" s="31">
        <f t="shared" si="410"/>
        <v>0</v>
      </c>
      <c r="P469" s="31">
        <f t="shared" si="405"/>
        <v>0</v>
      </c>
      <c r="X469" s="115" t="str">
        <f t="shared" si="400"/>
        <v/>
      </c>
      <c r="AA469" s="121" t="str">
        <f t="shared" si="371"/>
        <v/>
      </c>
      <c r="AB469" s="277">
        <f>SUM(X469:X471)</f>
        <v>0</v>
      </c>
      <c r="AC469" s="113"/>
      <c r="AD469" s="281">
        <v>155</v>
      </c>
      <c r="AE469" s="284">
        <f t="shared" ref="AE469" ca="1" si="417">OFFSET($AI$11,((MOD(ROW(AD470)*4,3)/2)+1)*COUNTA(AD469)+IF(((MOD(ROW(AD470)*4,3)/2)+1)*COUNTA(AD469)=2,INT(ROW(AD463)/12),0),)</f>
        <v>0</v>
      </c>
      <c r="AF469" s="265" t="str">
        <f t="shared" ref="AF469" si="418">IF(AB469=0,"",IF(AB469&lt;AE469,"Alerte !",1))</f>
        <v/>
      </c>
    </row>
    <row r="470" spans="1:32" ht="15" customHeight="1" x14ac:dyDescent="0.25">
      <c r="A470" s="1">
        <v>465</v>
      </c>
      <c r="B470" s="283"/>
      <c r="C470" s="24" t="str">
        <f t="shared" si="398"/>
        <v xml:space="preserve">62 ans </v>
      </c>
      <c r="D470" s="25">
        <f t="shared" si="399"/>
        <v>2055</v>
      </c>
      <c r="E470" s="27" t="str">
        <f t="shared" si="403"/>
        <v>38 ans, 8 mois et 30 jours</v>
      </c>
      <c r="F470" s="27" t="s">
        <v>35</v>
      </c>
      <c r="H470" s="26" t="str">
        <f t="shared" si="387"/>
        <v>34 ans, 8 mois et 30 jours</v>
      </c>
      <c r="I470" s="29" t="str">
        <f t="shared" si="374"/>
        <v>36 ans, 1 mois et 30 jours</v>
      </c>
      <c r="J470" s="28">
        <f t="shared" si="406"/>
        <v>56735</v>
      </c>
      <c r="K470" s="29">
        <f t="shared" si="404"/>
        <v>56765</v>
      </c>
      <c r="M470" s="30" t="str">
        <f t="shared" ca="1" si="407"/>
        <v/>
      </c>
      <c r="O470" s="31">
        <f t="shared" si="410"/>
        <v>0</v>
      </c>
      <c r="P470" s="31">
        <f t="shared" si="405"/>
        <v>0</v>
      </c>
      <c r="X470" s="115" t="str">
        <f t="shared" si="400"/>
        <v/>
      </c>
      <c r="AA470" s="121" t="str">
        <f t="shared" si="371"/>
        <v/>
      </c>
      <c r="AB470" s="278"/>
      <c r="AC470" s="113"/>
      <c r="AD470" s="281"/>
      <c r="AE470" s="285"/>
      <c r="AF470" s="265"/>
    </row>
    <row r="471" spans="1:32" ht="15" customHeight="1" thickBot="1" x14ac:dyDescent="0.3">
      <c r="A471" s="1">
        <v>466</v>
      </c>
      <c r="B471" s="283"/>
      <c r="C471" s="24" t="str">
        <f t="shared" si="398"/>
        <v xml:space="preserve">62 ans </v>
      </c>
      <c r="D471" s="25">
        <f t="shared" si="399"/>
        <v>2055</v>
      </c>
      <c r="E471" s="27" t="str">
        <f t="shared" si="403"/>
        <v>38 ans, 9 mois et 29 jours</v>
      </c>
      <c r="F471" s="27" t="s">
        <v>35</v>
      </c>
      <c r="H471" s="26" t="str">
        <f t="shared" si="387"/>
        <v>34 ans, 9 mois et 29 jours</v>
      </c>
      <c r="I471" s="29" t="str">
        <f t="shared" si="374"/>
        <v>36 ans, 2 mois et 29 jours</v>
      </c>
      <c r="J471" s="28">
        <f t="shared" si="406"/>
        <v>56766</v>
      </c>
      <c r="K471" s="29">
        <f t="shared" si="404"/>
        <v>56795</v>
      </c>
      <c r="M471" s="30" t="str">
        <f t="shared" ca="1" si="407"/>
        <v/>
      </c>
      <c r="O471" s="31">
        <f t="shared" si="410"/>
        <v>0</v>
      </c>
      <c r="P471" s="31">
        <f t="shared" si="405"/>
        <v>0</v>
      </c>
      <c r="X471" s="115" t="str">
        <f t="shared" si="400"/>
        <v/>
      </c>
      <c r="AA471" s="121" t="str">
        <f t="shared" si="371"/>
        <v/>
      </c>
      <c r="AB471" s="279"/>
      <c r="AC471" s="113"/>
      <c r="AD471" s="281"/>
      <c r="AE471" s="286"/>
      <c r="AF471" s="265"/>
    </row>
    <row r="472" spans="1:32" ht="15" customHeight="1" x14ac:dyDescent="0.25">
      <c r="A472" s="1">
        <v>467</v>
      </c>
      <c r="B472" s="283"/>
      <c r="C472" s="24" t="str">
        <f t="shared" si="398"/>
        <v xml:space="preserve">62 ans </v>
      </c>
      <c r="D472" s="25">
        <f t="shared" si="399"/>
        <v>2055</v>
      </c>
      <c r="E472" s="27" t="str">
        <f t="shared" si="403"/>
        <v>38 ans, 10 mois et 30 jours</v>
      </c>
      <c r="F472" s="27" t="s">
        <v>35</v>
      </c>
      <c r="H472" s="26" t="str">
        <f t="shared" si="387"/>
        <v>34 ans, 10 mois et 30 jours</v>
      </c>
      <c r="I472" s="29" t="str">
        <f t="shared" si="374"/>
        <v>36 ans, 3 mois et 30 jours</v>
      </c>
      <c r="J472" s="28">
        <f t="shared" si="406"/>
        <v>56796</v>
      </c>
      <c r="K472" s="29">
        <f t="shared" si="404"/>
        <v>56826</v>
      </c>
      <c r="M472" s="30" t="str">
        <f t="shared" ca="1" si="407"/>
        <v/>
      </c>
      <c r="O472" s="31">
        <f t="shared" si="410"/>
        <v>0</v>
      </c>
      <c r="P472" s="31">
        <f t="shared" si="405"/>
        <v>0</v>
      </c>
      <c r="X472" s="115" t="str">
        <f t="shared" si="400"/>
        <v/>
      </c>
      <c r="AA472" s="121" t="str">
        <f t="shared" si="371"/>
        <v/>
      </c>
      <c r="AB472" s="277">
        <f>SUM(X472:X474)</f>
        <v>0</v>
      </c>
      <c r="AC472" s="113"/>
      <c r="AD472" s="281">
        <v>156</v>
      </c>
      <c r="AE472" s="284">
        <f t="shared" ref="AE472" ca="1" si="419">OFFSET($AI$11,((MOD(ROW(AD473)*4,3)/2)+1)*COUNTA(AD472)+IF(((MOD(ROW(AD473)*4,3)/2)+1)*COUNTA(AD472)=2,INT(ROW(AD466)/12),0),)</f>
        <v>0</v>
      </c>
      <c r="AF472" s="265" t="str">
        <f t="shared" ref="AF472" si="420">IF(AB472=0,"",IF(AB472&lt;AE472,"Alerte !",1))</f>
        <v/>
      </c>
    </row>
    <row r="473" spans="1:32" ht="15" customHeight="1" x14ac:dyDescent="0.25">
      <c r="A473" s="1">
        <v>468</v>
      </c>
      <c r="B473" s="283"/>
      <c r="C473" s="24" t="str">
        <f t="shared" si="398"/>
        <v xml:space="preserve">62 ans </v>
      </c>
      <c r="D473" s="25">
        <f t="shared" si="399"/>
        <v>2055</v>
      </c>
      <c r="E473" s="27" t="str">
        <f t="shared" si="403"/>
        <v>38 ans, 11 mois et 30 jours</v>
      </c>
      <c r="F473" s="27" t="s">
        <v>35</v>
      </c>
      <c r="H473" s="26" t="str">
        <f t="shared" si="387"/>
        <v>34 ans, 11 mois et 30 jours</v>
      </c>
      <c r="I473" s="29" t="str">
        <f t="shared" si="374"/>
        <v>36 ans, 4 mois et 30 jours</v>
      </c>
      <c r="J473" s="28">
        <f t="shared" si="406"/>
        <v>56827</v>
      </c>
      <c r="K473" s="29">
        <f t="shared" si="404"/>
        <v>56857</v>
      </c>
      <c r="M473" s="30" t="str">
        <f t="shared" ca="1" si="407"/>
        <v/>
      </c>
      <c r="O473" s="31">
        <f t="shared" si="410"/>
        <v>0</v>
      </c>
      <c r="P473" s="31">
        <f t="shared" si="405"/>
        <v>0</v>
      </c>
      <c r="X473" s="115" t="str">
        <f t="shared" si="400"/>
        <v/>
      </c>
      <c r="AA473" s="121" t="str">
        <f t="shared" si="371"/>
        <v/>
      </c>
      <c r="AB473" s="278"/>
      <c r="AC473" s="113"/>
      <c r="AD473" s="281"/>
      <c r="AE473" s="285"/>
      <c r="AF473" s="265"/>
    </row>
    <row r="474" spans="1:32" ht="15" customHeight="1" thickBot="1" x14ac:dyDescent="0.3">
      <c r="A474" s="1">
        <v>469</v>
      </c>
      <c r="B474" s="283"/>
      <c r="C474" s="24" t="str">
        <f t="shared" si="398"/>
        <v xml:space="preserve">62 ans </v>
      </c>
      <c r="D474" s="25">
        <f t="shared" si="399"/>
        <v>2055</v>
      </c>
      <c r="E474" s="27" t="str">
        <f t="shared" si="403"/>
        <v>39 ans, 0 mois et 29 jours</v>
      </c>
      <c r="F474" s="27" t="s">
        <v>35</v>
      </c>
      <c r="H474" s="26" t="str">
        <f t="shared" si="387"/>
        <v>35 ans, 0 mois et 29 jours</v>
      </c>
      <c r="I474" s="29" t="str">
        <f t="shared" si="374"/>
        <v>36 ans, 5 mois et 29 jours</v>
      </c>
      <c r="J474" s="28">
        <f t="shared" si="406"/>
        <v>56858</v>
      </c>
      <c r="K474" s="29">
        <f t="shared" si="404"/>
        <v>56887</v>
      </c>
      <c r="M474" s="30" t="str">
        <f t="shared" ca="1" si="407"/>
        <v/>
      </c>
      <c r="O474" s="31">
        <f t="shared" si="410"/>
        <v>0</v>
      </c>
      <c r="P474" s="31">
        <f t="shared" si="405"/>
        <v>0</v>
      </c>
      <c r="X474" s="115" t="str">
        <f t="shared" si="400"/>
        <v/>
      </c>
      <c r="AA474" s="121" t="str">
        <f t="shared" si="371"/>
        <v/>
      </c>
      <c r="AB474" s="279"/>
      <c r="AC474" s="113"/>
      <c r="AD474" s="281"/>
      <c r="AE474" s="286"/>
      <c r="AF474" s="265"/>
    </row>
    <row r="475" spans="1:32" ht="15" customHeight="1" x14ac:dyDescent="0.25">
      <c r="A475" s="1">
        <v>470</v>
      </c>
      <c r="B475" s="283"/>
      <c r="C475" s="24" t="str">
        <f t="shared" si="398"/>
        <v xml:space="preserve">62 ans </v>
      </c>
      <c r="D475" s="25">
        <f t="shared" si="399"/>
        <v>2055</v>
      </c>
      <c r="E475" s="27" t="str">
        <f t="shared" si="403"/>
        <v>39 ans, 1 mois et 30 jours</v>
      </c>
      <c r="F475" s="27" t="s">
        <v>35</v>
      </c>
      <c r="H475" s="26" t="str">
        <f t="shared" si="387"/>
        <v>35 ans, 1 mois et 30 jours</v>
      </c>
      <c r="I475" s="29" t="str">
        <f t="shared" si="374"/>
        <v>36 ans, 6 mois et 30 jours</v>
      </c>
      <c r="J475" s="28">
        <f t="shared" si="406"/>
        <v>56888</v>
      </c>
      <c r="K475" s="29">
        <f t="shared" si="404"/>
        <v>56918</v>
      </c>
      <c r="M475" s="30" t="str">
        <f t="shared" ca="1" si="407"/>
        <v/>
      </c>
      <c r="O475" s="31">
        <f t="shared" si="410"/>
        <v>0</v>
      </c>
      <c r="P475" s="31">
        <f t="shared" si="405"/>
        <v>0</v>
      </c>
      <c r="X475" s="115" t="str">
        <f t="shared" si="400"/>
        <v/>
      </c>
      <c r="AA475" s="121" t="str">
        <f t="shared" si="371"/>
        <v/>
      </c>
      <c r="AB475" s="277">
        <f>SUM(X475:X477)</f>
        <v>0</v>
      </c>
      <c r="AC475" s="113"/>
      <c r="AD475" s="281">
        <v>157</v>
      </c>
      <c r="AE475" s="284">
        <f t="shared" ref="AE475" ca="1" si="421">OFFSET($AI$11,((MOD(ROW(AD476)*4,3)/2)+1)*COUNTA(AD475)+IF(((MOD(ROW(AD476)*4,3)/2)+1)*COUNTA(AD475)=2,INT(ROW(AD469)/12),0),)</f>
        <v>0</v>
      </c>
      <c r="AF475" s="265" t="str">
        <f t="shared" ref="AF475" si="422">IF(AB475=0,"",IF(AB475&lt;AE475,"Alerte !",1))</f>
        <v/>
      </c>
    </row>
    <row r="476" spans="1:32" ht="15" customHeight="1" x14ac:dyDescent="0.25">
      <c r="A476" s="1">
        <v>471</v>
      </c>
      <c r="B476" s="283"/>
      <c r="C476" s="24" t="str">
        <f t="shared" si="398"/>
        <v xml:space="preserve">62 ans </v>
      </c>
      <c r="D476" s="25">
        <f t="shared" si="399"/>
        <v>2055</v>
      </c>
      <c r="E476" s="27" t="str">
        <f t="shared" si="403"/>
        <v>39 ans, 2 mois et 29 jours</v>
      </c>
      <c r="F476" s="27" t="s">
        <v>35</v>
      </c>
      <c r="H476" s="26" t="str">
        <f t="shared" si="387"/>
        <v>35 ans, 2 mois et 29 jours</v>
      </c>
      <c r="I476" s="29" t="str">
        <f t="shared" si="374"/>
        <v>36 ans, 7 mois et 29 jours</v>
      </c>
      <c r="J476" s="28">
        <f t="shared" si="406"/>
        <v>56919</v>
      </c>
      <c r="K476" s="29">
        <f t="shared" si="404"/>
        <v>56948</v>
      </c>
      <c r="M476" s="30" t="str">
        <f t="shared" ca="1" si="407"/>
        <v/>
      </c>
      <c r="O476" s="31">
        <f t="shared" si="410"/>
        <v>0</v>
      </c>
      <c r="P476" s="31">
        <f t="shared" si="405"/>
        <v>0</v>
      </c>
      <c r="X476" s="115" t="str">
        <f t="shared" si="400"/>
        <v/>
      </c>
      <c r="AA476" s="121" t="str">
        <f t="shared" si="371"/>
        <v/>
      </c>
      <c r="AB476" s="278"/>
      <c r="AC476" s="113"/>
      <c r="AD476" s="281"/>
      <c r="AE476" s="285"/>
      <c r="AF476" s="265"/>
    </row>
    <row r="477" spans="1:32" ht="15" customHeight="1" thickBot="1" x14ac:dyDescent="0.3">
      <c r="A477" s="1">
        <v>472</v>
      </c>
      <c r="B477" s="283"/>
      <c r="C477" s="24" t="str">
        <f t="shared" si="398"/>
        <v xml:space="preserve">62 ans </v>
      </c>
      <c r="D477" s="25">
        <f t="shared" si="399"/>
        <v>2055</v>
      </c>
      <c r="E477" s="27" t="str">
        <f t="shared" si="403"/>
        <v>39 ans, 3 mois et 30 jours</v>
      </c>
      <c r="F477" s="27" t="s">
        <v>35</v>
      </c>
      <c r="H477" s="26" t="str">
        <f t="shared" si="387"/>
        <v>35 ans, 3 mois et 30 jours</v>
      </c>
      <c r="I477" s="29" t="str">
        <f t="shared" si="374"/>
        <v>36 ans, 8 mois et 30 jours</v>
      </c>
      <c r="J477" s="28">
        <f t="shared" si="406"/>
        <v>56949</v>
      </c>
      <c r="K477" s="29">
        <f t="shared" si="404"/>
        <v>56979</v>
      </c>
      <c r="M477" s="30" t="str">
        <f t="shared" ca="1" si="407"/>
        <v/>
      </c>
      <c r="O477" s="31">
        <f t="shared" si="410"/>
        <v>0</v>
      </c>
      <c r="P477" s="31">
        <f t="shared" si="405"/>
        <v>0</v>
      </c>
      <c r="X477" s="115" t="str">
        <f t="shared" si="400"/>
        <v/>
      </c>
      <c r="AA477" s="121" t="str">
        <f t="shared" si="371"/>
        <v/>
      </c>
      <c r="AB477" s="279"/>
      <c r="AC477" s="113"/>
      <c r="AD477" s="281"/>
      <c r="AE477" s="286"/>
      <c r="AF477" s="265"/>
    </row>
    <row r="478" spans="1:32" ht="15" customHeight="1" x14ac:dyDescent="0.25">
      <c r="A478" s="1">
        <v>473</v>
      </c>
      <c r="B478" s="283" t="s">
        <v>80</v>
      </c>
      <c r="C478" s="24" t="str">
        <f t="shared" si="398"/>
        <v xml:space="preserve">62 ans </v>
      </c>
      <c r="D478" s="25">
        <f t="shared" si="399"/>
        <v>2056</v>
      </c>
      <c r="E478" s="27" t="str">
        <f t="shared" si="403"/>
        <v>39 ans, 4 mois et 30 jours</v>
      </c>
      <c r="F478" s="27" t="s">
        <v>35</v>
      </c>
      <c r="H478" s="26" t="str">
        <f t="shared" si="387"/>
        <v>35 ans, 4 mois et 30 jours</v>
      </c>
      <c r="I478" s="29" t="str">
        <f t="shared" si="374"/>
        <v>36 ans, 9 mois et 30 jours</v>
      </c>
      <c r="J478" s="28">
        <f t="shared" si="406"/>
        <v>56980</v>
      </c>
      <c r="K478" s="29">
        <f t="shared" si="404"/>
        <v>57010</v>
      </c>
      <c r="M478" s="30" t="str">
        <f t="shared" ca="1" si="407"/>
        <v/>
      </c>
      <c r="O478" s="31">
        <f t="shared" si="410"/>
        <v>0</v>
      </c>
      <c r="P478" s="31">
        <f t="shared" si="405"/>
        <v>0</v>
      </c>
      <c r="X478" s="115" t="str">
        <f t="shared" si="400"/>
        <v/>
      </c>
      <c r="AA478" s="121" t="str">
        <f t="shared" si="371"/>
        <v/>
      </c>
      <c r="AB478" s="277">
        <f>SUM(X478:X480)</f>
        <v>0</v>
      </c>
      <c r="AC478" s="113"/>
      <c r="AD478" s="281">
        <v>158</v>
      </c>
      <c r="AE478" s="284">
        <f t="shared" ref="AE478" ca="1" si="423">OFFSET($AI$11,((MOD(ROW(AD479)*4,3)/2)+1)*COUNTA(AD478)+IF(((MOD(ROW(AD479)*4,3)/2)+1)*COUNTA(AD478)=2,INT(ROW(AD472)/12),0),)</f>
        <v>0</v>
      </c>
      <c r="AF478" s="265" t="str">
        <f t="shared" ref="AF478" si="424">IF(AB478=0,"",IF(AB478&lt;AE478,"Alerte !",1))</f>
        <v/>
      </c>
    </row>
    <row r="479" spans="1:32" ht="15" customHeight="1" x14ac:dyDescent="0.25">
      <c r="A479" s="1">
        <v>474</v>
      </c>
      <c r="B479" s="283"/>
      <c r="C479" s="24" t="str">
        <f t="shared" si="398"/>
        <v xml:space="preserve">63 ans </v>
      </c>
      <c r="D479" s="25">
        <f t="shared" si="399"/>
        <v>2056</v>
      </c>
      <c r="E479" s="27" t="str">
        <f t="shared" si="403"/>
        <v>39 ans, 5 mois et 28 jours</v>
      </c>
      <c r="F479" s="27" t="s">
        <v>35</v>
      </c>
      <c r="H479" s="26" t="str">
        <f t="shared" si="387"/>
        <v>35 ans, 5 mois et 28 jours</v>
      </c>
      <c r="I479" s="29" t="str">
        <f t="shared" si="374"/>
        <v>36 ans, 10 mois et 28 jours</v>
      </c>
      <c r="J479" s="28">
        <f t="shared" si="406"/>
        <v>57011</v>
      </c>
      <c r="K479" s="29">
        <f t="shared" si="404"/>
        <v>57039</v>
      </c>
      <c r="M479" s="30" t="str">
        <f t="shared" ca="1" si="407"/>
        <v/>
      </c>
      <c r="O479" s="31">
        <f t="shared" si="410"/>
        <v>0</v>
      </c>
      <c r="P479" s="31">
        <f t="shared" si="405"/>
        <v>0</v>
      </c>
      <c r="X479" s="115" t="str">
        <f t="shared" si="400"/>
        <v/>
      </c>
      <c r="AA479" s="121" t="str">
        <f t="shared" si="371"/>
        <v/>
      </c>
      <c r="AB479" s="278"/>
      <c r="AC479" s="113"/>
      <c r="AD479" s="281"/>
      <c r="AE479" s="285"/>
      <c r="AF479" s="265"/>
    </row>
    <row r="480" spans="1:32" ht="15" customHeight="1" thickBot="1" x14ac:dyDescent="0.3">
      <c r="A480" s="1">
        <v>475</v>
      </c>
      <c r="B480" s="283"/>
      <c r="C480" s="24" t="str">
        <f t="shared" si="398"/>
        <v xml:space="preserve">63 ans </v>
      </c>
      <c r="D480" s="25">
        <f t="shared" si="399"/>
        <v>2056</v>
      </c>
      <c r="E480" s="27" t="str">
        <f t="shared" si="403"/>
        <v>39 ans, 6 mois et 30 jours</v>
      </c>
      <c r="F480" s="27" t="s">
        <v>35</v>
      </c>
      <c r="H480" s="26" t="str">
        <f t="shared" si="387"/>
        <v>35 ans, 6 mois et 30 jours</v>
      </c>
      <c r="I480" s="29" t="str">
        <f t="shared" si="374"/>
        <v>36 ans, 11 mois et 30 jours</v>
      </c>
      <c r="J480" s="28">
        <f t="shared" si="406"/>
        <v>57040</v>
      </c>
      <c r="K480" s="29">
        <f t="shared" si="404"/>
        <v>57070</v>
      </c>
      <c r="M480" s="30" t="str">
        <f t="shared" ca="1" si="407"/>
        <v/>
      </c>
      <c r="O480" s="31">
        <f t="shared" si="410"/>
        <v>0</v>
      </c>
      <c r="P480" s="31">
        <f t="shared" si="405"/>
        <v>0</v>
      </c>
      <c r="X480" s="115" t="str">
        <f t="shared" si="400"/>
        <v/>
      </c>
      <c r="AA480" s="121" t="str">
        <f t="shared" si="371"/>
        <v/>
      </c>
      <c r="AB480" s="279"/>
      <c r="AC480" s="113"/>
      <c r="AD480" s="281"/>
      <c r="AE480" s="286"/>
      <c r="AF480" s="265"/>
    </row>
    <row r="481" spans="1:32" ht="15" customHeight="1" x14ac:dyDescent="0.25">
      <c r="A481" s="1">
        <v>476</v>
      </c>
      <c r="B481" s="283"/>
      <c r="C481" s="24" t="str">
        <f t="shared" si="398"/>
        <v xml:space="preserve">63 ans </v>
      </c>
      <c r="D481" s="25">
        <f t="shared" si="399"/>
        <v>2056</v>
      </c>
      <c r="E481" s="27" t="str">
        <f t="shared" si="403"/>
        <v>39 ans, 7 mois et 29 jours</v>
      </c>
      <c r="F481" s="27" t="s">
        <v>35</v>
      </c>
      <c r="H481" s="26" t="str">
        <f t="shared" si="387"/>
        <v>35 ans, 7 mois et 29 jours</v>
      </c>
      <c r="I481" s="29" t="str">
        <f t="shared" si="374"/>
        <v>37 ans, 0 mois et 29 jours</v>
      </c>
      <c r="J481" s="28">
        <f t="shared" si="406"/>
        <v>57071</v>
      </c>
      <c r="K481" s="29">
        <f t="shared" si="404"/>
        <v>57100</v>
      </c>
      <c r="M481" s="30" t="str">
        <f t="shared" ca="1" si="407"/>
        <v/>
      </c>
      <c r="O481" s="31">
        <f t="shared" si="410"/>
        <v>0</v>
      </c>
      <c r="P481" s="31">
        <f t="shared" si="405"/>
        <v>0</v>
      </c>
      <c r="X481" s="115" t="str">
        <f t="shared" si="400"/>
        <v/>
      </c>
      <c r="AA481" s="121" t="str">
        <f t="shared" si="371"/>
        <v/>
      </c>
      <c r="AB481" s="277">
        <f>SUM(X481:X483)</f>
        <v>0</v>
      </c>
      <c r="AC481" s="113"/>
      <c r="AD481" s="281">
        <v>159</v>
      </c>
      <c r="AE481" s="284">
        <f t="shared" ref="AE481" ca="1" si="425">OFFSET($AI$11,((MOD(ROW(AD482)*4,3)/2)+1)*COUNTA(AD481)+IF(((MOD(ROW(AD482)*4,3)/2)+1)*COUNTA(AD481)=2,INT(ROW(AD475)/12),0),)</f>
        <v>0</v>
      </c>
      <c r="AF481" s="265" t="str">
        <f t="shared" ref="AF481" si="426">IF(AB481=0,"",IF(AB481&lt;AE481,"Alerte !",1))</f>
        <v/>
      </c>
    </row>
    <row r="482" spans="1:32" ht="15" customHeight="1" x14ac:dyDescent="0.25">
      <c r="A482" s="1">
        <v>477</v>
      </c>
      <c r="B482" s="283"/>
      <c r="C482" s="24" t="str">
        <f t="shared" si="398"/>
        <v xml:space="preserve">63 ans </v>
      </c>
      <c r="D482" s="25">
        <f t="shared" si="399"/>
        <v>2056</v>
      </c>
      <c r="E482" s="27" t="str">
        <f t="shared" si="403"/>
        <v>39 ans, 8 mois et 30 jours</v>
      </c>
      <c r="F482" s="27" t="s">
        <v>35</v>
      </c>
      <c r="H482" s="26" t="str">
        <f t="shared" si="387"/>
        <v>35 ans, 8 mois et 30 jours</v>
      </c>
      <c r="I482" s="29" t="str">
        <f t="shared" si="374"/>
        <v>37 ans, 1 mois et 30 jours</v>
      </c>
      <c r="J482" s="28">
        <f t="shared" si="406"/>
        <v>57101</v>
      </c>
      <c r="K482" s="29">
        <f t="shared" si="404"/>
        <v>57131</v>
      </c>
      <c r="M482" s="30" t="str">
        <f t="shared" ca="1" si="407"/>
        <v/>
      </c>
      <c r="O482" s="31">
        <f t="shared" si="410"/>
        <v>0</v>
      </c>
      <c r="P482" s="31">
        <f t="shared" si="405"/>
        <v>0</v>
      </c>
      <c r="X482" s="115" t="str">
        <f t="shared" si="400"/>
        <v/>
      </c>
      <c r="AA482" s="121" t="str">
        <f t="shared" ref="AA482:AA521" si="427">IF(X482="","",X482-Y482-Z482)</f>
        <v/>
      </c>
      <c r="AB482" s="278"/>
      <c r="AC482" s="113"/>
      <c r="AD482" s="281"/>
      <c r="AE482" s="285"/>
      <c r="AF482" s="265"/>
    </row>
    <row r="483" spans="1:32" ht="15" customHeight="1" thickBot="1" x14ac:dyDescent="0.3">
      <c r="A483" s="1">
        <v>478</v>
      </c>
      <c r="B483" s="283"/>
      <c r="C483" s="24" t="str">
        <f t="shared" si="398"/>
        <v xml:space="preserve">63 ans </v>
      </c>
      <c r="D483" s="25">
        <f t="shared" si="399"/>
        <v>2056</v>
      </c>
      <c r="E483" s="27" t="str">
        <f t="shared" si="403"/>
        <v>39 ans, 9 mois et 29 jours</v>
      </c>
      <c r="F483" s="27" t="s">
        <v>35</v>
      </c>
      <c r="H483" s="26" t="str">
        <f t="shared" si="387"/>
        <v>35 ans, 9 mois et 29 jours</v>
      </c>
      <c r="I483" s="29" t="str">
        <f t="shared" si="374"/>
        <v>37 ans, 2 mois et 29 jours</v>
      </c>
      <c r="J483" s="28">
        <f t="shared" si="406"/>
        <v>57132</v>
      </c>
      <c r="K483" s="29">
        <f t="shared" si="404"/>
        <v>57161</v>
      </c>
      <c r="M483" s="30" t="str">
        <f t="shared" ca="1" si="407"/>
        <v/>
      </c>
      <c r="O483" s="31">
        <f t="shared" si="410"/>
        <v>0</v>
      </c>
      <c r="P483" s="31">
        <f t="shared" si="405"/>
        <v>0</v>
      </c>
      <c r="X483" s="115" t="str">
        <f t="shared" si="400"/>
        <v/>
      </c>
      <c r="AA483" s="121" t="str">
        <f t="shared" si="427"/>
        <v/>
      </c>
      <c r="AB483" s="279"/>
      <c r="AC483" s="113"/>
      <c r="AD483" s="281"/>
      <c r="AE483" s="286"/>
      <c r="AF483" s="265"/>
    </row>
    <row r="484" spans="1:32" ht="15" customHeight="1" x14ac:dyDescent="0.25">
      <c r="A484" s="1">
        <v>479</v>
      </c>
      <c r="B484" s="283"/>
      <c r="C484" s="24" t="str">
        <f t="shared" si="398"/>
        <v xml:space="preserve">63 ans </v>
      </c>
      <c r="D484" s="25">
        <f t="shared" si="399"/>
        <v>2056</v>
      </c>
      <c r="E484" s="27" t="str">
        <f t="shared" si="403"/>
        <v>39 ans, 10 mois et 30 jours</v>
      </c>
      <c r="F484" s="27" t="s">
        <v>35</v>
      </c>
      <c r="H484" s="26" t="str">
        <f t="shared" si="387"/>
        <v>35 ans, 10 mois et 30 jours</v>
      </c>
      <c r="I484" s="29" t="str">
        <f t="shared" si="374"/>
        <v>37 ans, 3 mois et 30 jours</v>
      </c>
      <c r="J484" s="28">
        <f t="shared" si="406"/>
        <v>57162</v>
      </c>
      <c r="K484" s="29">
        <f t="shared" si="404"/>
        <v>57192</v>
      </c>
      <c r="M484" s="30" t="str">
        <f t="shared" ca="1" si="407"/>
        <v/>
      </c>
      <c r="O484" s="31">
        <f t="shared" si="410"/>
        <v>0</v>
      </c>
      <c r="P484" s="31">
        <f t="shared" si="405"/>
        <v>0</v>
      </c>
      <c r="X484" s="115" t="str">
        <f t="shared" si="400"/>
        <v/>
      </c>
      <c r="AA484" s="121" t="str">
        <f t="shared" si="427"/>
        <v/>
      </c>
      <c r="AB484" s="277">
        <f>SUM(X484:X486)</f>
        <v>0</v>
      </c>
      <c r="AC484" s="113"/>
      <c r="AD484" s="281">
        <v>160</v>
      </c>
      <c r="AE484" s="284">
        <f t="shared" ref="AE484" ca="1" si="428">OFFSET($AI$11,((MOD(ROW(AD485)*4,3)/2)+1)*COUNTA(AD484)+IF(((MOD(ROW(AD485)*4,3)/2)+1)*COUNTA(AD484)=2,INT(ROW(AD478)/12),0),)</f>
        <v>0</v>
      </c>
      <c r="AF484" s="265" t="str">
        <f t="shared" ref="AF484" si="429">IF(AB484=0,"",IF(AB484&lt;AE484,"Alerte !",1))</f>
        <v/>
      </c>
    </row>
    <row r="485" spans="1:32" ht="15" customHeight="1" x14ac:dyDescent="0.25">
      <c r="A485" s="1">
        <v>480</v>
      </c>
      <c r="B485" s="283"/>
      <c r="C485" s="24" t="str">
        <f t="shared" si="398"/>
        <v xml:space="preserve">63 ans </v>
      </c>
      <c r="D485" s="25">
        <f t="shared" si="399"/>
        <v>2056</v>
      </c>
      <c r="E485" s="27" t="str">
        <f t="shared" si="403"/>
        <v>39 ans, 11 mois et 30 jours</v>
      </c>
      <c r="F485" s="27" t="s">
        <v>35</v>
      </c>
      <c r="H485" s="26" t="str">
        <f t="shared" si="387"/>
        <v>35 ans, 11 mois et 30 jours</v>
      </c>
      <c r="I485" s="29" t="str">
        <f t="shared" ref="I485:I521" si="430">IF(A485="","",DATEDIF($J$37,K485,"y")&amp;IF(DATEDIF($J$37,K485,"y")&gt;1," ans, "," an, ")&amp;DATEDIF($J$37,K485,"ym")&amp;" mois et "&amp;DATEDIF($J$37,K485,"md")&amp;IF(DATEDIF(
$J$37,K485,"md")&gt;1," jours"," jour"))</f>
        <v>37 ans, 4 mois et 30 jours</v>
      </c>
      <c r="J485" s="28">
        <f t="shared" si="406"/>
        <v>57193</v>
      </c>
      <c r="K485" s="29">
        <f t="shared" si="404"/>
        <v>57223</v>
      </c>
      <c r="M485" s="30" t="str">
        <f t="shared" ca="1" si="407"/>
        <v/>
      </c>
      <c r="O485" s="31">
        <f t="shared" si="410"/>
        <v>0</v>
      </c>
      <c r="P485" s="31">
        <f t="shared" si="405"/>
        <v>0</v>
      </c>
      <c r="X485" s="115" t="str">
        <f t="shared" si="400"/>
        <v/>
      </c>
      <c r="AA485" s="121" t="str">
        <f t="shared" si="427"/>
        <v/>
      </c>
      <c r="AB485" s="278"/>
      <c r="AC485" s="113"/>
      <c r="AD485" s="281"/>
      <c r="AE485" s="285"/>
      <c r="AF485" s="265"/>
    </row>
    <row r="486" spans="1:32" ht="15" customHeight="1" thickBot="1" x14ac:dyDescent="0.3">
      <c r="A486" s="1">
        <v>481</v>
      </c>
      <c r="B486" s="283"/>
      <c r="C486" s="24" t="str">
        <f t="shared" si="398"/>
        <v xml:space="preserve">63 ans </v>
      </c>
      <c r="D486" s="25">
        <f t="shared" si="399"/>
        <v>2056</v>
      </c>
      <c r="E486" s="27" t="str">
        <f t="shared" si="403"/>
        <v>40 ans, 0 mois et 29 jours</v>
      </c>
      <c r="F486" s="27" t="s">
        <v>35</v>
      </c>
      <c r="H486" s="26" t="str">
        <f t="shared" si="387"/>
        <v>36 ans, 0 mois et 29 jours</v>
      </c>
      <c r="I486" s="29" t="str">
        <f t="shared" si="430"/>
        <v>37 ans, 5 mois et 29 jours</v>
      </c>
      <c r="J486" s="28">
        <f t="shared" si="406"/>
        <v>57224</v>
      </c>
      <c r="K486" s="29">
        <f t="shared" si="404"/>
        <v>57253</v>
      </c>
      <c r="M486" s="30" t="str">
        <f t="shared" ca="1" si="407"/>
        <v/>
      </c>
      <c r="O486" s="31">
        <f t="shared" si="410"/>
        <v>0</v>
      </c>
      <c r="P486" s="31">
        <f t="shared" si="405"/>
        <v>0</v>
      </c>
      <c r="X486" s="115" t="str">
        <f t="shared" si="400"/>
        <v/>
      </c>
      <c r="AA486" s="121" t="str">
        <f t="shared" si="427"/>
        <v/>
      </c>
      <c r="AB486" s="279"/>
      <c r="AC486" s="113"/>
      <c r="AD486" s="281"/>
      <c r="AE486" s="286"/>
      <c r="AF486" s="265"/>
    </row>
    <row r="487" spans="1:32" ht="15" customHeight="1" x14ac:dyDescent="0.25">
      <c r="A487" s="1">
        <v>482</v>
      </c>
      <c r="B487" s="283"/>
      <c r="C487" s="24" t="str">
        <f t="shared" si="398"/>
        <v xml:space="preserve">63 ans </v>
      </c>
      <c r="D487" s="25">
        <f t="shared" si="399"/>
        <v>2056</v>
      </c>
      <c r="E487" s="27" t="str">
        <f t="shared" si="403"/>
        <v>40 ans, 1 mois et 30 jours</v>
      </c>
      <c r="F487" s="27" t="s">
        <v>35</v>
      </c>
      <c r="H487" s="26" t="str">
        <f t="shared" si="387"/>
        <v>36 ans, 1 mois et 30 jours</v>
      </c>
      <c r="I487" s="29" t="str">
        <f t="shared" si="430"/>
        <v>37 ans, 6 mois et 30 jours</v>
      </c>
      <c r="J487" s="28">
        <f t="shared" si="406"/>
        <v>57254</v>
      </c>
      <c r="K487" s="29">
        <f t="shared" si="404"/>
        <v>57284</v>
      </c>
      <c r="M487" s="30" t="str">
        <f t="shared" ca="1" si="407"/>
        <v/>
      </c>
      <c r="O487" s="31">
        <f t="shared" si="410"/>
        <v>0</v>
      </c>
      <c r="P487" s="31">
        <f t="shared" si="405"/>
        <v>0</v>
      </c>
      <c r="X487" s="115" t="str">
        <f t="shared" si="400"/>
        <v/>
      </c>
      <c r="AA487" s="121" t="str">
        <f t="shared" si="427"/>
        <v/>
      </c>
      <c r="AB487" s="277">
        <f>SUM(X487:X489)</f>
        <v>0</v>
      </c>
      <c r="AC487" s="113"/>
      <c r="AD487" s="281">
        <v>161</v>
      </c>
      <c r="AE487" s="284">
        <f t="shared" ref="AE487" ca="1" si="431">OFFSET($AI$11,((MOD(ROW(AD488)*4,3)/2)+1)*COUNTA(AD487)+IF(((MOD(ROW(AD488)*4,3)/2)+1)*COUNTA(AD487)=2,INT(ROW(AD481)/12),0),)</f>
        <v>0</v>
      </c>
      <c r="AF487" s="265" t="str">
        <f t="shared" ref="AF487" si="432">IF(AB487=0,"",IF(AB487&lt;AE487,"Alerte !",1))</f>
        <v/>
      </c>
    </row>
    <row r="488" spans="1:32" ht="15" customHeight="1" x14ac:dyDescent="0.25">
      <c r="A488" s="1">
        <v>483</v>
      </c>
      <c r="B488" s="283"/>
      <c r="C488" s="24" t="str">
        <f t="shared" si="398"/>
        <v xml:space="preserve">63 ans </v>
      </c>
      <c r="D488" s="25">
        <f t="shared" si="399"/>
        <v>2056</v>
      </c>
      <c r="E488" s="27" t="str">
        <f t="shared" si="403"/>
        <v>40 ans, 2 mois et 29 jours</v>
      </c>
      <c r="F488" s="27" t="s">
        <v>35</v>
      </c>
      <c r="H488" s="26" t="str">
        <f t="shared" si="387"/>
        <v>36 ans, 2 mois et 29 jours</v>
      </c>
      <c r="I488" s="29" t="str">
        <f t="shared" si="430"/>
        <v>37 ans, 7 mois et 29 jours</v>
      </c>
      <c r="J488" s="28">
        <f t="shared" si="406"/>
        <v>57285</v>
      </c>
      <c r="K488" s="29">
        <f t="shared" si="404"/>
        <v>57314</v>
      </c>
      <c r="M488" s="30" t="str">
        <f t="shared" ca="1" si="407"/>
        <v/>
      </c>
      <c r="O488" s="31">
        <f t="shared" si="410"/>
        <v>0</v>
      </c>
      <c r="P488" s="31">
        <f t="shared" si="405"/>
        <v>0</v>
      </c>
      <c r="X488" s="115" t="str">
        <f t="shared" si="400"/>
        <v/>
      </c>
      <c r="AA488" s="121" t="str">
        <f t="shared" si="427"/>
        <v/>
      </c>
      <c r="AB488" s="278"/>
      <c r="AC488" s="113"/>
      <c r="AD488" s="281"/>
      <c r="AE488" s="285"/>
      <c r="AF488" s="265"/>
    </row>
    <row r="489" spans="1:32" ht="15" customHeight="1" thickBot="1" x14ac:dyDescent="0.3">
      <c r="A489" s="1">
        <v>484</v>
      </c>
      <c r="B489" s="283"/>
      <c r="C489" s="24" t="str">
        <f t="shared" si="398"/>
        <v xml:space="preserve">63 ans </v>
      </c>
      <c r="D489" s="25">
        <f t="shared" si="399"/>
        <v>2056</v>
      </c>
      <c r="E489" s="27" t="str">
        <f t="shared" si="403"/>
        <v>40 ans, 3 mois et 30 jours</v>
      </c>
      <c r="F489" s="27" t="s">
        <v>35</v>
      </c>
      <c r="H489" s="26" t="str">
        <f t="shared" si="387"/>
        <v>36 ans, 3 mois et 30 jours</v>
      </c>
      <c r="I489" s="29" t="str">
        <f t="shared" si="430"/>
        <v>37 ans, 8 mois et 30 jours</v>
      </c>
      <c r="J489" s="28">
        <f t="shared" si="406"/>
        <v>57315</v>
      </c>
      <c r="K489" s="29">
        <f t="shared" si="404"/>
        <v>57345</v>
      </c>
      <c r="M489" s="30" t="str">
        <f t="shared" ca="1" si="407"/>
        <v/>
      </c>
      <c r="O489" s="31">
        <f t="shared" si="410"/>
        <v>0</v>
      </c>
      <c r="P489" s="31">
        <f t="shared" si="405"/>
        <v>0</v>
      </c>
      <c r="X489" s="115" t="str">
        <f t="shared" si="400"/>
        <v/>
      </c>
      <c r="AA489" s="121" t="str">
        <f t="shared" si="427"/>
        <v/>
      </c>
      <c r="AB489" s="279"/>
      <c r="AC489" s="113"/>
      <c r="AD489" s="281"/>
      <c r="AE489" s="286"/>
      <c r="AF489" s="265"/>
    </row>
    <row r="490" spans="1:32" ht="15" customHeight="1" x14ac:dyDescent="0.25">
      <c r="A490" s="1">
        <v>485</v>
      </c>
      <c r="B490" s="283" t="s">
        <v>81</v>
      </c>
      <c r="C490" s="24" t="str">
        <f t="shared" si="398"/>
        <v xml:space="preserve">63 ans </v>
      </c>
      <c r="D490" s="25">
        <f t="shared" si="399"/>
        <v>2057</v>
      </c>
      <c r="E490" s="27" t="str">
        <f t="shared" si="403"/>
        <v>40 ans, 4 mois et 30 jours</v>
      </c>
      <c r="F490" s="27" t="s">
        <v>35</v>
      </c>
      <c r="H490" s="26" t="str">
        <f t="shared" si="387"/>
        <v>36 ans, 4 mois et 30 jours</v>
      </c>
      <c r="I490" s="29" t="str">
        <f t="shared" si="430"/>
        <v>37 ans, 9 mois et 30 jours</v>
      </c>
      <c r="J490" s="28">
        <f t="shared" si="406"/>
        <v>57346</v>
      </c>
      <c r="K490" s="29">
        <f t="shared" si="404"/>
        <v>57376</v>
      </c>
      <c r="M490" s="30" t="str">
        <f t="shared" ca="1" si="407"/>
        <v/>
      </c>
      <c r="O490" s="31">
        <f t="shared" si="410"/>
        <v>0</v>
      </c>
      <c r="P490" s="31">
        <f t="shared" si="405"/>
        <v>0</v>
      </c>
      <c r="X490" s="115" t="str">
        <f t="shared" si="400"/>
        <v/>
      </c>
      <c r="AA490" s="121" t="str">
        <f t="shared" si="427"/>
        <v/>
      </c>
      <c r="AB490" s="277">
        <f>SUM(X490:X492)</f>
        <v>0</v>
      </c>
      <c r="AC490" s="113"/>
      <c r="AD490" s="281">
        <v>162</v>
      </c>
      <c r="AE490" s="284">
        <f t="shared" ref="AE490" ca="1" si="433">OFFSET($AI$11,((MOD(ROW(AD491)*4,3)/2)+1)*COUNTA(AD490)+IF(((MOD(ROW(AD491)*4,3)/2)+1)*COUNTA(AD490)=2,INT(ROW(AD484)/12),0),)</f>
        <v>0</v>
      </c>
      <c r="AF490" s="265" t="str">
        <f t="shared" ref="AF490" si="434">IF(AB490=0,"",IF(AB490&lt;AE490,"Alerte !",1))</f>
        <v/>
      </c>
    </row>
    <row r="491" spans="1:32" ht="15" customHeight="1" x14ac:dyDescent="0.25">
      <c r="A491" s="1">
        <v>486</v>
      </c>
      <c r="B491" s="283"/>
      <c r="C491" s="24" t="str">
        <f t="shared" si="398"/>
        <v xml:space="preserve">64 ans </v>
      </c>
      <c r="D491" s="25">
        <f t="shared" si="399"/>
        <v>2057</v>
      </c>
      <c r="E491" s="27" t="str">
        <f t="shared" si="403"/>
        <v>40 ans, 5 mois et 27 jours</v>
      </c>
      <c r="F491" s="27" t="s">
        <v>35</v>
      </c>
      <c r="H491" s="26" t="str">
        <f t="shared" si="387"/>
        <v>36 ans, 5 mois et 27 jours</v>
      </c>
      <c r="I491" s="29" t="str">
        <f t="shared" si="430"/>
        <v>37 ans, 10 mois et 27 jours</v>
      </c>
      <c r="J491" s="28">
        <f t="shared" si="406"/>
        <v>57377</v>
      </c>
      <c r="K491" s="29">
        <f t="shared" si="404"/>
        <v>57404</v>
      </c>
      <c r="M491" s="30" t="str">
        <f t="shared" ca="1" si="407"/>
        <v/>
      </c>
      <c r="O491" s="31">
        <f t="shared" si="410"/>
        <v>0</v>
      </c>
      <c r="P491" s="31">
        <f t="shared" si="405"/>
        <v>0</v>
      </c>
      <c r="X491" s="115" t="str">
        <f t="shared" si="400"/>
        <v/>
      </c>
      <c r="AA491" s="121" t="str">
        <f t="shared" si="427"/>
        <v/>
      </c>
      <c r="AB491" s="278"/>
      <c r="AC491" s="113"/>
      <c r="AD491" s="281"/>
      <c r="AE491" s="285"/>
      <c r="AF491" s="265"/>
    </row>
    <row r="492" spans="1:32" ht="15" customHeight="1" thickBot="1" x14ac:dyDescent="0.3">
      <c r="A492" s="1">
        <v>487</v>
      </c>
      <c r="B492" s="283"/>
      <c r="C492" s="24" t="str">
        <f t="shared" si="398"/>
        <v xml:space="preserve">64 ans </v>
      </c>
      <c r="D492" s="25">
        <f t="shared" si="399"/>
        <v>2057</v>
      </c>
      <c r="E492" s="27" t="str">
        <f t="shared" si="403"/>
        <v>40 ans, 6 mois et 30 jours</v>
      </c>
      <c r="F492" s="27" t="s">
        <v>35</v>
      </c>
      <c r="H492" s="26" t="str">
        <f t="shared" si="387"/>
        <v>36 ans, 6 mois et 30 jours</v>
      </c>
      <c r="I492" s="29" t="str">
        <f t="shared" si="430"/>
        <v>37 ans, 11 mois et 30 jours</v>
      </c>
      <c r="J492" s="28">
        <f t="shared" si="406"/>
        <v>57405</v>
      </c>
      <c r="K492" s="29">
        <f t="shared" si="404"/>
        <v>57435</v>
      </c>
      <c r="M492" s="30" t="str">
        <f t="shared" ca="1" si="407"/>
        <v/>
      </c>
      <c r="O492" s="31">
        <f t="shared" si="410"/>
        <v>0</v>
      </c>
      <c r="P492" s="31">
        <f t="shared" si="405"/>
        <v>0</v>
      </c>
      <c r="X492" s="115" t="str">
        <f t="shared" si="400"/>
        <v/>
      </c>
      <c r="AA492" s="121" t="str">
        <f t="shared" si="427"/>
        <v/>
      </c>
      <c r="AB492" s="279"/>
      <c r="AC492" s="113"/>
      <c r="AD492" s="281"/>
      <c r="AE492" s="286"/>
      <c r="AF492" s="265"/>
    </row>
    <row r="493" spans="1:32" ht="15" customHeight="1" x14ac:dyDescent="0.25">
      <c r="A493" s="1">
        <v>488</v>
      </c>
      <c r="B493" s="283"/>
      <c r="C493" s="24" t="str">
        <f t="shared" si="398"/>
        <v xml:space="preserve">64 ans </v>
      </c>
      <c r="D493" s="25">
        <f t="shared" si="399"/>
        <v>2057</v>
      </c>
      <c r="E493" s="27" t="str">
        <f t="shared" si="403"/>
        <v>40 ans, 7 mois et 29 jours</v>
      </c>
      <c r="F493" s="27" t="s">
        <v>35</v>
      </c>
      <c r="H493" s="26" t="str">
        <f t="shared" si="387"/>
        <v>36 ans, 7 mois et 29 jours</v>
      </c>
      <c r="I493" s="29" t="str">
        <f t="shared" si="430"/>
        <v>38 ans, 0 mois et 29 jours</v>
      </c>
      <c r="J493" s="28">
        <f t="shared" si="406"/>
        <v>57436</v>
      </c>
      <c r="K493" s="29">
        <f t="shared" si="404"/>
        <v>57465</v>
      </c>
      <c r="M493" s="30" t="str">
        <f t="shared" ca="1" si="407"/>
        <v/>
      </c>
      <c r="O493" s="31">
        <f t="shared" si="410"/>
        <v>0</v>
      </c>
      <c r="P493" s="31">
        <f t="shared" si="405"/>
        <v>0</v>
      </c>
      <c r="X493" s="115" t="str">
        <f t="shared" si="400"/>
        <v/>
      </c>
      <c r="AA493" s="121" t="str">
        <f t="shared" si="427"/>
        <v/>
      </c>
      <c r="AB493" s="277">
        <f>SUM(X493:X495)</f>
        <v>0</v>
      </c>
      <c r="AC493" s="113"/>
      <c r="AD493" s="281">
        <v>163</v>
      </c>
      <c r="AE493" s="284">
        <f t="shared" ref="AE493" ca="1" si="435">OFFSET($AI$11,((MOD(ROW(AD494)*4,3)/2)+1)*COUNTA(AD493)+IF(((MOD(ROW(AD494)*4,3)/2)+1)*COUNTA(AD493)=2,INT(ROW(AD487)/12),0),)</f>
        <v>0</v>
      </c>
      <c r="AF493" s="265" t="str">
        <f t="shared" ref="AF493" si="436">IF(AB493=0,"",IF(AB493&lt;AE493,"Alerte !",1))</f>
        <v/>
      </c>
    </row>
    <row r="494" spans="1:32" ht="15" customHeight="1" x14ac:dyDescent="0.25">
      <c r="A494" s="1">
        <v>489</v>
      </c>
      <c r="B494" s="283"/>
      <c r="C494" s="24" t="str">
        <f t="shared" si="398"/>
        <v xml:space="preserve">64 ans </v>
      </c>
      <c r="D494" s="25">
        <f t="shared" si="399"/>
        <v>2057</v>
      </c>
      <c r="E494" s="27" t="str">
        <f t="shared" si="403"/>
        <v>40 ans, 8 mois et 30 jours</v>
      </c>
      <c r="F494" s="27" t="s">
        <v>35</v>
      </c>
      <c r="H494" s="26" t="str">
        <f t="shared" si="387"/>
        <v>36 ans, 8 mois et 30 jours</v>
      </c>
      <c r="I494" s="29" t="str">
        <f t="shared" si="430"/>
        <v>38 ans, 1 mois et 30 jours</v>
      </c>
      <c r="J494" s="28">
        <f t="shared" si="406"/>
        <v>57466</v>
      </c>
      <c r="K494" s="29">
        <f t="shared" si="404"/>
        <v>57496</v>
      </c>
      <c r="M494" s="30" t="str">
        <f t="shared" ca="1" si="407"/>
        <v/>
      </c>
      <c r="O494" s="31">
        <f t="shared" si="410"/>
        <v>0</v>
      </c>
      <c r="P494" s="31">
        <f t="shared" si="405"/>
        <v>0</v>
      </c>
      <c r="X494" s="115" t="str">
        <f t="shared" si="400"/>
        <v/>
      </c>
      <c r="AA494" s="121" t="str">
        <f t="shared" si="427"/>
        <v/>
      </c>
      <c r="AB494" s="278"/>
      <c r="AC494" s="113"/>
      <c r="AD494" s="281"/>
      <c r="AE494" s="285"/>
      <c r="AF494" s="265"/>
    </row>
    <row r="495" spans="1:32" ht="15" customHeight="1" thickBot="1" x14ac:dyDescent="0.3">
      <c r="A495" s="1">
        <v>490</v>
      </c>
      <c r="B495" s="283"/>
      <c r="C495" s="24" t="str">
        <f t="shared" si="398"/>
        <v xml:space="preserve">64 ans </v>
      </c>
      <c r="D495" s="25">
        <f t="shared" si="399"/>
        <v>2057</v>
      </c>
      <c r="E495" s="27" t="str">
        <f t="shared" si="403"/>
        <v>40 ans, 9 mois et 29 jours</v>
      </c>
      <c r="F495" s="27" t="s">
        <v>35</v>
      </c>
      <c r="H495" s="26" t="str">
        <f t="shared" si="387"/>
        <v>36 ans, 9 mois et 29 jours</v>
      </c>
      <c r="I495" s="29" t="str">
        <f t="shared" si="430"/>
        <v>38 ans, 2 mois et 29 jours</v>
      </c>
      <c r="J495" s="28">
        <f t="shared" si="406"/>
        <v>57497</v>
      </c>
      <c r="K495" s="29">
        <f t="shared" si="404"/>
        <v>57526</v>
      </c>
      <c r="M495" s="30" t="str">
        <f t="shared" ca="1" si="407"/>
        <v/>
      </c>
      <c r="O495" s="31">
        <f t="shared" si="410"/>
        <v>0</v>
      </c>
      <c r="P495" s="31">
        <f t="shared" si="405"/>
        <v>0</v>
      </c>
      <c r="X495" s="115" t="str">
        <f t="shared" si="400"/>
        <v/>
      </c>
      <c r="AA495" s="121" t="str">
        <f t="shared" si="427"/>
        <v/>
      </c>
      <c r="AB495" s="279"/>
      <c r="AC495" s="113"/>
      <c r="AD495" s="281"/>
      <c r="AE495" s="286"/>
      <c r="AF495" s="265"/>
    </row>
    <row r="496" spans="1:32" ht="15" customHeight="1" x14ac:dyDescent="0.25">
      <c r="A496" s="1">
        <v>491</v>
      </c>
      <c r="B496" s="283"/>
      <c r="C496" s="24" t="str">
        <f t="shared" si="398"/>
        <v xml:space="preserve">64 ans </v>
      </c>
      <c r="D496" s="25">
        <f t="shared" si="399"/>
        <v>2057</v>
      </c>
      <c r="E496" s="27" t="str">
        <f t="shared" si="403"/>
        <v>40 ans, 10 mois et 30 jours</v>
      </c>
      <c r="F496" s="27" t="s">
        <v>35</v>
      </c>
      <c r="H496" s="26" t="str">
        <f t="shared" si="387"/>
        <v>36 ans, 10 mois et 30 jours</v>
      </c>
      <c r="I496" s="29" t="str">
        <f t="shared" si="430"/>
        <v>38 ans, 3 mois et 30 jours</v>
      </c>
      <c r="J496" s="28">
        <f t="shared" si="406"/>
        <v>57527</v>
      </c>
      <c r="K496" s="29">
        <f t="shared" si="404"/>
        <v>57557</v>
      </c>
      <c r="M496" s="30" t="str">
        <f t="shared" ca="1" si="407"/>
        <v/>
      </c>
      <c r="O496" s="31">
        <f t="shared" si="410"/>
        <v>0</v>
      </c>
      <c r="P496" s="31">
        <f t="shared" si="405"/>
        <v>0</v>
      </c>
      <c r="X496" s="115" t="str">
        <f t="shared" si="400"/>
        <v/>
      </c>
      <c r="AA496" s="121" t="str">
        <f t="shared" si="427"/>
        <v/>
      </c>
      <c r="AB496" s="277">
        <f>SUM(X496:X498)</f>
        <v>0</v>
      </c>
      <c r="AC496" s="113"/>
      <c r="AD496" s="281">
        <v>164</v>
      </c>
      <c r="AE496" s="284">
        <f t="shared" ref="AE496" ca="1" si="437">OFFSET($AI$11,((MOD(ROW(AD497)*4,3)/2)+1)*COUNTA(AD496)+IF(((MOD(ROW(AD497)*4,3)/2)+1)*COUNTA(AD496)=2,INT(ROW(AD490)/12),0),)</f>
        <v>0</v>
      </c>
      <c r="AF496" s="265" t="str">
        <f t="shared" ref="AF496" si="438">IF(AB496=0,"",IF(AB496&lt;AE496,"Alerte !",1))</f>
        <v/>
      </c>
    </row>
    <row r="497" spans="1:32" ht="15" customHeight="1" x14ac:dyDescent="0.25">
      <c r="A497" s="1">
        <v>492</v>
      </c>
      <c r="B497" s="283"/>
      <c r="C497" s="24" t="str">
        <f t="shared" si="398"/>
        <v xml:space="preserve">64 ans </v>
      </c>
      <c r="D497" s="25">
        <f t="shared" si="399"/>
        <v>2057</v>
      </c>
      <c r="E497" s="27" t="str">
        <f t="shared" si="403"/>
        <v>40 ans, 11 mois et 30 jours</v>
      </c>
      <c r="F497" s="27" t="s">
        <v>35</v>
      </c>
      <c r="H497" s="26" t="str">
        <f t="shared" si="387"/>
        <v>36 ans, 11 mois et 30 jours</v>
      </c>
      <c r="I497" s="29" t="str">
        <f t="shared" si="430"/>
        <v>38 ans, 4 mois et 30 jours</v>
      </c>
      <c r="J497" s="28">
        <f t="shared" si="406"/>
        <v>57558</v>
      </c>
      <c r="K497" s="29">
        <f t="shared" si="404"/>
        <v>57588</v>
      </c>
      <c r="M497" s="30" t="str">
        <f t="shared" ca="1" si="407"/>
        <v/>
      </c>
      <c r="O497" s="31">
        <f t="shared" si="410"/>
        <v>0</v>
      </c>
      <c r="P497" s="31">
        <f t="shared" si="405"/>
        <v>0</v>
      </c>
      <c r="X497" s="115" t="str">
        <f t="shared" si="400"/>
        <v/>
      </c>
      <c r="AA497" s="121" t="str">
        <f t="shared" si="427"/>
        <v/>
      </c>
      <c r="AB497" s="278"/>
      <c r="AC497" s="113"/>
      <c r="AD497" s="281"/>
      <c r="AE497" s="285"/>
      <c r="AF497" s="265"/>
    </row>
    <row r="498" spans="1:32" ht="15" customHeight="1" thickBot="1" x14ac:dyDescent="0.3">
      <c r="A498" s="1">
        <v>493</v>
      </c>
      <c r="B498" s="283"/>
      <c r="C498" s="24" t="str">
        <f t="shared" si="398"/>
        <v xml:space="preserve">64 ans </v>
      </c>
      <c r="D498" s="25">
        <f t="shared" si="399"/>
        <v>2057</v>
      </c>
      <c r="E498" s="27" t="str">
        <f t="shared" si="403"/>
        <v>41 ans, 0 mois et 29 jours</v>
      </c>
      <c r="F498" s="27" t="s">
        <v>35</v>
      </c>
      <c r="H498" s="26" t="str">
        <f t="shared" si="387"/>
        <v>37 ans, 0 mois et 29 jours</v>
      </c>
      <c r="I498" s="29" t="str">
        <f t="shared" si="430"/>
        <v>38 ans, 5 mois et 29 jours</v>
      </c>
      <c r="J498" s="28">
        <f t="shared" si="406"/>
        <v>57589</v>
      </c>
      <c r="K498" s="29">
        <f t="shared" si="404"/>
        <v>57618</v>
      </c>
      <c r="M498" s="30" t="str">
        <f t="shared" ca="1" si="407"/>
        <v/>
      </c>
      <c r="O498" s="31">
        <f t="shared" si="410"/>
        <v>0</v>
      </c>
      <c r="P498" s="31">
        <f t="shared" si="405"/>
        <v>0</v>
      </c>
      <c r="X498" s="115" t="str">
        <f t="shared" si="400"/>
        <v/>
      </c>
      <c r="AA498" s="121" t="str">
        <f t="shared" si="427"/>
        <v/>
      </c>
      <c r="AB498" s="279"/>
      <c r="AC498" s="113"/>
      <c r="AD498" s="281"/>
      <c r="AE498" s="286"/>
      <c r="AF498" s="265"/>
    </row>
    <row r="499" spans="1:32" ht="15" customHeight="1" x14ac:dyDescent="0.25">
      <c r="A499" s="1">
        <v>494</v>
      </c>
      <c r="B499" s="283"/>
      <c r="C499" s="24" t="str">
        <f t="shared" si="398"/>
        <v xml:space="preserve">64 ans </v>
      </c>
      <c r="D499" s="25">
        <f t="shared" si="399"/>
        <v>2057</v>
      </c>
      <c r="E499" s="27" t="str">
        <f t="shared" si="403"/>
        <v>41 ans, 1 mois et 30 jours</v>
      </c>
      <c r="F499" s="27" t="s">
        <v>35</v>
      </c>
      <c r="H499" s="26" t="str">
        <f t="shared" si="387"/>
        <v>37 ans, 1 mois et 30 jours</v>
      </c>
      <c r="I499" s="29" t="str">
        <f t="shared" si="430"/>
        <v>38 ans, 6 mois et 30 jours</v>
      </c>
      <c r="J499" s="28">
        <f t="shared" si="406"/>
        <v>57619</v>
      </c>
      <c r="K499" s="29">
        <f t="shared" si="404"/>
        <v>57649</v>
      </c>
      <c r="M499" s="30" t="str">
        <f t="shared" ca="1" si="407"/>
        <v/>
      </c>
      <c r="O499" s="31">
        <f t="shared" si="410"/>
        <v>0</v>
      </c>
      <c r="P499" s="31">
        <f t="shared" si="405"/>
        <v>0</v>
      </c>
      <c r="X499" s="115" t="str">
        <f t="shared" si="400"/>
        <v/>
      </c>
      <c r="AA499" s="121" t="str">
        <f t="shared" si="427"/>
        <v/>
      </c>
      <c r="AB499" s="277">
        <f>SUM(X499:X501)</f>
        <v>0</v>
      </c>
      <c r="AC499" s="113"/>
      <c r="AD499" s="281">
        <v>165</v>
      </c>
      <c r="AE499" s="284">
        <f t="shared" ref="AE499" ca="1" si="439">OFFSET($AI$11,((MOD(ROW(AD500)*4,3)/2)+1)*COUNTA(AD499)+IF(((MOD(ROW(AD500)*4,3)/2)+1)*COUNTA(AD499)=2,INT(ROW(AD493)/12),0),)</f>
        <v>0</v>
      </c>
      <c r="AF499" s="265" t="str">
        <f t="shared" ref="AF499" si="440">IF(AB499=0,"",IF(AB499&lt;AE499,"Alerte !",1))</f>
        <v/>
      </c>
    </row>
    <row r="500" spans="1:32" ht="15" customHeight="1" x14ac:dyDescent="0.25">
      <c r="A500" s="1">
        <v>495</v>
      </c>
      <c r="B500" s="283"/>
      <c r="C500" s="24" t="str">
        <f t="shared" si="398"/>
        <v xml:space="preserve">64 ans </v>
      </c>
      <c r="D500" s="25">
        <f t="shared" si="399"/>
        <v>2057</v>
      </c>
      <c r="E500" s="27" t="str">
        <f t="shared" si="403"/>
        <v>41 ans, 2 mois et 29 jours</v>
      </c>
      <c r="F500" s="27" t="s">
        <v>35</v>
      </c>
      <c r="H500" s="26" t="str">
        <f t="shared" si="387"/>
        <v>37 ans, 2 mois et 29 jours</v>
      </c>
      <c r="I500" s="29" t="str">
        <f t="shared" si="430"/>
        <v>38 ans, 7 mois et 29 jours</v>
      </c>
      <c r="J500" s="28">
        <f t="shared" si="406"/>
        <v>57650</v>
      </c>
      <c r="K500" s="29">
        <f t="shared" si="404"/>
        <v>57679</v>
      </c>
      <c r="M500" s="30" t="str">
        <f t="shared" ca="1" si="407"/>
        <v/>
      </c>
      <c r="O500" s="31">
        <f t="shared" si="410"/>
        <v>0</v>
      </c>
      <c r="P500" s="31">
        <f t="shared" si="405"/>
        <v>0</v>
      </c>
      <c r="X500" s="115" t="str">
        <f t="shared" si="400"/>
        <v/>
      </c>
      <c r="AA500" s="121" t="str">
        <f t="shared" si="427"/>
        <v/>
      </c>
      <c r="AB500" s="278"/>
      <c r="AC500" s="113"/>
      <c r="AD500" s="281"/>
      <c r="AE500" s="285"/>
      <c r="AF500" s="265"/>
    </row>
    <row r="501" spans="1:32" ht="15" customHeight="1" thickBot="1" x14ac:dyDescent="0.3">
      <c r="A501" s="1">
        <v>496</v>
      </c>
      <c r="B501" s="283"/>
      <c r="C501" s="24" t="str">
        <f t="shared" si="398"/>
        <v xml:space="preserve">64 ans </v>
      </c>
      <c r="D501" s="25">
        <f t="shared" si="399"/>
        <v>2057</v>
      </c>
      <c r="E501" s="27" t="str">
        <f t="shared" si="403"/>
        <v>41 ans, 3 mois et 30 jours</v>
      </c>
      <c r="F501" s="27" t="s">
        <v>35</v>
      </c>
      <c r="H501" s="26" t="str">
        <f t="shared" si="387"/>
        <v>37 ans, 3 mois et 30 jours</v>
      </c>
      <c r="I501" s="29" t="str">
        <f t="shared" si="430"/>
        <v>38 ans, 8 mois et 30 jours</v>
      </c>
      <c r="J501" s="28">
        <f t="shared" si="406"/>
        <v>57680</v>
      </c>
      <c r="K501" s="29">
        <f t="shared" si="404"/>
        <v>57710</v>
      </c>
      <c r="M501" s="30" t="str">
        <f t="shared" ca="1" si="407"/>
        <v/>
      </c>
      <c r="O501" s="31">
        <f t="shared" si="410"/>
        <v>0</v>
      </c>
      <c r="P501" s="31">
        <f t="shared" si="405"/>
        <v>0</v>
      </c>
      <c r="X501" s="115" t="str">
        <f t="shared" si="400"/>
        <v/>
      </c>
      <c r="AA501" s="121" t="str">
        <f t="shared" si="427"/>
        <v/>
      </c>
      <c r="AB501" s="279"/>
      <c r="AC501" s="113"/>
      <c r="AD501" s="281"/>
      <c r="AE501" s="286"/>
      <c r="AF501" s="265"/>
    </row>
    <row r="502" spans="1:32" ht="15" customHeight="1" x14ac:dyDescent="0.25">
      <c r="A502" s="1">
        <v>497</v>
      </c>
      <c r="B502" s="283" t="s">
        <v>82</v>
      </c>
      <c r="C502" s="24" t="str">
        <f t="shared" si="398"/>
        <v xml:space="preserve">64 ans </v>
      </c>
      <c r="D502" s="25">
        <f t="shared" si="399"/>
        <v>2058</v>
      </c>
      <c r="E502" s="27" t="str">
        <f t="shared" si="403"/>
        <v>41 ans, 4 mois et 30 jours</v>
      </c>
      <c r="F502" s="27" t="s">
        <v>35</v>
      </c>
      <c r="H502" s="26" t="str">
        <f t="shared" ref="H502:H521" si="441">IF(A502="","",DATEDIF($J$54,K502,"y")&amp;IF(DATEDIF($J$54,K502,"y")&gt;1," ans, "," an, ")&amp;DATEDIF($J$54,K502,"ym")&amp;" mois et "&amp;DATEDIF($J$54,K502,"md")&amp;IF(DATEDIF(
$J$54,K502,"md")&gt;1," jours"," jour"))</f>
        <v>37 ans, 4 mois et 30 jours</v>
      </c>
      <c r="I502" s="29" t="str">
        <f t="shared" si="430"/>
        <v>38 ans, 9 mois et 30 jours</v>
      </c>
      <c r="J502" s="28">
        <f t="shared" si="406"/>
        <v>57711</v>
      </c>
      <c r="K502" s="29">
        <f t="shared" si="404"/>
        <v>57741</v>
      </c>
      <c r="M502" s="30" t="str">
        <f t="shared" ca="1" si="407"/>
        <v/>
      </c>
      <c r="O502" s="31">
        <f t="shared" si="410"/>
        <v>0</v>
      </c>
      <c r="P502" s="31">
        <f t="shared" si="405"/>
        <v>0</v>
      </c>
      <c r="X502" s="115" t="str">
        <f t="shared" si="400"/>
        <v/>
      </c>
      <c r="AA502" s="121" t="str">
        <f t="shared" si="427"/>
        <v/>
      </c>
      <c r="AB502" s="277">
        <f>SUM(X502:X504)</f>
        <v>0</v>
      </c>
      <c r="AC502" s="113"/>
      <c r="AD502" s="281">
        <v>166</v>
      </c>
      <c r="AE502" s="284">
        <f t="shared" ref="AE502" ca="1" si="442">OFFSET($AI$11,((MOD(ROW(AD503)*4,3)/2)+1)*COUNTA(AD502)+IF(((MOD(ROW(AD503)*4,3)/2)+1)*COUNTA(AD502)=2,INT(ROW(AD496)/12),0),)</f>
        <v>0</v>
      </c>
      <c r="AF502" s="265" t="str">
        <f t="shared" ref="AF502" si="443">IF(AB502=0,"",IF(AB502&lt;AE502,"Alerte !",1))</f>
        <v/>
      </c>
    </row>
    <row r="503" spans="1:32" ht="15" customHeight="1" x14ac:dyDescent="0.25">
      <c r="A503" s="1">
        <v>498</v>
      </c>
      <c r="B503" s="283"/>
      <c r="C503" s="24" t="str">
        <f t="shared" si="398"/>
        <v xml:space="preserve">65 ans </v>
      </c>
      <c r="D503" s="25">
        <f t="shared" si="399"/>
        <v>2058</v>
      </c>
      <c r="E503" s="27" t="str">
        <f t="shared" si="403"/>
        <v>41 ans, 5 mois et 27 jours</v>
      </c>
      <c r="F503" s="27" t="s">
        <v>35</v>
      </c>
      <c r="H503" s="26" t="str">
        <f t="shared" si="441"/>
        <v>37 ans, 5 mois et 27 jours</v>
      </c>
      <c r="I503" s="29" t="str">
        <f t="shared" si="430"/>
        <v>38 ans, 10 mois et 27 jours</v>
      </c>
      <c r="J503" s="28">
        <f t="shared" si="406"/>
        <v>57742</v>
      </c>
      <c r="K503" s="29">
        <f t="shared" si="404"/>
        <v>57769</v>
      </c>
      <c r="M503" s="30" t="str">
        <f t="shared" ca="1" si="407"/>
        <v/>
      </c>
      <c r="O503" s="31">
        <f t="shared" si="410"/>
        <v>0</v>
      </c>
      <c r="P503" s="31">
        <f t="shared" si="405"/>
        <v>0</v>
      </c>
      <c r="X503" s="115" t="str">
        <f t="shared" si="400"/>
        <v/>
      </c>
      <c r="AA503" s="121" t="str">
        <f t="shared" si="427"/>
        <v/>
      </c>
      <c r="AB503" s="278"/>
      <c r="AC503" s="113"/>
      <c r="AD503" s="281"/>
      <c r="AE503" s="285"/>
      <c r="AF503" s="265"/>
    </row>
    <row r="504" spans="1:32" ht="15" customHeight="1" thickBot="1" x14ac:dyDescent="0.3">
      <c r="A504" s="1">
        <v>499</v>
      </c>
      <c r="B504" s="283"/>
      <c r="C504" s="24" t="str">
        <f t="shared" si="398"/>
        <v xml:space="preserve">65 ans </v>
      </c>
      <c r="D504" s="25">
        <f t="shared" si="399"/>
        <v>2058</v>
      </c>
      <c r="E504" s="27" t="str">
        <f t="shared" si="403"/>
        <v>41 ans, 6 mois et 30 jours</v>
      </c>
      <c r="F504" s="27" t="s">
        <v>35</v>
      </c>
      <c r="H504" s="26" t="str">
        <f t="shared" si="441"/>
        <v>37 ans, 6 mois et 30 jours</v>
      </c>
      <c r="I504" s="29" t="str">
        <f t="shared" si="430"/>
        <v>38 ans, 11 mois et 30 jours</v>
      </c>
      <c r="J504" s="28">
        <f t="shared" si="406"/>
        <v>57770</v>
      </c>
      <c r="K504" s="29">
        <f t="shared" si="404"/>
        <v>57800</v>
      </c>
      <c r="M504" s="30" t="str">
        <f t="shared" ca="1" si="407"/>
        <v/>
      </c>
      <c r="O504" s="31">
        <f t="shared" si="410"/>
        <v>0</v>
      </c>
      <c r="P504" s="31">
        <f t="shared" si="405"/>
        <v>0</v>
      </c>
      <c r="X504" s="115" t="str">
        <f t="shared" si="400"/>
        <v/>
      </c>
      <c r="AA504" s="121" t="str">
        <f t="shared" si="427"/>
        <v/>
      </c>
      <c r="AB504" s="279"/>
      <c r="AC504" s="113"/>
      <c r="AD504" s="281"/>
      <c r="AE504" s="286"/>
      <c r="AF504" s="265"/>
    </row>
    <row r="505" spans="1:32" ht="15" customHeight="1" x14ac:dyDescent="0.25">
      <c r="A505" s="1">
        <v>500</v>
      </c>
      <c r="B505" s="283"/>
      <c r="C505" s="24" t="str">
        <f t="shared" si="398"/>
        <v xml:space="preserve">65 ans </v>
      </c>
      <c r="D505" s="25">
        <f t="shared" si="399"/>
        <v>2058</v>
      </c>
      <c r="E505" s="27" t="str">
        <f t="shared" si="403"/>
        <v>41 ans, 7 mois et 29 jours</v>
      </c>
      <c r="F505" s="27" t="s">
        <v>35</v>
      </c>
      <c r="H505" s="26" t="str">
        <f t="shared" si="441"/>
        <v>37 ans, 7 mois et 29 jours</v>
      </c>
      <c r="I505" s="29" t="str">
        <f t="shared" si="430"/>
        <v>39 ans, 0 mois et 29 jours</v>
      </c>
      <c r="J505" s="28">
        <f t="shared" si="406"/>
        <v>57801</v>
      </c>
      <c r="K505" s="29">
        <f t="shared" si="404"/>
        <v>57830</v>
      </c>
      <c r="M505" s="30" t="str">
        <f t="shared" ca="1" si="407"/>
        <v/>
      </c>
      <c r="O505" s="31">
        <f t="shared" si="410"/>
        <v>0</v>
      </c>
      <c r="P505" s="31">
        <f t="shared" si="405"/>
        <v>0</v>
      </c>
      <c r="X505" s="115" t="str">
        <f t="shared" si="400"/>
        <v/>
      </c>
      <c r="AA505" s="121" t="str">
        <f t="shared" si="427"/>
        <v/>
      </c>
      <c r="AB505" s="277">
        <f>SUM(X505:X507)</f>
        <v>0</v>
      </c>
      <c r="AC505" s="113"/>
      <c r="AD505" s="281">
        <v>167</v>
      </c>
      <c r="AE505" s="284">
        <f t="shared" ref="AE505" ca="1" si="444">OFFSET($AI$11,((MOD(ROW(AD506)*4,3)/2)+1)*COUNTA(AD505)+IF(((MOD(ROW(AD506)*4,3)/2)+1)*COUNTA(AD505)=2,INT(ROW(AD499)/12),0),)</f>
        <v>0</v>
      </c>
      <c r="AF505" s="265" t="str">
        <f t="shared" ref="AF505" si="445">IF(AB505=0,"",IF(AB505&lt;AE505,"Alerte !",1))</f>
        <v/>
      </c>
    </row>
    <row r="506" spans="1:32" ht="15" customHeight="1" x14ac:dyDescent="0.25">
      <c r="A506" s="1">
        <v>501</v>
      </c>
      <c r="B506" s="283"/>
      <c r="C506" s="24" t="str">
        <f t="shared" si="398"/>
        <v xml:space="preserve">65 ans </v>
      </c>
      <c r="D506" s="25">
        <f t="shared" si="399"/>
        <v>2058</v>
      </c>
      <c r="E506" s="27" t="str">
        <f t="shared" si="403"/>
        <v>41 ans, 8 mois et 30 jours</v>
      </c>
      <c r="F506" s="27" t="s">
        <v>35</v>
      </c>
      <c r="H506" s="26" t="str">
        <f t="shared" si="441"/>
        <v>37 ans, 8 mois et 30 jours</v>
      </c>
      <c r="I506" s="29" t="str">
        <f t="shared" si="430"/>
        <v>39 ans, 1 mois et 30 jours</v>
      </c>
      <c r="J506" s="28">
        <f t="shared" si="406"/>
        <v>57831</v>
      </c>
      <c r="K506" s="29">
        <f t="shared" si="404"/>
        <v>57861</v>
      </c>
      <c r="M506" s="30" t="str">
        <f t="shared" ca="1" si="407"/>
        <v/>
      </c>
      <c r="O506" s="31">
        <f t="shared" si="410"/>
        <v>0</v>
      </c>
      <c r="P506" s="31">
        <f t="shared" si="405"/>
        <v>0</v>
      </c>
      <c r="X506" s="115" t="str">
        <f t="shared" si="400"/>
        <v/>
      </c>
      <c r="AA506" s="121" t="str">
        <f t="shared" si="427"/>
        <v/>
      </c>
      <c r="AB506" s="278"/>
      <c r="AC506" s="113"/>
      <c r="AD506" s="281"/>
      <c r="AE506" s="285"/>
      <c r="AF506" s="265"/>
    </row>
    <row r="507" spans="1:32" ht="15" customHeight="1" thickBot="1" x14ac:dyDescent="0.3">
      <c r="A507" s="1">
        <v>502</v>
      </c>
      <c r="B507" s="283"/>
      <c r="C507" s="24" t="str">
        <f t="shared" si="398"/>
        <v xml:space="preserve">65 ans </v>
      </c>
      <c r="D507" s="25">
        <f t="shared" si="399"/>
        <v>2058</v>
      </c>
      <c r="E507" s="27" t="str">
        <f t="shared" si="403"/>
        <v>41 ans, 9 mois et 29 jours</v>
      </c>
      <c r="F507" s="27" t="s">
        <v>35</v>
      </c>
      <c r="H507" s="26" t="str">
        <f t="shared" si="441"/>
        <v>37 ans, 9 mois et 29 jours</v>
      </c>
      <c r="I507" s="29" t="str">
        <f t="shared" si="430"/>
        <v>39 ans, 2 mois et 29 jours</v>
      </c>
      <c r="J507" s="28">
        <f t="shared" si="406"/>
        <v>57862</v>
      </c>
      <c r="K507" s="29">
        <f t="shared" si="404"/>
        <v>57891</v>
      </c>
      <c r="M507" s="30" t="str">
        <f t="shared" ca="1" si="407"/>
        <v/>
      </c>
      <c r="O507" s="31">
        <f t="shared" si="410"/>
        <v>0</v>
      </c>
      <c r="P507" s="31">
        <f t="shared" si="405"/>
        <v>0</v>
      </c>
      <c r="X507" s="115" t="str">
        <f t="shared" si="400"/>
        <v/>
      </c>
      <c r="AA507" s="121" t="str">
        <f t="shared" si="427"/>
        <v/>
      </c>
      <c r="AB507" s="279"/>
      <c r="AC507" s="113"/>
      <c r="AD507" s="281"/>
      <c r="AE507" s="286"/>
      <c r="AF507" s="265"/>
    </row>
    <row r="508" spans="1:32" ht="15" customHeight="1" x14ac:dyDescent="0.25">
      <c r="A508" s="1">
        <v>503</v>
      </c>
      <c r="B508" s="283"/>
      <c r="C508" s="24" t="str">
        <f t="shared" si="398"/>
        <v xml:space="preserve">65 ans </v>
      </c>
      <c r="D508" s="25">
        <f t="shared" si="399"/>
        <v>2058</v>
      </c>
      <c r="E508" s="27" t="str">
        <f t="shared" si="403"/>
        <v>41 ans, 10 mois et 30 jours</v>
      </c>
      <c r="F508" s="27" t="s">
        <v>35</v>
      </c>
      <c r="H508" s="26" t="str">
        <f t="shared" si="441"/>
        <v>37 ans, 10 mois et 30 jours</v>
      </c>
      <c r="I508" s="29" t="str">
        <f t="shared" si="430"/>
        <v>39 ans, 3 mois et 30 jours</v>
      </c>
      <c r="J508" s="28">
        <f t="shared" si="406"/>
        <v>57892</v>
      </c>
      <c r="K508" s="29">
        <f t="shared" si="404"/>
        <v>57922</v>
      </c>
      <c r="M508" s="30" t="str">
        <f t="shared" ca="1" si="407"/>
        <v/>
      </c>
      <c r="O508" s="31">
        <f t="shared" si="410"/>
        <v>0</v>
      </c>
      <c r="P508" s="31">
        <f t="shared" si="405"/>
        <v>0</v>
      </c>
      <c r="X508" s="115" t="str">
        <f t="shared" si="400"/>
        <v/>
      </c>
      <c r="AA508" s="121" t="str">
        <f t="shared" si="427"/>
        <v/>
      </c>
      <c r="AB508" s="277">
        <f>SUM(X508:X510)</f>
        <v>0</v>
      </c>
      <c r="AC508" s="113"/>
      <c r="AD508" s="281">
        <v>168</v>
      </c>
      <c r="AE508" s="284">
        <f t="shared" ref="AE508" ca="1" si="446">OFFSET($AI$11,((MOD(ROW(AD509)*4,3)/2)+1)*COUNTA(AD508)+IF(((MOD(ROW(AD509)*4,3)/2)+1)*COUNTA(AD508)=2,INT(ROW(AD502)/12),0),)</f>
        <v>0</v>
      </c>
      <c r="AF508" s="265" t="str">
        <f t="shared" ref="AF508" si="447">IF(AB508=0,"",IF(AB508&lt;AE508,"Alerte !",1))</f>
        <v/>
      </c>
    </row>
    <row r="509" spans="1:32" ht="15" customHeight="1" x14ac:dyDescent="0.25">
      <c r="A509" s="1">
        <v>504</v>
      </c>
      <c r="B509" s="283"/>
      <c r="C509" s="24" t="str">
        <f t="shared" si="398"/>
        <v xml:space="preserve">65 ans </v>
      </c>
      <c r="D509" s="25">
        <f t="shared" si="399"/>
        <v>2058</v>
      </c>
      <c r="E509" s="27" t="str">
        <f t="shared" si="403"/>
        <v>41 ans, 11 mois et 30 jours</v>
      </c>
      <c r="F509" s="27" t="s">
        <v>35</v>
      </c>
      <c r="H509" s="26" t="str">
        <f t="shared" si="441"/>
        <v>37 ans, 11 mois et 30 jours</v>
      </c>
      <c r="I509" s="29" t="str">
        <f t="shared" si="430"/>
        <v>39 ans, 4 mois et 30 jours</v>
      </c>
      <c r="J509" s="28">
        <f t="shared" si="406"/>
        <v>57923</v>
      </c>
      <c r="K509" s="29">
        <f t="shared" si="404"/>
        <v>57953</v>
      </c>
      <c r="M509" s="30" t="str">
        <f t="shared" ca="1" si="407"/>
        <v/>
      </c>
      <c r="O509" s="31">
        <f t="shared" si="410"/>
        <v>0</v>
      </c>
      <c r="P509" s="31">
        <f t="shared" si="405"/>
        <v>0</v>
      </c>
      <c r="X509" s="115" t="str">
        <f t="shared" si="400"/>
        <v/>
      </c>
      <c r="AA509" s="121" t="str">
        <f t="shared" si="427"/>
        <v/>
      </c>
      <c r="AB509" s="278"/>
      <c r="AC509" s="113"/>
      <c r="AD509" s="281"/>
      <c r="AE509" s="285"/>
      <c r="AF509" s="265"/>
    </row>
    <row r="510" spans="1:32" ht="15" customHeight="1" thickBot="1" x14ac:dyDescent="0.3">
      <c r="A510" s="1">
        <v>505</v>
      </c>
      <c r="B510" s="283"/>
      <c r="C510" s="24" t="str">
        <f t="shared" si="398"/>
        <v xml:space="preserve">65 ans </v>
      </c>
      <c r="D510" s="25">
        <f t="shared" si="399"/>
        <v>2058</v>
      </c>
      <c r="E510" s="27" t="str">
        <f t="shared" si="403"/>
        <v>42 ans, 0 mois et 29 jours</v>
      </c>
      <c r="F510" s="27" t="s">
        <v>35</v>
      </c>
      <c r="H510" s="26" t="str">
        <f t="shared" si="441"/>
        <v>38 ans, 0 mois et 29 jours</v>
      </c>
      <c r="I510" s="29" t="str">
        <f t="shared" si="430"/>
        <v>39 ans, 5 mois et 29 jours</v>
      </c>
      <c r="J510" s="28">
        <f t="shared" si="406"/>
        <v>57954</v>
      </c>
      <c r="K510" s="29">
        <f t="shared" si="404"/>
        <v>57983</v>
      </c>
      <c r="M510" s="30" t="str">
        <f t="shared" ca="1" si="407"/>
        <v/>
      </c>
      <c r="O510" s="31">
        <f t="shared" si="410"/>
        <v>0</v>
      </c>
      <c r="P510" s="31">
        <f t="shared" si="405"/>
        <v>0</v>
      </c>
      <c r="X510" s="115" t="str">
        <f t="shared" si="400"/>
        <v/>
      </c>
      <c r="AA510" s="121" t="str">
        <f t="shared" si="427"/>
        <v/>
      </c>
      <c r="AB510" s="279"/>
      <c r="AC510" s="113"/>
      <c r="AD510" s="281"/>
      <c r="AE510" s="286"/>
      <c r="AF510" s="265"/>
    </row>
    <row r="511" spans="1:32" ht="15" customHeight="1" x14ac:dyDescent="0.25">
      <c r="A511" s="1">
        <v>506</v>
      </c>
      <c r="B511" s="283"/>
      <c r="C511" s="24" t="str">
        <f t="shared" si="398"/>
        <v xml:space="preserve">65 ans </v>
      </c>
      <c r="D511" s="25">
        <f t="shared" si="399"/>
        <v>2058</v>
      </c>
      <c r="E511" s="27" t="str">
        <f t="shared" si="403"/>
        <v>42 ans, 1 mois et 30 jours</v>
      </c>
      <c r="F511" s="27" t="s">
        <v>35</v>
      </c>
      <c r="H511" s="26" t="str">
        <f t="shared" si="441"/>
        <v>38 ans, 1 mois et 30 jours</v>
      </c>
      <c r="I511" s="29" t="str">
        <f t="shared" si="430"/>
        <v>39 ans, 6 mois et 30 jours</v>
      </c>
      <c r="J511" s="28">
        <f t="shared" si="406"/>
        <v>57984</v>
      </c>
      <c r="K511" s="29">
        <f t="shared" si="404"/>
        <v>58014</v>
      </c>
      <c r="M511" s="30" t="str">
        <f t="shared" ca="1" si="407"/>
        <v/>
      </c>
      <c r="O511" s="31">
        <f t="shared" si="410"/>
        <v>0</v>
      </c>
      <c r="P511" s="31">
        <f t="shared" si="405"/>
        <v>0</v>
      </c>
      <c r="X511" s="115" t="str">
        <f t="shared" si="400"/>
        <v/>
      </c>
      <c r="AA511" s="121" t="str">
        <f t="shared" si="427"/>
        <v/>
      </c>
      <c r="AB511" s="277">
        <f>SUM(X511:X513)</f>
        <v>0</v>
      </c>
      <c r="AC511" s="113"/>
      <c r="AD511" s="281">
        <v>169</v>
      </c>
      <c r="AE511" s="284">
        <f t="shared" ref="AE511" ca="1" si="448">OFFSET($AI$11,((MOD(ROW(AD512)*4,3)/2)+1)*COUNTA(AD511)+IF(((MOD(ROW(AD512)*4,3)/2)+1)*COUNTA(AD511)=2,INT(ROW(AD505)/12),0),)</f>
        <v>0</v>
      </c>
      <c r="AF511" s="265" t="str">
        <f t="shared" ref="AF511" si="449">IF(AB511=0,"",IF(AB511&lt;AE511,"Alerte !",1))</f>
        <v/>
      </c>
    </row>
    <row r="512" spans="1:32" ht="15" customHeight="1" x14ac:dyDescent="0.25">
      <c r="A512" s="1">
        <v>507</v>
      </c>
      <c r="B512" s="283"/>
      <c r="C512" s="24" t="str">
        <f t="shared" si="398"/>
        <v xml:space="preserve">65 ans </v>
      </c>
      <c r="D512" s="25">
        <f t="shared" si="399"/>
        <v>2058</v>
      </c>
      <c r="E512" s="27" t="str">
        <f t="shared" si="403"/>
        <v>42 ans, 2 mois et 29 jours</v>
      </c>
      <c r="F512" s="27" t="s">
        <v>35</v>
      </c>
      <c r="H512" s="26" t="str">
        <f t="shared" si="441"/>
        <v>38 ans, 2 mois et 29 jours</v>
      </c>
      <c r="I512" s="29" t="str">
        <f t="shared" si="430"/>
        <v>39 ans, 7 mois et 29 jours</v>
      </c>
      <c r="J512" s="28">
        <f t="shared" si="406"/>
        <v>58015</v>
      </c>
      <c r="K512" s="29">
        <f t="shared" si="404"/>
        <v>58044</v>
      </c>
      <c r="M512" s="30" t="str">
        <f t="shared" ca="1" si="407"/>
        <v/>
      </c>
      <c r="O512" s="31">
        <f t="shared" si="410"/>
        <v>0</v>
      </c>
      <c r="P512" s="31">
        <f t="shared" si="405"/>
        <v>0</v>
      </c>
      <c r="X512" s="115" t="str">
        <f t="shared" si="400"/>
        <v/>
      </c>
      <c r="AA512" s="121" t="str">
        <f t="shared" si="427"/>
        <v/>
      </c>
      <c r="AB512" s="278"/>
      <c r="AC512" s="113"/>
      <c r="AD512" s="281"/>
      <c r="AE512" s="285"/>
      <c r="AF512" s="265"/>
    </row>
    <row r="513" spans="1:47" ht="15" customHeight="1" thickBot="1" x14ac:dyDescent="0.3">
      <c r="A513" s="1">
        <v>508</v>
      </c>
      <c r="B513" s="283"/>
      <c r="C513" s="24" t="str">
        <f t="shared" si="398"/>
        <v xml:space="preserve">65 ans </v>
      </c>
      <c r="D513" s="25">
        <f t="shared" si="399"/>
        <v>2058</v>
      </c>
      <c r="E513" s="27" t="str">
        <f t="shared" si="403"/>
        <v>42 ans, 3 mois et 30 jours</v>
      </c>
      <c r="F513" s="27" t="s">
        <v>35</v>
      </c>
      <c r="H513" s="26" t="str">
        <f t="shared" si="441"/>
        <v>38 ans, 3 mois et 30 jours</v>
      </c>
      <c r="I513" s="29" t="str">
        <f t="shared" si="430"/>
        <v>39 ans, 8 mois et 30 jours</v>
      </c>
      <c r="J513" s="28">
        <f t="shared" si="406"/>
        <v>58045</v>
      </c>
      <c r="K513" s="29">
        <f t="shared" si="404"/>
        <v>58075</v>
      </c>
      <c r="M513" s="30" t="str">
        <f t="shared" ca="1" si="407"/>
        <v/>
      </c>
      <c r="O513" s="31">
        <f t="shared" si="410"/>
        <v>0</v>
      </c>
      <c r="P513" s="31">
        <f t="shared" si="405"/>
        <v>0</v>
      </c>
      <c r="X513" s="115" t="str">
        <f t="shared" si="400"/>
        <v/>
      </c>
      <c r="AA513" s="121" t="str">
        <f t="shared" si="427"/>
        <v/>
      </c>
      <c r="AB513" s="279"/>
      <c r="AC513" s="113"/>
      <c r="AD513" s="281"/>
      <c r="AE513" s="286"/>
      <c r="AF513" s="265"/>
    </row>
    <row r="514" spans="1:47" ht="15" customHeight="1" x14ac:dyDescent="0.25">
      <c r="A514" s="1">
        <v>509</v>
      </c>
      <c r="B514" s="287" t="s">
        <v>25</v>
      </c>
      <c r="C514" s="92" t="str">
        <f t="shared" si="398"/>
        <v xml:space="preserve">65 ans </v>
      </c>
      <c r="D514" s="25">
        <f t="shared" si="399"/>
        <v>2059</v>
      </c>
      <c r="E514" s="27" t="str">
        <f t="shared" si="403"/>
        <v>42 ans, 4 mois et 30 jours</v>
      </c>
      <c r="F514" s="27" t="s">
        <v>35</v>
      </c>
      <c r="H514" s="26" t="str">
        <f t="shared" si="441"/>
        <v>38 ans, 4 mois et 30 jours</v>
      </c>
      <c r="I514" s="29" t="str">
        <f t="shared" si="430"/>
        <v>39 ans, 9 mois et 30 jours</v>
      </c>
      <c r="J514" s="28">
        <f t="shared" si="406"/>
        <v>58076</v>
      </c>
      <c r="K514" s="29">
        <f t="shared" si="404"/>
        <v>58106</v>
      </c>
      <c r="M514" s="30" t="str">
        <f t="shared" ca="1" si="407"/>
        <v/>
      </c>
      <c r="O514" s="31">
        <f t="shared" si="410"/>
        <v>0</v>
      </c>
      <c r="P514" s="31">
        <f t="shared" si="405"/>
        <v>0</v>
      </c>
      <c r="X514" s="115" t="str">
        <f t="shared" si="400"/>
        <v/>
      </c>
      <c r="AA514" s="121" t="str">
        <f t="shared" si="427"/>
        <v/>
      </c>
      <c r="AB514" s="277">
        <f>SUM(X514:X516)</f>
        <v>0</v>
      </c>
      <c r="AC514" s="113"/>
      <c r="AD514" s="281">
        <v>170</v>
      </c>
      <c r="AE514" s="284">
        <f t="shared" ref="AE514" ca="1" si="450">OFFSET($AI$11,((MOD(ROW(AD515)*4,3)/2)+1)*COUNTA(AD514)+IF(((MOD(ROW(AD515)*4,3)/2)+1)*COUNTA(AD514)=2,INT(ROW(AD508)/12),0),)</f>
        <v>0</v>
      </c>
      <c r="AF514" s="265" t="str">
        <f>IF(AB514=0,"",IF(AB514&lt;AE514,"Alerte !",1))</f>
        <v/>
      </c>
    </row>
    <row r="515" spans="1:47" ht="15" customHeight="1" x14ac:dyDescent="0.25">
      <c r="A515" s="1">
        <v>510</v>
      </c>
      <c r="B515" s="287"/>
      <c r="C515" s="92" t="str">
        <f t="shared" si="398"/>
        <v xml:space="preserve">66 ans </v>
      </c>
      <c r="D515" s="25">
        <f t="shared" si="399"/>
        <v>2059</v>
      </c>
      <c r="E515" s="27" t="str">
        <f t="shared" si="403"/>
        <v>42 ans, 5 mois et 27 jours</v>
      </c>
      <c r="F515" s="27" t="s">
        <v>35</v>
      </c>
      <c r="H515" s="26" t="str">
        <f t="shared" si="441"/>
        <v>38 ans, 5 mois et 27 jours</v>
      </c>
      <c r="I515" s="29" t="str">
        <f t="shared" si="430"/>
        <v>39 ans, 10 mois et 27 jours</v>
      </c>
      <c r="J515" s="28">
        <f t="shared" si="406"/>
        <v>58107</v>
      </c>
      <c r="K515" s="29">
        <f t="shared" si="404"/>
        <v>58134</v>
      </c>
      <c r="M515" s="30" t="str">
        <f t="shared" ca="1" si="407"/>
        <v/>
      </c>
      <c r="O515" s="31">
        <f t="shared" si="410"/>
        <v>0</v>
      </c>
      <c r="P515" s="31">
        <f t="shared" si="405"/>
        <v>0</v>
      </c>
      <c r="X515" s="115" t="str">
        <f t="shared" si="400"/>
        <v/>
      </c>
      <c r="AA515" s="121" t="str">
        <f t="shared" si="427"/>
        <v/>
      </c>
      <c r="AB515" s="278"/>
      <c r="AC515" s="113"/>
      <c r="AD515" s="281"/>
      <c r="AE515" s="285"/>
      <c r="AF515" s="265"/>
    </row>
    <row r="516" spans="1:47" ht="15" customHeight="1" thickBot="1" x14ac:dyDescent="0.3">
      <c r="A516" s="1">
        <v>511</v>
      </c>
      <c r="B516" s="287"/>
      <c r="C516" s="92" t="str">
        <f t="shared" si="398"/>
        <v xml:space="preserve">66 ans </v>
      </c>
      <c r="D516" s="25">
        <f t="shared" si="399"/>
        <v>2059</v>
      </c>
      <c r="E516" s="27" t="str">
        <f t="shared" si="403"/>
        <v>42 ans, 6 mois et 30 jours</v>
      </c>
      <c r="F516" s="27" t="s">
        <v>35</v>
      </c>
      <c r="H516" s="26" t="str">
        <f t="shared" si="441"/>
        <v>38 ans, 6 mois et 30 jours</v>
      </c>
      <c r="I516" s="29" t="str">
        <f t="shared" si="430"/>
        <v>39 ans, 11 mois et 30 jours</v>
      </c>
      <c r="J516" s="28">
        <f t="shared" si="406"/>
        <v>58135</v>
      </c>
      <c r="K516" s="29">
        <f t="shared" si="404"/>
        <v>58165</v>
      </c>
      <c r="M516" s="30" t="str">
        <f t="shared" ca="1" si="407"/>
        <v/>
      </c>
      <c r="O516" s="31">
        <f t="shared" si="410"/>
        <v>0</v>
      </c>
      <c r="P516" s="31">
        <f t="shared" si="405"/>
        <v>0</v>
      </c>
      <c r="X516" s="115" t="str">
        <f t="shared" si="400"/>
        <v/>
      </c>
      <c r="AA516" s="121" t="str">
        <f t="shared" si="427"/>
        <v/>
      </c>
      <c r="AB516" s="279"/>
      <c r="AC516" s="113"/>
      <c r="AD516" s="281"/>
      <c r="AE516" s="286"/>
      <c r="AF516" s="265"/>
    </row>
    <row r="517" spans="1:47" ht="15" customHeight="1" x14ac:dyDescent="0.25">
      <c r="A517" s="1">
        <v>512</v>
      </c>
      <c r="B517" s="287"/>
      <c r="C517" s="92" t="str">
        <f t="shared" si="398"/>
        <v xml:space="preserve">66 ans </v>
      </c>
      <c r="D517" s="25">
        <f t="shared" si="399"/>
        <v>2059</v>
      </c>
      <c r="E517" s="27" t="str">
        <f t="shared" si="403"/>
        <v>42 ans, 7 mois et 29 jours</v>
      </c>
      <c r="F517" s="27" t="s">
        <v>35</v>
      </c>
      <c r="H517" s="26" t="str">
        <f t="shared" si="441"/>
        <v>38 ans, 7 mois et 29 jours</v>
      </c>
      <c r="I517" s="29" t="str">
        <f t="shared" si="430"/>
        <v>40 ans, 0 mois et 29 jours</v>
      </c>
      <c r="J517" s="28">
        <f t="shared" si="406"/>
        <v>58166</v>
      </c>
      <c r="K517" s="29">
        <f t="shared" si="404"/>
        <v>58195</v>
      </c>
      <c r="M517" s="30" t="str">
        <f t="shared" ca="1" si="407"/>
        <v/>
      </c>
      <c r="O517" s="31">
        <f t="shared" si="410"/>
        <v>0</v>
      </c>
      <c r="P517" s="31">
        <f t="shared" si="405"/>
        <v>0</v>
      </c>
      <c r="X517" s="115" t="str">
        <f t="shared" si="400"/>
        <v/>
      </c>
      <c r="AA517" s="121" t="str">
        <f t="shared" si="427"/>
        <v/>
      </c>
      <c r="AB517" s="277">
        <f>SUM(X517:X519)</f>
        <v>0</v>
      </c>
      <c r="AC517" s="113"/>
      <c r="AD517" s="281">
        <v>171</v>
      </c>
      <c r="AE517" s="284">
        <f t="shared" ref="AE517" ca="1" si="451">OFFSET($AI$11,((MOD(ROW(AD518)*4,3)/2)+1)*COUNTA(AD517)+IF(((MOD(ROW(AD518)*4,3)/2)+1)*COUNTA(AD517)=2,INT(ROW(AD511)/12),0),)</f>
        <v>0</v>
      </c>
      <c r="AF517" s="265" t="str">
        <f>IF(AB517=0,"",IF(AB517&lt;AE517,"Alerte !",1))</f>
        <v/>
      </c>
    </row>
    <row r="518" spans="1:47" ht="15" customHeight="1" x14ac:dyDescent="0.25">
      <c r="A518" s="1">
        <v>513</v>
      </c>
      <c r="B518" s="287"/>
      <c r="C518" s="92" t="str">
        <f t="shared" si="398"/>
        <v xml:space="preserve">66 ans </v>
      </c>
      <c r="D518" s="25">
        <f t="shared" si="399"/>
        <v>2059</v>
      </c>
      <c r="E518" s="27" t="str">
        <f t="shared" si="403"/>
        <v>42 ans, 8 mois et 30 jours</v>
      </c>
      <c r="F518" s="27" t="s">
        <v>35</v>
      </c>
      <c r="H518" s="26" t="str">
        <f t="shared" si="441"/>
        <v>38 ans, 8 mois et 30 jours</v>
      </c>
      <c r="I518" s="29" t="str">
        <f t="shared" si="430"/>
        <v>40 ans, 1 mois et 30 jours</v>
      </c>
      <c r="J518" s="28">
        <f t="shared" si="406"/>
        <v>58196</v>
      </c>
      <c r="K518" s="29">
        <f t="shared" si="404"/>
        <v>58226</v>
      </c>
      <c r="M518" s="30" t="str">
        <f t="shared" ca="1" si="407"/>
        <v/>
      </c>
      <c r="O518" s="31">
        <f t="shared" si="410"/>
        <v>0</v>
      </c>
      <c r="P518" s="31">
        <f t="shared" si="405"/>
        <v>0</v>
      </c>
      <c r="X518" s="115" t="str">
        <f t="shared" ref="X518:X521" si="452">IF(Q518="","",SUM(Q518:W518))</f>
        <v/>
      </c>
      <c r="AA518" s="121" t="str">
        <f t="shared" si="427"/>
        <v/>
      </c>
      <c r="AB518" s="278"/>
      <c r="AC518" s="113"/>
      <c r="AD518" s="281"/>
      <c r="AE518" s="285"/>
      <c r="AF518" s="265"/>
    </row>
    <row r="519" spans="1:47" ht="15" customHeight="1" thickBot="1" x14ac:dyDescent="0.3">
      <c r="A519" s="1">
        <v>514</v>
      </c>
      <c r="B519" s="287"/>
      <c r="C519" s="92" t="str">
        <f t="shared" si="398"/>
        <v xml:space="preserve">66 ans </v>
      </c>
      <c r="D519" s="25">
        <f t="shared" si="399"/>
        <v>2059</v>
      </c>
      <c r="E519" s="27" t="str">
        <f t="shared" ref="E519:E521" si="453">IF(A519="","",DATEDIF($J$6,K519,"y")&amp;IF(DATEDIF($J$6,K519,"y")&gt;1," ans, "," an, ")&amp;DATEDIF($J$6,K519,"ym")&amp;" mois et "&amp;DATEDIF($J$6,K519,"md")&amp;IF(DATEDIF(
$J$6,K519,"md")&gt;1," jours"," jour"))</f>
        <v>42 ans, 9 mois et 29 jours</v>
      </c>
      <c r="F519" s="27" t="s">
        <v>35</v>
      </c>
      <c r="H519" s="26" t="str">
        <f t="shared" si="441"/>
        <v>38 ans, 9 mois et 29 jours</v>
      </c>
      <c r="I519" s="29" t="str">
        <f t="shared" si="430"/>
        <v>40 ans, 2 mois et 29 jours</v>
      </c>
      <c r="J519" s="28">
        <f t="shared" si="406"/>
        <v>58227</v>
      </c>
      <c r="K519" s="29">
        <f t="shared" ref="K519:K521" si="454">IF(A519="","",EOMONTH(J519,0))</f>
        <v>58256</v>
      </c>
      <c r="M519" s="30" t="str">
        <f t="shared" ca="1" si="407"/>
        <v/>
      </c>
      <c r="O519" s="31">
        <f t="shared" si="410"/>
        <v>0</v>
      </c>
      <c r="P519" s="31">
        <f t="shared" ref="P519:P521" si="455">Q519-O519</f>
        <v>0</v>
      </c>
      <c r="X519" s="115" t="str">
        <f t="shared" si="452"/>
        <v/>
      </c>
      <c r="AA519" s="121" t="str">
        <f t="shared" si="427"/>
        <v/>
      </c>
      <c r="AB519" s="279"/>
      <c r="AC519" s="113"/>
      <c r="AD519" s="281"/>
      <c r="AE519" s="286"/>
      <c r="AF519" s="265"/>
    </row>
    <row r="520" spans="1:47" ht="15" customHeight="1" x14ac:dyDescent="0.25">
      <c r="A520" s="1">
        <v>515</v>
      </c>
      <c r="B520" s="287"/>
      <c r="C520" s="92" t="str">
        <f t="shared" si="398"/>
        <v xml:space="preserve">66 ans </v>
      </c>
      <c r="D520" s="25">
        <f t="shared" si="399"/>
        <v>2059</v>
      </c>
      <c r="E520" s="27" t="str">
        <f t="shared" si="453"/>
        <v>42 ans, 10 mois et 30 jours</v>
      </c>
      <c r="F520" s="27" t="s">
        <v>35</v>
      </c>
      <c r="H520" s="26" t="str">
        <f t="shared" si="441"/>
        <v>38 ans, 10 mois et 30 jours</v>
      </c>
      <c r="I520" s="29" t="str">
        <f t="shared" si="430"/>
        <v>40 ans, 3 mois et 30 jours</v>
      </c>
      <c r="J520" s="28">
        <f t="shared" ref="J520:J521" si="456">IF(A520="","",EDATE(J519,1))</f>
        <v>58257</v>
      </c>
      <c r="K520" s="29">
        <f t="shared" si="454"/>
        <v>58287</v>
      </c>
      <c r="M520" s="30" t="str">
        <f t="shared" ref="M520:M521" ca="1" si="457">IF(N520="","",MATCH(N520,OFFSET($AS$5,VLOOKUP(L520,$AV$6:$AX$13,4,FALSE)-3,,VLOOKUP(L520,$AV$6:$AX$13,3,FALSE))))</f>
        <v/>
      </c>
      <c r="O520" s="31">
        <f t="shared" si="410"/>
        <v>0</v>
      </c>
      <c r="P520" s="31">
        <f t="shared" si="455"/>
        <v>0</v>
      </c>
      <c r="X520" s="115" t="str">
        <f t="shared" si="452"/>
        <v/>
      </c>
      <c r="AA520" s="121" t="str">
        <f t="shared" si="427"/>
        <v/>
      </c>
      <c r="AB520" s="277">
        <f>SUM(X520:X522)</f>
        <v>0</v>
      </c>
      <c r="AC520" s="33"/>
      <c r="AD520" s="281">
        <v>172</v>
      </c>
      <c r="AE520" s="284">
        <f t="shared" ref="AE520" ca="1" si="458">OFFSET($AI$11,((MOD(ROW(AD521)*4,3)/2)+1)*COUNTA(AD520)+IF(((MOD(ROW(AD521)*4,3)/2)+1)*COUNTA(AD520)=2,INT(ROW(AD514)/12),0),)</f>
        <v>0</v>
      </c>
      <c r="AF520" s="265" t="str">
        <f>IF(AB520=0,"",IF(AB520&lt;AE520,"Alerte !",1))</f>
        <v/>
      </c>
    </row>
    <row r="521" spans="1:47" ht="15" customHeight="1" x14ac:dyDescent="0.25">
      <c r="A521" s="1">
        <v>516</v>
      </c>
      <c r="B521" s="287"/>
      <c r="C521" s="92" t="str">
        <f t="shared" si="398"/>
        <v xml:space="preserve">66 ans </v>
      </c>
      <c r="D521" s="25">
        <f t="shared" si="399"/>
        <v>2059</v>
      </c>
      <c r="E521" s="27" t="str">
        <f t="shared" si="453"/>
        <v>42 ans, 11 mois et 30 jours</v>
      </c>
      <c r="F521" s="27" t="s">
        <v>35</v>
      </c>
      <c r="H521" s="26" t="str">
        <f t="shared" si="441"/>
        <v>38 ans, 11 mois et 30 jours</v>
      </c>
      <c r="I521" s="29" t="str">
        <f t="shared" si="430"/>
        <v>40 ans, 4 mois et 30 jours</v>
      </c>
      <c r="J521" s="28">
        <f t="shared" si="456"/>
        <v>58288</v>
      </c>
      <c r="K521" s="29">
        <f t="shared" si="454"/>
        <v>58318</v>
      </c>
      <c r="M521" s="30" t="str">
        <f t="shared" ca="1" si="457"/>
        <v/>
      </c>
      <c r="O521" s="31">
        <f t="shared" si="410"/>
        <v>0</v>
      </c>
      <c r="P521" s="31">
        <f t="shared" si="455"/>
        <v>0</v>
      </c>
      <c r="X521" s="115" t="str">
        <f t="shared" si="452"/>
        <v/>
      </c>
      <c r="AA521" s="121" t="str">
        <f t="shared" si="427"/>
        <v/>
      </c>
      <c r="AB521" s="278"/>
      <c r="AC521" s="33"/>
      <c r="AD521" s="281"/>
      <c r="AE521" s="285"/>
      <c r="AF521" s="265"/>
    </row>
    <row r="522" spans="1:47" s="100" customFormat="1" ht="7.5" customHeight="1" thickBot="1" x14ac:dyDescent="0.3">
      <c r="A522" s="2"/>
      <c r="B522" s="95"/>
      <c r="C522" s="94"/>
      <c r="D522" s="94"/>
      <c r="E522" s="96"/>
      <c r="F522" s="96"/>
      <c r="G522" s="6"/>
      <c r="H522" s="213"/>
      <c r="I522" s="214"/>
      <c r="J522" s="98"/>
      <c r="K522" s="97"/>
      <c r="L522" s="2"/>
      <c r="M522" s="94"/>
      <c r="N522" s="2"/>
      <c r="O522" s="94"/>
      <c r="P522" s="94"/>
      <c r="Q522" s="9"/>
      <c r="R522" s="9"/>
      <c r="S522" s="9"/>
      <c r="T522" s="12"/>
      <c r="U522" s="12"/>
      <c r="V522" s="12"/>
      <c r="W522" s="12"/>
      <c r="X522" s="195"/>
      <c r="Y522" s="12"/>
      <c r="Z522" s="12"/>
      <c r="AA522" s="196"/>
      <c r="AB522" s="279"/>
      <c r="AC522" s="99"/>
      <c r="AD522" s="281"/>
      <c r="AE522" s="286"/>
      <c r="AF522" s="265"/>
      <c r="AH522" s="101"/>
      <c r="AI522" s="101"/>
      <c r="AJ522" s="101"/>
      <c r="AK522" s="101"/>
      <c r="AT522" s="197"/>
      <c r="AU522" s="229"/>
    </row>
    <row r="523" spans="1:47" x14ac:dyDescent="0.25">
      <c r="A523" s="3"/>
      <c r="B523" s="102"/>
      <c r="C523" s="103"/>
    </row>
    <row r="524" spans="1:47" x14ac:dyDescent="0.25">
      <c r="A524" s="3"/>
      <c r="B524" s="102"/>
      <c r="C524" s="103"/>
    </row>
    <row r="525" spans="1:47" x14ac:dyDescent="0.25">
      <c r="A525" s="3"/>
      <c r="B525" s="102"/>
      <c r="C525" s="103"/>
    </row>
  </sheetData>
  <sheetProtection autoFilter="0"/>
  <mergeCells count="771">
    <mergeCell ref="AE1:AE5"/>
    <mergeCell ref="U1:U4"/>
    <mergeCell ref="V1:V4"/>
    <mergeCell ref="W1:W4"/>
    <mergeCell ref="X1:X4"/>
    <mergeCell ref="Y1:Y4"/>
    <mergeCell ref="Z1:Z4"/>
    <mergeCell ref="AA1:AA4"/>
    <mergeCell ref="AB1:AC4"/>
    <mergeCell ref="AD1:AD5"/>
    <mergeCell ref="E1:E5"/>
    <mergeCell ref="F1:F5"/>
    <mergeCell ref="G1:G5"/>
    <mergeCell ref="H1:H5"/>
    <mergeCell ref="Q1:Q4"/>
    <mergeCell ref="R1:R4"/>
    <mergeCell ref="S1:S4"/>
    <mergeCell ref="T1:T4"/>
    <mergeCell ref="I1:K1"/>
    <mergeCell ref="M1:N2"/>
    <mergeCell ref="I2:J2"/>
    <mergeCell ref="I3:J3"/>
    <mergeCell ref="M3:N3"/>
    <mergeCell ref="I4:K4"/>
    <mergeCell ref="O1:O4"/>
    <mergeCell ref="L4:N4"/>
    <mergeCell ref="P2:P3"/>
    <mergeCell ref="AB520:AB522"/>
    <mergeCell ref="AE520:AE522"/>
    <mergeCell ref="AB5:AC5"/>
    <mergeCell ref="AH7:AI7"/>
    <mergeCell ref="AH8:AI8"/>
    <mergeCell ref="AF502:AF504"/>
    <mergeCell ref="AF505:AF507"/>
    <mergeCell ref="AF448:AF450"/>
    <mergeCell ref="AF451:AF453"/>
    <mergeCell ref="AF454:AF456"/>
    <mergeCell ref="AF457:AF459"/>
    <mergeCell ref="AF460:AF462"/>
    <mergeCell ref="AF463:AF465"/>
    <mergeCell ref="AF466:AF468"/>
    <mergeCell ref="AF469:AF471"/>
    <mergeCell ref="AF472:AF474"/>
    <mergeCell ref="AF421:AF423"/>
    <mergeCell ref="AF424:AF426"/>
    <mergeCell ref="AF508:AF510"/>
    <mergeCell ref="AF511:AF513"/>
    <mergeCell ref="AF514:AF516"/>
    <mergeCell ref="AF517:AF519"/>
    <mergeCell ref="AF475:AF477"/>
    <mergeCell ref="AD520:AD522"/>
    <mergeCell ref="AF478:AF480"/>
    <mergeCell ref="AF481:AF483"/>
    <mergeCell ref="AF484:AF486"/>
    <mergeCell ref="AF487:AF489"/>
    <mergeCell ref="AF490:AF492"/>
    <mergeCell ref="AF493:AF495"/>
    <mergeCell ref="AF496:AF498"/>
    <mergeCell ref="AF499:AF501"/>
    <mergeCell ref="AD499:AD501"/>
    <mergeCell ref="AD502:AD504"/>
    <mergeCell ref="AD505:AD507"/>
    <mergeCell ref="AD508:AD510"/>
    <mergeCell ref="AD511:AD513"/>
    <mergeCell ref="AD514:AD516"/>
    <mergeCell ref="AD517:AD519"/>
    <mergeCell ref="AD481:AD483"/>
    <mergeCell ref="AD484:AD486"/>
    <mergeCell ref="AD487:AD489"/>
    <mergeCell ref="AD490:AD492"/>
    <mergeCell ref="AD493:AD495"/>
    <mergeCell ref="AD496:AD498"/>
    <mergeCell ref="AF376:AF378"/>
    <mergeCell ref="AF379:AF381"/>
    <mergeCell ref="AF382:AF384"/>
    <mergeCell ref="AF385:AF387"/>
    <mergeCell ref="AF388:AF390"/>
    <mergeCell ref="AF391:AF393"/>
    <mergeCell ref="AF439:AF441"/>
    <mergeCell ref="AF445:AF447"/>
    <mergeCell ref="AF394:AF396"/>
    <mergeCell ref="AF397:AF399"/>
    <mergeCell ref="AF400:AF402"/>
    <mergeCell ref="AF403:AF405"/>
    <mergeCell ref="AF406:AF408"/>
    <mergeCell ref="AF409:AF411"/>
    <mergeCell ref="AF412:AF414"/>
    <mergeCell ref="AF415:AF417"/>
    <mergeCell ref="AF418:AF420"/>
    <mergeCell ref="AF433:AF435"/>
    <mergeCell ref="AF436:AF438"/>
    <mergeCell ref="AF442:AF444"/>
    <mergeCell ref="AF430:AF432"/>
    <mergeCell ref="AF427:AF429"/>
    <mergeCell ref="AF349:AF351"/>
    <mergeCell ref="AF352:AF354"/>
    <mergeCell ref="AF355:AF357"/>
    <mergeCell ref="AF358:AF360"/>
    <mergeCell ref="AF361:AF363"/>
    <mergeCell ref="AF364:AF366"/>
    <mergeCell ref="AF367:AF369"/>
    <mergeCell ref="AF370:AF372"/>
    <mergeCell ref="AF373:AF375"/>
    <mergeCell ref="AF322:AF324"/>
    <mergeCell ref="AF325:AF327"/>
    <mergeCell ref="AF328:AF330"/>
    <mergeCell ref="AF331:AF333"/>
    <mergeCell ref="AF334:AF336"/>
    <mergeCell ref="AF337:AF339"/>
    <mergeCell ref="AF340:AF342"/>
    <mergeCell ref="AF343:AF345"/>
    <mergeCell ref="AF346:AF348"/>
    <mergeCell ref="AF295:AF297"/>
    <mergeCell ref="AF298:AF300"/>
    <mergeCell ref="AF301:AF303"/>
    <mergeCell ref="AF304:AF306"/>
    <mergeCell ref="AF307:AF309"/>
    <mergeCell ref="AF310:AF312"/>
    <mergeCell ref="AF313:AF315"/>
    <mergeCell ref="AF316:AF318"/>
    <mergeCell ref="AF319:AF321"/>
    <mergeCell ref="AF268:AF270"/>
    <mergeCell ref="AF271:AF273"/>
    <mergeCell ref="AF274:AF276"/>
    <mergeCell ref="AF277:AF279"/>
    <mergeCell ref="AF280:AF282"/>
    <mergeCell ref="AF283:AF285"/>
    <mergeCell ref="AF286:AF288"/>
    <mergeCell ref="AF289:AF291"/>
    <mergeCell ref="AF292:AF294"/>
    <mergeCell ref="AF241:AF243"/>
    <mergeCell ref="AF244:AF246"/>
    <mergeCell ref="AF247:AF249"/>
    <mergeCell ref="AF250:AF252"/>
    <mergeCell ref="AF253:AF255"/>
    <mergeCell ref="AF256:AF258"/>
    <mergeCell ref="AF259:AF261"/>
    <mergeCell ref="AF262:AF264"/>
    <mergeCell ref="AF265:AF267"/>
    <mergeCell ref="AF214:AF216"/>
    <mergeCell ref="AF217:AF219"/>
    <mergeCell ref="AF220:AF222"/>
    <mergeCell ref="AF223:AF225"/>
    <mergeCell ref="AF226:AF228"/>
    <mergeCell ref="AF229:AF231"/>
    <mergeCell ref="AF232:AF234"/>
    <mergeCell ref="AF235:AF237"/>
    <mergeCell ref="AF238:AF240"/>
    <mergeCell ref="AF187:AF189"/>
    <mergeCell ref="AF190:AF192"/>
    <mergeCell ref="AF193:AF195"/>
    <mergeCell ref="AF196:AF198"/>
    <mergeCell ref="AF199:AF201"/>
    <mergeCell ref="AF202:AF204"/>
    <mergeCell ref="AF205:AF207"/>
    <mergeCell ref="AF208:AF210"/>
    <mergeCell ref="AF211:AF213"/>
    <mergeCell ref="AF160:AF162"/>
    <mergeCell ref="AF163:AF165"/>
    <mergeCell ref="AF166:AF168"/>
    <mergeCell ref="AF169:AF171"/>
    <mergeCell ref="AF172:AF174"/>
    <mergeCell ref="AF175:AF177"/>
    <mergeCell ref="AF178:AF180"/>
    <mergeCell ref="AF181:AF183"/>
    <mergeCell ref="AF184:AF186"/>
    <mergeCell ref="AF133:AF135"/>
    <mergeCell ref="AF136:AF138"/>
    <mergeCell ref="AF139:AF141"/>
    <mergeCell ref="AF142:AF144"/>
    <mergeCell ref="AF145:AF147"/>
    <mergeCell ref="AF148:AF150"/>
    <mergeCell ref="AF151:AF153"/>
    <mergeCell ref="AF154:AF156"/>
    <mergeCell ref="AF157:AF159"/>
    <mergeCell ref="AF106:AF108"/>
    <mergeCell ref="AF109:AF111"/>
    <mergeCell ref="AF112:AF114"/>
    <mergeCell ref="AF115:AF117"/>
    <mergeCell ref="AF118:AF120"/>
    <mergeCell ref="AF121:AF123"/>
    <mergeCell ref="AF124:AF126"/>
    <mergeCell ref="AF127:AF129"/>
    <mergeCell ref="AF130:AF132"/>
    <mergeCell ref="AF79:AF81"/>
    <mergeCell ref="AF82:AF84"/>
    <mergeCell ref="AF85:AF87"/>
    <mergeCell ref="AF88:AF90"/>
    <mergeCell ref="AF91:AF93"/>
    <mergeCell ref="AF94:AF96"/>
    <mergeCell ref="AF97:AF99"/>
    <mergeCell ref="AF100:AF102"/>
    <mergeCell ref="AF103:AF105"/>
    <mergeCell ref="AF52:AF54"/>
    <mergeCell ref="AF55:AF57"/>
    <mergeCell ref="AF58:AF60"/>
    <mergeCell ref="AF61:AF63"/>
    <mergeCell ref="AF64:AF66"/>
    <mergeCell ref="AF67:AF69"/>
    <mergeCell ref="AF70:AF72"/>
    <mergeCell ref="AF73:AF75"/>
    <mergeCell ref="AF76:AF78"/>
    <mergeCell ref="AH12:AJ12"/>
    <mergeCell ref="AF10:AF12"/>
    <mergeCell ref="AF13:AF15"/>
    <mergeCell ref="AF16:AF18"/>
    <mergeCell ref="AF19:AF21"/>
    <mergeCell ref="AF22:AF24"/>
    <mergeCell ref="AF25:AF27"/>
    <mergeCell ref="AF28:AF30"/>
    <mergeCell ref="AF31:AF33"/>
    <mergeCell ref="AF34:AF36"/>
    <mergeCell ref="AF37:AF39"/>
    <mergeCell ref="AF40:AF42"/>
    <mergeCell ref="AF43:AF45"/>
    <mergeCell ref="AF46:AF48"/>
    <mergeCell ref="AF49:AF51"/>
    <mergeCell ref="AD472:AD474"/>
    <mergeCell ref="AD475:AD477"/>
    <mergeCell ref="AD478:AD480"/>
    <mergeCell ref="AD445:AD447"/>
    <mergeCell ref="AD448:AD450"/>
    <mergeCell ref="AD451:AD453"/>
    <mergeCell ref="AD454:AD456"/>
    <mergeCell ref="AD457:AD459"/>
    <mergeCell ref="AD460:AD462"/>
    <mergeCell ref="AD463:AD465"/>
    <mergeCell ref="AD466:AD468"/>
    <mergeCell ref="AD469:AD471"/>
    <mergeCell ref="AD418:AD420"/>
    <mergeCell ref="AD421:AD423"/>
    <mergeCell ref="AD424:AD426"/>
    <mergeCell ref="AD427:AD429"/>
    <mergeCell ref="AD430:AD432"/>
    <mergeCell ref="AD433:AD435"/>
    <mergeCell ref="AD436:AD438"/>
    <mergeCell ref="AD439:AD441"/>
    <mergeCell ref="AD442:AD444"/>
    <mergeCell ref="AD391:AD393"/>
    <mergeCell ref="AD394:AD396"/>
    <mergeCell ref="AD397:AD399"/>
    <mergeCell ref="AD400:AD402"/>
    <mergeCell ref="AD403:AD405"/>
    <mergeCell ref="AD406:AD408"/>
    <mergeCell ref="AD409:AD411"/>
    <mergeCell ref="AD412:AD414"/>
    <mergeCell ref="AD415:AD417"/>
    <mergeCell ref="AD364:AD366"/>
    <mergeCell ref="AD367:AD369"/>
    <mergeCell ref="AD370:AD372"/>
    <mergeCell ref="AD373:AD375"/>
    <mergeCell ref="AD376:AD378"/>
    <mergeCell ref="AD379:AD381"/>
    <mergeCell ref="AD382:AD384"/>
    <mergeCell ref="AD385:AD387"/>
    <mergeCell ref="AD388:AD390"/>
    <mergeCell ref="AD337:AD339"/>
    <mergeCell ref="AD340:AD342"/>
    <mergeCell ref="AD343:AD345"/>
    <mergeCell ref="AD346:AD348"/>
    <mergeCell ref="AD349:AD351"/>
    <mergeCell ref="AD352:AD354"/>
    <mergeCell ref="AD355:AD357"/>
    <mergeCell ref="AD358:AD360"/>
    <mergeCell ref="AD361:AD363"/>
    <mergeCell ref="AD310:AD312"/>
    <mergeCell ref="AD313:AD315"/>
    <mergeCell ref="AD316:AD318"/>
    <mergeCell ref="AD319:AD321"/>
    <mergeCell ref="AD322:AD324"/>
    <mergeCell ref="AD325:AD327"/>
    <mergeCell ref="AD328:AD330"/>
    <mergeCell ref="AD331:AD333"/>
    <mergeCell ref="AD334:AD336"/>
    <mergeCell ref="AD283:AD285"/>
    <mergeCell ref="AD286:AD288"/>
    <mergeCell ref="AD289:AD291"/>
    <mergeCell ref="AD292:AD294"/>
    <mergeCell ref="AD295:AD297"/>
    <mergeCell ref="AD298:AD300"/>
    <mergeCell ref="AD301:AD303"/>
    <mergeCell ref="AD304:AD306"/>
    <mergeCell ref="AD307:AD309"/>
    <mergeCell ref="AD256:AD258"/>
    <mergeCell ref="AD259:AD261"/>
    <mergeCell ref="AD262:AD264"/>
    <mergeCell ref="AD265:AD267"/>
    <mergeCell ref="AD268:AD270"/>
    <mergeCell ref="AD271:AD273"/>
    <mergeCell ref="AD274:AD276"/>
    <mergeCell ref="AD277:AD279"/>
    <mergeCell ref="AD280:AD282"/>
    <mergeCell ref="AD229:AD231"/>
    <mergeCell ref="AD232:AD234"/>
    <mergeCell ref="AD235:AD237"/>
    <mergeCell ref="AD238:AD240"/>
    <mergeCell ref="AD241:AD243"/>
    <mergeCell ref="AD244:AD246"/>
    <mergeCell ref="AD247:AD249"/>
    <mergeCell ref="AD250:AD252"/>
    <mergeCell ref="AD253:AD255"/>
    <mergeCell ref="AD202:AD204"/>
    <mergeCell ref="AD205:AD207"/>
    <mergeCell ref="AD208:AD210"/>
    <mergeCell ref="AD211:AD213"/>
    <mergeCell ref="AD214:AD216"/>
    <mergeCell ref="AD217:AD219"/>
    <mergeCell ref="AD220:AD222"/>
    <mergeCell ref="AD223:AD225"/>
    <mergeCell ref="AD226:AD228"/>
    <mergeCell ref="AD175:AD177"/>
    <mergeCell ref="AD178:AD180"/>
    <mergeCell ref="AD181:AD183"/>
    <mergeCell ref="AD184:AD186"/>
    <mergeCell ref="AD187:AD189"/>
    <mergeCell ref="AD190:AD192"/>
    <mergeCell ref="AD193:AD195"/>
    <mergeCell ref="AD196:AD198"/>
    <mergeCell ref="AD199:AD201"/>
    <mergeCell ref="AD148:AD150"/>
    <mergeCell ref="AD151:AD153"/>
    <mergeCell ref="AD154:AD156"/>
    <mergeCell ref="AD157:AD159"/>
    <mergeCell ref="AD160:AD162"/>
    <mergeCell ref="AD163:AD165"/>
    <mergeCell ref="AD166:AD168"/>
    <mergeCell ref="AD169:AD171"/>
    <mergeCell ref="AD172:AD174"/>
    <mergeCell ref="AD121:AD123"/>
    <mergeCell ref="AD124:AD126"/>
    <mergeCell ref="AD127:AD129"/>
    <mergeCell ref="AD130:AD132"/>
    <mergeCell ref="AD133:AD135"/>
    <mergeCell ref="AD136:AD138"/>
    <mergeCell ref="AD139:AD141"/>
    <mergeCell ref="AD142:AD144"/>
    <mergeCell ref="AD145:AD147"/>
    <mergeCell ref="AD94:AD96"/>
    <mergeCell ref="AD97:AD99"/>
    <mergeCell ref="AD100:AD102"/>
    <mergeCell ref="AD103:AD105"/>
    <mergeCell ref="AD106:AD108"/>
    <mergeCell ref="AD109:AD111"/>
    <mergeCell ref="AD112:AD114"/>
    <mergeCell ref="AD115:AD117"/>
    <mergeCell ref="AD118:AD120"/>
    <mergeCell ref="AD67:AD69"/>
    <mergeCell ref="AD70:AD72"/>
    <mergeCell ref="AD73:AD75"/>
    <mergeCell ref="AD76:AD78"/>
    <mergeCell ref="AD79:AD81"/>
    <mergeCell ref="AD82:AD84"/>
    <mergeCell ref="AD85:AD87"/>
    <mergeCell ref="AD88:AD90"/>
    <mergeCell ref="AD91:AD93"/>
    <mergeCell ref="AD40:AD42"/>
    <mergeCell ref="AD43:AD45"/>
    <mergeCell ref="AD46:AD48"/>
    <mergeCell ref="AD49:AD51"/>
    <mergeCell ref="AD52:AD54"/>
    <mergeCell ref="AD55:AD57"/>
    <mergeCell ref="AD58:AD60"/>
    <mergeCell ref="AD61:AD63"/>
    <mergeCell ref="AD64:AD66"/>
    <mergeCell ref="AB40:AB42"/>
    <mergeCell ref="B6:B9"/>
    <mergeCell ref="AD28:AD30"/>
    <mergeCell ref="AD31:AD33"/>
    <mergeCell ref="AD34:AD36"/>
    <mergeCell ref="AD37:AD39"/>
    <mergeCell ref="AE511:AE513"/>
    <mergeCell ref="AE514:AE516"/>
    <mergeCell ref="AE517:AE519"/>
    <mergeCell ref="AE433:AE435"/>
    <mergeCell ref="AE436:AE438"/>
    <mergeCell ref="AE439:AE441"/>
    <mergeCell ref="AE442:AE444"/>
    <mergeCell ref="AE445:AE447"/>
    <mergeCell ref="AE418:AE420"/>
    <mergeCell ref="AE421:AE423"/>
    <mergeCell ref="AE424:AE426"/>
    <mergeCell ref="AE427:AE429"/>
    <mergeCell ref="AE430:AE432"/>
    <mergeCell ref="AE493:AE495"/>
    <mergeCell ref="AE496:AE498"/>
    <mergeCell ref="AE499:AE501"/>
    <mergeCell ref="AE502:AE504"/>
    <mergeCell ref="AE505:AE507"/>
    <mergeCell ref="AE37:AE39"/>
    <mergeCell ref="AE40:AE42"/>
    <mergeCell ref="AE43:AE45"/>
    <mergeCell ref="AE46:AE48"/>
    <mergeCell ref="AE49:AE51"/>
    <mergeCell ref="AE22:AE24"/>
    <mergeCell ref="AE25:AE27"/>
    <mergeCell ref="AE28:AE30"/>
    <mergeCell ref="AE31:AE33"/>
    <mergeCell ref="AE34:AE36"/>
    <mergeCell ref="AE508:AE510"/>
    <mergeCell ref="AE478:AE480"/>
    <mergeCell ref="AE481:AE483"/>
    <mergeCell ref="AE484:AE486"/>
    <mergeCell ref="AE487:AE489"/>
    <mergeCell ref="AE490:AE492"/>
    <mergeCell ref="AE463:AE465"/>
    <mergeCell ref="AE466:AE468"/>
    <mergeCell ref="AE469:AE471"/>
    <mergeCell ref="AE472:AE474"/>
    <mergeCell ref="AE475:AE477"/>
    <mergeCell ref="AE448:AE450"/>
    <mergeCell ref="AE451:AE453"/>
    <mergeCell ref="AE454:AE456"/>
    <mergeCell ref="AE457:AE459"/>
    <mergeCell ref="AE460:AE462"/>
    <mergeCell ref="AE403:AE405"/>
    <mergeCell ref="AE406:AE408"/>
    <mergeCell ref="AE409:AE411"/>
    <mergeCell ref="AE412:AE414"/>
    <mergeCell ref="AE415:AE417"/>
    <mergeCell ref="AE388:AE390"/>
    <mergeCell ref="AE391:AE393"/>
    <mergeCell ref="AE394:AE396"/>
    <mergeCell ref="AE397:AE399"/>
    <mergeCell ref="AE400:AE402"/>
    <mergeCell ref="AE373:AE375"/>
    <mergeCell ref="AE376:AE378"/>
    <mergeCell ref="AE379:AE381"/>
    <mergeCell ref="AE382:AE384"/>
    <mergeCell ref="AE385:AE387"/>
    <mergeCell ref="AE358:AE360"/>
    <mergeCell ref="AE361:AE363"/>
    <mergeCell ref="AE364:AE366"/>
    <mergeCell ref="AE367:AE369"/>
    <mergeCell ref="AE370:AE372"/>
    <mergeCell ref="AE343:AE345"/>
    <mergeCell ref="AE346:AE348"/>
    <mergeCell ref="AE349:AE351"/>
    <mergeCell ref="AE352:AE354"/>
    <mergeCell ref="AE355:AE357"/>
    <mergeCell ref="AE328:AE330"/>
    <mergeCell ref="AE331:AE333"/>
    <mergeCell ref="AE334:AE336"/>
    <mergeCell ref="AE337:AE339"/>
    <mergeCell ref="AE340:AE342"/>
    <mergeCell ref="AE313:AE315"/>
    <mergeCell ref="AE316:AE318"/>
    <mergeCell ref="AE319:AE321"/>
    <mergeCell ref="AE322:AE324"/>
    <mergeCell ref="AE325:AE327"/>
    <mergeCell ref="AE298:AE300"/>
    <mergeCell ref="AE301:AE303"/>
    <mergeCell ref="AE304:AE306"/>
    <mergeCell ref="AE307:AE309"/>
    <mergeCell ref="AE310:AE312"/>
    <mergeCell ref="AE283:AE285"/>
    <mergeCell ref="AE286:AE288"/>
    <mergeCell ref="AE289:AE291"/>
    <mergeCell ref="AE292:AE294"/>
    <mergeCell ref="AE295:AE297"/>
    <mergeCell ref="AE268:AE270"/>
    <mergeCell ref="AE271:AE273"/>
    <mergeCell ref="AE274:AE276"/>
    <mergeCell ref="AE277:AE279"/>
    <mergeCell ref="AE280:AE282"/>
    <mergeCell ref="AE253:AE255"/>
    <mergeCell ref="AE256:AE258"/>
    <mergeCell ref="AE259:AE261"/>
    <mergeCell ref="AE262:AE264"/>
    <mergeCell ref="AE265:AE267"/>
    <mergeCell ref="AE238:AE240"/>
    <mergeCell ref="AE241:AE243"/>
    <mergeCell ref="AE244:AE246"/>
    <mergeCell ref="AE247:AE249"/>
    <mergeCell ref="AE250:AE252"/>
    <mergeCell ref="AE223:AE225"/>
    <mergeCell ref="AE226:AE228"/>
    <mergeCell ref="AE229:AE231"/>
    <mergeCell ref="AE232:AE234"/>
    <mergeCell ref="AE235:AE237"/>
    <mergeCell ref="AE208:AE210"/>
    <mergeCell ref="AE211:AE213"/>
    <mergeCell ref="AE214:AE216"/>
    <mergeCell ref="AE217:AE219"/>
    <mergeCell ref="AE220:AE222"/>
    <mergeCell ref="AE193:AE195"/>
    <mergeCell ref="AE196:AE198"/>
    <mergeCell ref="AE199:AE201"/>
    <mergeCell ref="AE202:AE204"/>
    <mergeCell ref="AE205:AE207"/>
    <mergeCell ref="AE178:AE180"/>
    <mergeCell ref="AE181:AE183"/>
    <mergeCell ref="AE184:AE186"/>
    <mergeCell ref="AE187:AE189"/>
    <mergeCell ref="AE190:AE192"/>
    <mergeCell ref="AE163:AE165"/>
    <mergeCell ref="AE166:AE168"/>
    <mergeCell ref="AE169:AE171"/>
    <mergeCell ref="AE172:AE174"/>
    <mergeCell ref="AE175:AE177"/>
    <mergeCell ref="AE148:AE150"/>
    <mergeCell ref="AE151:AE153"/>
    <mergeCell ref="AE154:AE156"/>
    <mergeCell ref="AE157:AE159"/>
    <mergeCell ref="AE160:AE162"/>
    <mergeCell ref="AE133:AE135"/>
    <mergeCell ref="AE136:AE138"/>
    <mergeCell ref="AE139:AE141"/>
    <mergeCell ref="AE142:AE144"/>
    <mergeCell ref="AE145:AE147"/>
    <mergeCell ref="AE118:AE120"/>
    <mergeCell ref="AE121:AE123"/>
    <mergeCell ref="AE124:AE126"/>
    <mergeCell ref="AE127:AE129"/>
    <mergeCell ref="AE130:AE132"/>
    <mergeCell ref="AE103:AE105"/>
    <mergeCell ref="AE106:AE108"/>
    <mergeCell ref="AE109:AE111"/>
    <mergeCell ref="AE112:AE114"/>
    <mergeCell ref="AE115:AE117"/>
    <mergeCell ref="AE88:AE90"/>
    <mergeCell ref="AE91:AE93"/>
    <mergeCell ref="AE94:AE96"/>
    <mergeCell ref="AE97:AE99"/>
    <mergeCell ref="AE100:AE102"/>
    <mergeCell ref="AE73:AE75"/>
    <mergeCell ref="AE76:AE78"/>
    <mergeCell ref="AE79:AE81"/>
    <mergeCell ref="AE82:AE84"/>
    <mergeCell ref="AE85:AE87"/>
    <mergeCell ref="AE58:AE60"/>
    <mergeCell ref="AE61:AE63"/>
    <mergeCell ref="AE64:AE66"/>
    <mergeCell ref="AE67:AE69"/>
    <mergeCell ref="AE70:AE72"/>
    <mergeCell ref="AE52:AE54"/>
    <mergeCell ref="AE55:AE57"/>
    <mergeCell ref="B502:B513"/>
    <mergeCell ref="B514:B521"/>
    <mergeCell ref="B442:B453"/>
    <mergeCell ref="B454:B465"/>
    <mergeCell ref="B466:B477"/>
    <mergeCell ref="B478:B489"/>
    <mergeCell ref="B490:B501"/>
    <mergeCell ref="B382:B393"/>
    <mergeCell ref="B394:B405"/>
    <mergeCell ref="B406:B417"/>
    <mergeCell ref="B418:B429"/>
    <mergeCell ref="B430:B441"/>
    <mergeCell ref="B322:B333"/>
    <mergeCell ref="B334:B345"/>
    <mergeCell ref="B346:B357"/>
    <mergeCell ref="B358:B369"/>
    <mergeCell ref="B370:B381"/>
    <mergeCell ref="B262:B273"/>
    <mergeCell ref="B274:B285"/>
    <mergeCell ref="B286:B297"/>
    <mergeCell ref="B298:B309"/>
    <mergeCell ref="B310:B321"/>
    <mergeCell ref="B202:B213"/>
    <mergeCell ref="B214:B225"/>
    <mergeCell ref="B226:B237"/>
    <mergeCell ref="B238:B249"/>
    <mergeCell ref="B250:B261"/>
    <mergeCell ref="B142:B153"/>
    <mergeCell ref="B154:B165"/>
    <mergeCell ref="B166:B177"/>
    <mergeCell ref="B178:B189"/>
    <mergeCell ref="B190:B201"/>
    <mergeCell ref="B82:B93"/>
    <mergeCell ref="B94:B105"/>
    <mergeCell ref="B106:B117"/>
    <mergeCell ref="B118:B129"/>
    <mergeCell ref="B130:B141"/>
    <mergeCell ref="B22:B33"/>
    <mergeCell ref="B34:B45"/>
    <mergeCell ref="B46:B57"/>
    <mergeCell ref="B58:B69"/>
    <mergeCell ref="B70:B81"/>
    <mergeCell ref="B10:B21"/>
    <mergeCell ref="AE7:AE9"/>
    <mergeCell ref="AE10:AE12"/>
    <mergeCell ref="AE13:AE15"/>
    <mergeCell ref="AE16:AE18"/>
    <mergeCell ref="AE19:AE21"/>
    <mergeCell ref="AB70:AB72"/>
    <mergeCell ref="AB73:AB75"/>
    <mergeCell ref="AB76:AB78"/>
    <mergeCell ref="AB79:AB81"/>
    <mergeCell ref="AB34:AB36"/>
    <mergeCell ref="AB37:AB39"/>
    <mergeCell ref="AB7:AB9"/>
    <mergeCell ref="AB10:AB12"/>
    <mergeCell ref="AB13:AB15"/>
    <mergeCell ref="AB16:AB18"/>
    <mergeCell ref="AB19:AB21"/>
    <mergeCell ref="AB22:AB24"/>
    <mergeCell ref="AB25:AB27"/>
    <mergeCell ref="AB508:AB510"/>
    <mergeCell ref="AB460:AB462"/>
    <mergeCell ref="AB463:AB465"/>
    <mergeCell ref="AB466:AB468"/>
    <mergeCell ref="AB469:AB471"/>
    <mergeCell ref="AB472:AB474"/>
    <mergeCell ref="AB445:AB447"/>
    <mergeCell ref="AB448:AB450"/>
    <mergeCell ref="AB451:AB453"/>
    <mergeCell ref="AB454:AB456"/>
    <mergeCell ref="AB457:AB459"/>
    <mergeCell ref="AB430:AB432"/>
    <mergeCell ref="AB433:AB435"/>
    <mergeCell ref="AB436:AB438"/>
    <mergeCell ref="AB439:AB441"/>
    <mergeCell ref="AB442:AB444"/>
    <mergeCell ref="AB415:AB417"/>
    <mergeCell ref="AB511:AB513"/>
    <mergeCell ref="AB514:AB516"/>
    <mergeCell ref="AB517:AB519"/>
    <mergeCell ref="AB490:AB492"/>
    <mergeCell ref="AB493:AB495"/>
    <mergeCell ref="AB496:AB498"/>
    <mergeCell ref="AB499:AB501"/>
    <mergeCell ref="AB502:AB504"/>
    <mergeCell ref="AB475:AB477"/>
    <mergeCell ref="AB478:AB480"/>
    <mergeCell ref="AB481:AB483"/>
    <mergeCell ref="AB484:AB486"/>
    <mergeCell ref="AB487:AB489"/>
    <mergeCell ref="AB418:AB420"/>
    <mergeCell ref="AB421:AB423"/>
    <mergeCell ref="AB424:AB426"/>
    <mergeCell ref="AB427:AB429"/>
    <mergeCell ref="AB505:AB507"/>
    <mergeCell ref="AB400:AB402"/>
    <mergeCell ref="AB403:AB405"/>
    <mergeCell ref="AB406:AB408"/>
    <mergeCell ref="AB409:AB411"/>
    <mergeCell ref="AB412:AB414"/>
    <mergeCell ref="AB385:AB387"/>
    <mergeCell ref="AB388:AB390"/>
    <mergeCell ref="AB391:AB393"/>
    <mergeCell ref="AB394:AB396"/>
    <mergeCell ref="AB397:AB399"/>
    <mergeCell ref="AB370:AB372"/>
    <mergeCell ref="AB373:AB375"/>
    <mergeCell ref="AB376:AB378"/>
    <mergeCell ref="AB379:AB381"/>
    <mergeCell ref="AB382:AB384"/>
    <mergeCell ref="AB355:AB357"/>
    <mergeCell ref="AB358:AB360"/>
    <mergeCell ref="AB361:AB363"/>
    <mergeCell ref="AB364:AB366"/>
    <mergeCell ref="AB367:AB369"/>
    <mergeCell ref="AB340:AB342"/>
    <mergeCell ref="AB343:AB345"/>
    <mergeCell ref="AB346:AB348"/>
    <mergeCell ref="AB349:AB351"/>
    <mergeCell ref="AB352:AB354"/>
    <mergeCell ref="AB325:AB327"/>
    <mergeCell ref="AB328:AB330"/>
    <mergeCell ref="AB331:AB333"/>
    <mergeCell ref="AB334:AB336"/>
    <mergeCell ref="AB337:AB339"/>
    <mergeCell ref="AB310:AB312"/>
    <mergeCell ref="AB313:AB315"/>
    <mergeCell ref="AB316:AB318"/>
    <mergeCell ref="AB319:AB321"/>
    <mergeCell ref="AB322:AB324"/>
    <mergeCell ref="AB295:AB297"/>
    <mergeCell ref="AB298:AB300"/>
    <mergeCell ref="AB301:AB303"/>
    <mergeCell ref="AB304:AB306"/>
    <mergeCell ref="AB307:AB309"/>
    <mergeCell ref="AB280:AB282"/>
    <mergeCell ref="AB283:AB285"/>
    <mergeCell ref="AB286:AB288"/>
    <mergeCell ref="AB289:AB291"/>
    <mergeCell ref="AB292:AB294"/>
    <mergeCell ref="AB265:AB267"/>
    <mergeCell ref="AB268:AB270"/>
    <mergeCell ref="AB271:AB273"/>
    <mergeCell ref="AB274:AB276"/>
    <mergeCell ref="AB277:AB279"/>
    <mergeCell ref="AB250:AB252"/>
    <mergeCell ref="AB253:AB255"/>
    <mergeCell ref="AB256:AB258"/>
    <mergeCell ref="AB259:AB261"/>
    <mergeCell ref="AB262:AB264"/>
    <mergeCell ref="AB235:AB237"/>
    <mergeCell ref="AB238:AB240"/>
    <mergeCell ref="AB241:AB243"/>
    <mergeCell ref="AB244:AB246"/>
    <mergeCell ref="AB247:AB249"/>
    <mergeCell ref="AB220:AB222"/>
    <mergeCell ref="AB223:AB225"/>
    <mergeCell ref="AB226:AB228"/>
    <mergeCell ref="AB229:AB231"/>
    <mergeCell ref="AB232:AB234"/>
    <mergeCell ref="AB205:AB207"/>
    <mergeCell ref="AB208:AB210"/>
    <mergeCell ref="AB211:AB213"/>
    <mergeCell ref="AB214:AB216"/>
    <mergeCell ref="AB217:AB219"/>
    <mergeCell ref="AB193:AB195"/>
    <mergeCell ref="AB196:AB198"/>
    <mergeCell ref="AB199:AB201"/>
    <mergeCell ref="AB202:AB204"/>
    <mergeCell ref="AB175:AB177"/>
    <mergeCell ref="AB178:AB180"/>
    <mergeCell ref="AB181:AB183"/>
    <mergeCell ref="AB184:AB186"/>
    <mergeCell ref="AB187:AB189"/>
    <mergeCell ref="AB166:AB168"/>
    <mergeCell ref="AB169:AB171"/>
    <mergeCell ref="AB172:AB174"/>
    <mergeCell ref="AB145:AB147"/>
    <mergeCell ref="AB148:AB150"/>
    <mergeCell ref="AB151:AB153"/>
    <mergeCell ref="AB154:AB156"/>
    <mergeCell ref="AB157:AB159"/>
    <mergeCell ref="AB190:AB192"/>
    <mergeCell ref="AB139:AB141"/>
    <mergeCell ref="AB142:AB144"/>
    <mergeCell ref="AB115:AB117"/>
    <mergeCell ref="AB118:AB120"/>
    <mergeCell ref="AB121:AB123"/>
    <mergeCell ref="AB124:AB126"/>
    <mergeCell ref="AB127:AB129"/>
    <mergeCell ref="AB160:AB162"/>
    <mergeCell ref="AB163:AB165"/>
    <mergeCell ref="AB112:AB114"/>
    <mergeCell ref="AB85:AB87"/>
    <mergeCell ref="AB88:AB90"/>
    <mergeCell ref="AB91:AB93"/>
    <mergeCell ref="AB94:AB96"/>
    <mergeCell ref="AB97:AB99"/>
    <mergeCell ref="AB130:AB132"/>
    <mergeCell ref="AB133:AB135"/>
    <mergeCell ref="AB136:AB138"/>
    <mergeCell ref="AB67:AB69"/>
    <mergeCell ref="AB43:AB45"/>
    <mergeCell ref="AB46:AB48"/>
    <mergeCell ref="AB49:AB51"/>
    <mergeCell ref="AB52:AB54"/>
    <mergeCell ref="AB100:AB102"/>
    <mergeCell ref="AB103:AB105"/>
    <mergeCell ref="AB106:AB108"/>
    <mergeCell ref="AB109:AB111"/>
    <mergeCell ref="AF520:AF522"/>
    <mergeCell ref="AF1:AF4"/>
    <mergeCell ref="AW19:AW22"/>
    <mergeCell ref="A1:A5"/>
    <mergeCell ref="B1:B5"/>
    <mergeCell ref="C1:C5"/>
    <mergeCell ref="D1:D5"/>
    <mergeCell ref="AY5:BA5"/>
    <mergeCell ref="J5:K5"/>
    <mergeCell ref="AB28:AB30"/>
    <mergeCell ref="AB31:AB33"/>
    <mergeCell ref="AD7:AD9"/>
    <mergeCell ref="AD10:AD12"/>
    <mergeCell ref="AD13:AD15"/>
    <mergeCell ref="AD16:AD18"/>
    <mergeCell ref="AD19:AD21"/>
    <mergeCell ref="AD22:AD24"/>
    <mergeCell ref="AD25:AD27"/>
    <mergeCell ref="AF7:AF9"/>
    <mergeCell ref="AB82:AB84"/>
    <mergeCell ref="AB55:AB57"/>
    <mergeCell ref="AB58:AB60"/>
    <mergeCell ref="AB61:AB63"/>
    <mergeCell ref="AB64:AB66"/>
  </mergeCells>
  <phoneticPr fontId="7" type="noConversion"/>
  <conditionalFormatting sqref="AF7:AF522">
    <cfRule type="cellIs" dxfId="0" priority="1" operator="equal">
      <formula>"Alerte !"</formula>
    </cfRule>
  </conditionalFormatting>
  <dataValidations count="6">
    <dataValidation type="list" allowBlank="1" showInputMessage="1" showErrorMessage="1" sqref="L6:L521" xr:uid="{00000000-0002-0000-0000-000003000000}">
      <formula1>$AV$6:$AV$13</formula1>
    </dataValidation>
    <dataValidation type="list" allowBlank="1" showInputMessage="1" showErrorMessage="1" sqref="K2" xr:uid="{1E3800B1-ACA1-4E14-BE99-B079FAF9095A}">
      <formula1>$J$6:$J$521</formula1>
    </dataValidation>
    <dataValidation type="list" allowBlank="1" showInputMessage="1" showErrorMessage="1" sqref="K3" xr:uid="{91FE7F31-19BB-408D-B324-5D5C1A2BD2F4}">
      <formula1>$K$6:$K$521</formula1>
    </dataValidation>
    <dataValidation type="list" allowBlank="1" showInputMessage="1" showErrorMessage="1" sqref="AS4" xr:uid="{00000000-0002-0000-0000-000000000000}">
      <formula1>$AM$6:$AM$35</formula1>
    </dataValidation>
    <dataValidation type="list" allowBlank="1" showInputMessage="1" showErrorMessage="1" sqref="N6" xr:uid="{00000000-0002-0000-0000-000001000000}">
      <formula1>CHOOSE(MATCH($L6,$AV$6:$AV$22,0),Maître_Auxiliaire_2,Maître_Auxiliaire_1,Professeur_Certifié,Professeur_Certifié_hors_classe,Prof_Certifié_classe_exceptionnelle,Professeur_Agrégé,Professeur_Agrégé_hors_classe,Prof_Agrégé_classe_exceptionnelle)</formula1>
    </dataValidation>
    <dataValidation type="list" allowBlank="1" showInputMessage="1" showErrorMessage="1" sqref="N7:N521" xr:uid="{00000000-0002-0000-0000-000002000000}">
      <formula1>CHOOSE(MATCH($L7,$AV$6:$AV$18,0),Maître_Auxiliaire_2,Maître_Auxiliaire_1,Professeur_Certifié,Professeur_Certifié_hors_classe,Prof_Certifié_classe_exceptionnelle,Professeur_Agrégé,Professeur_Agrégé_hors_classe,Prof_Agrégé_classe_exceptionnelle)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Education_Nationale</vt:lpstr>
      <vt:lpstr>Maître_Auxiliaire_1</vt:lpstr>
      <vt:lpstr>Maître_Auxiliaire_2</vt:lpstr>
      <vt:lpstr>Prof_Agrégé_classe_exceptionnelle</vt:lpstr>
      <vt:lpstr>Prof_Certifié_classe_exceptionnelle</vt:lpstr>
      <vt:lpstr>Professeur_Agrégé</vt:lpstr>
      <vt:lpstr>Professeur_Agrégé_hors_classe</vt:lpstr>
      <vt:lpstr>Professeur_Certifié</vt:lpstr>
      <vt:lpstr>Professeur_Certifié_hors_classe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 GUILLOT</cp:lastModifiedBy>
  <cp:lastPrinted>2020-05-30T14:29:03Z</cp:lastPrinted>
  <dcterms:created xsi:type="dcterms:W3CDTF">2019-10-14T17:13:05Z</dcterms:created>
  <dcterms:modified xsi:type="dcterms:W3CDTF">2020-11-15T13:18:55Z</dcterms:modified>
</cp:coreProperties>
</file>