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d62910\Downloads\"/>
    </mc:Choice>
  </mc:AlternateContent>
  <xr:revisionPtr revIDLastSave="0" documentId="13_ncr:1_{9DBF5F7D-459B-4CAA-929B-771251C9B1D4}" xr6:coauthVersionLast="47" xr6:coauthVersionMax="47" xr10:uidLastSave="{00000000-0000-0000-0000-000000000000}"/>
  <bookViews>
    <workbookView xWindow="28680" yWindow="-120" windowWidth="29040" windowHeight="17790" tabRatio="459" xr2:uid="{00000000-000D-0000-FFFF-FFFF00000000}"/>
  </bookViews>
  <sheets>
    <sheet name="Maison type" sheetId="1" r:id="rId1"/>
    <sheet name="Devis 1 page" sheetId="2" r:id="rId2"/>
    <sheet name="Devis 2 pages" sheetId="4" r:id="rId3"/>
    <sheet name="Divers" sheetId="6" r:id="rId4"/>
    <sheet name="Suivi de version" sheetId="5" r:id="rId5"/>
  </sheets>
  <definedNames>
    <definedName name="_xlnm.Print_Area" localSheetId="1">'Devis 1 page'!$B$1:$H$57</definedName>
    <definedName name="_xlnm.Print_Area" localSheetId="2">'Devis 2 pages'!$B$1:$H$114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" i="1" l="1"/>
  <c r="D3" i="1"/>
  <c r="E3" i="1"/>
  <c r="B3" i="1"/>
  <c r="B113" i="4"/>
  <c r="B55" i="2"/>
  <c r="B112" i="4"/>
  <c r="B56" i="2"/>
  <c r="B13" i="4"/>
  <c r="B12" i="4"/>
  <c r="B10" i="4"/>
  <c r="B9" i="4"/>
  <c r="B8" i="4"/>
  <c r="B13" i="2"/>
  <c r="B12" i="2"/>
  <c r="B10" i="2"/>
  <c r="B9" i="2"/>
  <c r="B8" i="2"/>
  <c r="H102" i="4"/>
  <c r="H45" i="2"/>
  <c r="A13" i="1"/>
  <c r="G13" i="1"/>
  <c r="A14" i="1"/>
  <c r="A15" i="1" s="1"/>
  <c r="A16" i="1" s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7" i="1"/>
  <c r="G68" i="1"/>
  <c r="G69" i="1"/>
  <c r="G70" i="1"/>
  <c r="G71" i="1"/>
  <c r="G72" i="1"/>
  <c r="G73" i="1"/>
  <c r="G74" i="1"/>
  <c r="G75" i="1"/>
  <c r="G76" i="1"/>
  <c r="G80" i="1"/>
  <c r="G81" i="1"/>
  <c r="G82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D2" i="2"/>
  <c r="G2" i="2"/>
  <c r="D3" i="2"/>
  <c r="D4" i="2"/>
  <c r="D5" i="2"/>
  <c r="D8" i="2"/>
  <c r="B51" i="2" s="1"/>
  <c r="D9" i="2"/>
  <c r="D10" i="2"/>
  <c r="C15" i="2"/>
  <c r="C16" i="2"/>
  <c r="D2" i="4"/>
  <c r="G2" i="4"/>
  <c r="D3" i="4"/>
  <c r="D4" i="4"/>
  <c r="D5" i="4"/>
  <c r="D8" i="4"/>
  <c r="B108" i="4" s="1"/>
  <c r="D9" i="4"/>
  <c r="D10" i="4"/>
  <c r="C15" i="4"/>
  <c r="C16" i="4"/>
  <c r="C58" i="4"/>
  <c r="G113" i="1" l="1"/>
  <c r="G114" i="1"/>
  <c r="G112" i="1"/>
  <c r="A17" i="1"/>
  <c r="G115" i="1"/>
  <c r="G116" i="1" l="1"/>
  <c r="A18" i="1"/>
  <c r="A19" i="1" l="1"/>
  <c r="A20" i="1" l="1"/>
  <c r="E18" i="2"/>
  <c r="A21" i="1" l="1"/>
  <c r="F18" i="4"/>
  <c r="G18" i="4"/>
  <c r="C18" i="4"/>
  <c r="H18" i="2"/>
  <c r="G18" i="2"/>
  <c r="B18" i="4"/>
  <c r="F18" i="2"/>
  <c r="C18" i="2"/>
  <c r="H18" i="4"/>
  <c r="B18" i="2"/>
  <c r="E18" i="4"/>
  <c r="A22" i="1" l="1"/>
  <c r="A23" i="1" l="1"/>
  <c r="A24" i="1" l="1"/>
  <c r="A25" i="1" l="1"/>
  <c r="A26" i="1" l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B91" i="4" s="1"/>
  <c r="H51" i="4" l="1"/>
  <c r="H65" i="4"/>
  <c r="C31" i="4"/>
  <c r="H22" i="2"/>
  <c r="C75" i="4"/>
  <c r="G41" i="2"/>
  <c r="C24" i="2"/>
  <c r="F72" i="4"/>
  <c r="B28" i="4"/>
  <c r="E49" i="4"/>
  <c r="G34" i="2"/>
  <c r="G61" i="4"/>
  <c r="G30" i="4"/>
  <c r="H73" i="4"/>
  <c r="H27" i="4"/>
  <c r="B20" i="2"/>
  <c r="C63" i="4"/>
  <c r="F50" i="4"/>
  <c r="F84" i="4"/>
  <c r="B19" i="2"/>
  <c r="C41" i="4"/>
  <c r="G30" i="2"/>
  <c r="E20" i="2"/>
  <c r="B63" i="4"/>
  <c r="E41" i="4"/>
  <c r="C56" i="4"/>
  <c r="H19" i="4"/>
  <c r="C53" i="4"/>
  <c r="H61" i="4"/>
  <c r="G42" i="4"/>
  <c r="B20" i="4"/>
  <c r="H34" i="2"/>
  <c r="E64" i="4"/>
  <c r="B52" i="4"/>
  <c r="F45" i="4"/>
  <c r="B26" i="4"/>
  <c r="C22" i="2"/>
  <c r="C20" i="4"/>
  <c r="G49" i="4"/>
  <c r="C32" i="2"/>
  <c r="H85" i="4"/>
  <c r="E24" i="4"/>
  <c r="C79" i="4"/>
  <c r="E83" i="4"/>
  <c r="F20" i="2"/>
  <c r="H34" i="4"/>
  <c r="E76" i="4"/>
  <c r="H23" i="2"/>
  <c r="B50" i="4"/>
  <c r="G67" i="4"/>
  <c r="E32" i="4"/>
  <c r="F43" i="4"/>
  <c r="H44" i="4"/>
  <c r="G54" i="4"/>
  <c r="C61" i="4"/>
  <c r="C74" i="4"/>
  <c r="C81" i="4"/>
  <c r="B35" i="4"/>
  <c r="B93" i="4"/>
  <c r="E46" i="4"/>
  <c r="C60" i="4"/>
  <c r="C29" i="4"/>
  <c r="E31" i="2"/>
  <c r="G22" i="4"/>
  <c r="F34" i="4"/>
  <c r="B32" i="2"/>
  <c r="C71" i="4"/>
  <c r="H84" i="4"/>
  <c r="E66" i="4"/>
  <c r="F55" i="4"/>
  <c r="G69" i="4"/>
  <c r="F27" i="2"/>
  <c r="B35" i="2"/>
  <c r="H30" i="2"/>
  <c r="E30" i="4"/>
  <c r="E31" i="4"/>
  <c r="E35" i="2"/>
  <c r="C62" i="4"/>
  <c r="C35" i="2"/>
  <c r="B82" i="4"/>
  <c r="G50" i="4"/>
  <c r="H70" i="4"/>
  <c r="E23" i="2"/>
  <c r="B71" i="4"/>
  <c r="B21" i="2"/>
  <c r="F28" i="2"/>
  <c r="H29" i="4"/>
  <c r="F73" i="4"/>
  <c r="C40" i="2"/>
  <c r="C66" i="4"/>
  <c r="E39" i="4"/>
  <c r="C93" i="4"/>
  <c r="B85" i="4"/>
  <c r="H60" i="4"/>
  <c r="G38" i="4"/>
  <c r="B47" i="4"/>
  <c r="B37" i="2"/>
  <c r="E70" i="4"/>
  <c r="F42" i="4"/>
  <c r="G43" i="4"/>
  <c r="H94" i="4"/>
  <c r="B34" i="4"/>
  <c r="B88" i="4"/>
  <c r="C91" i="4"/>
  <c r="C40" i="4"/>
  <c r="C85" i="4"/>
  <c r="B33" i="2"/>
  <c r="C49" i="4"/>
  <c r="B89" i="4"/>
  <c r="E92" i="4"/>
  <c r="F41" i="4"/>
  <c r="E33" i="2"/>
  <c r="E42" i="4"/>
  <c r="H98" i="4"/>
  <c r="F32" i="2"/>
  <c r="G29" i="2"/>
  <c r="B40" i="4"/>
  <c r="E21" i="4"/>
  <c r="G32" i="2"/>
  <c r="E47" i="4"/>
  <c r="E57" i="4"/>
  <c r="B27" i="4"/>
  <c r="F30" i="2"/>
  <c r="E44" i="4"/>
  <c r="C28" i="4"/>
  <c r="E63" i="4"/>
  <c r="F64" i="4"/>
  <c r="F41" i="2"/>
  <c r="F34" i="2"/>
  <c r="F32" i="4"/>
  <c r="G24" i="2"/>
  <c r="E72" i="4"/>
  <c r="H29" i="2"/>
  <c r="H45" i="4"/>
  <c r="H33" i="4"/>
  <c r="C92" i="4"/>
  <c r="F97" i="4"/>
  <c r="H43" i="4"/>
  <c r="F94" i="4"/>
  <c r="E98" i="4"/>
  <c r="G93" i="4"/>
  <c r="C36" i="4"/>
  <c r="B32" i="4"/>
  <c r="F40" i="4"/>
  <c r="F30" i="4"/>
  <c r="H19" i="2"/>
  <c r="C27" i="2"/>
  <c r="G26" i="4"/>
  <c r="G65" i="4"/>
  <c r="F35" i="2"/>
  <c r="B37" i="4"/>
  <c r="C97" i="4"/>
  <c r="C26" i="4"/>
  <c r="B92" i="4"/>
  <c r="E29" i="4"/>
  <c r="E41" i="2"/>
  <c r="H39" i="4"/>
  <c r="G33" i="2"/>
  <c r="H39" i="2"/>
  <c r="E28" i="4"/>
  <c r="H87" i="4"/>
  <c r="G74" i="4"/>
  <c r="B41" i="2"/>
  <c r="H25" i="4"/>
  <c r="C21" i="4"/>
  <c r="B29" i="4"/>
  <c r="F26" i="4"/>
  <c r="G63" i="4"/>
  <c r="E93" i="4"/>
  <c r="E55" i="4"/>
  <c r="H48" i="4"/>
  <c r="E35" i="4"/>
  <c r="H31" i="4"/>
  <c r="B27" i="2"/>
  <c r="C43" i="4"/>
  <c r="B39" i="4"/>
  <c r="B53" i="4"/>
  <c r="E65" i="4"/>
  <c r="F47" i="4"/>
  <c r="H46" i="4"/>
  <c r="H83" i="4"/>
  <c r="B67" i="4"/>
  <c r="E40" i="4"/>
  <c r="B24" i="4"/>
  <c r="B87" i="4"/>
  <c r="E60" i="4"/>
  <c r="B72" i="4"/>
  <c r="F25" i="2"/>
  <c r="B73" i="4"/>
  <c r="B31" i="2"/>
  <c r="C67" i="4"/>
  <c r="E73" i="4"/>
  <c r="G32" i="4"/>
  <c r="F95" i="4"/>
  <c r="F76" i="4"/>
  <c r="F78" i="4"/>
  <c r="G41" i="4"/>
  <c r="C83" i="4"/>
  <c r="G37" i="2"/>
  <c r="F67" i="4"/>
  <c r="E95" i="4"/>
  <c r="E19" i="4"/>
  <c r="E40" i="2"/>
  <c r="G85" i="4"/>
  <c r="F46" i="4"/>
  <c r="B19" i="4"/>
  <c r="G66" i="4"/>
  <c r="H56" i="4"/>
  <c r="H22" i="4"/>
  <c r="B42" i="4"/>
  <c r="F82" i="4"/>
  <c r="C30" i="4"/>
  <c r="F83" i="4"/>
  <c r="C33" i="4"/>
  <c r="E69" i="4"/>
  <c r="F38" i="4"/>
  <c r="E37" i="4"/>
  <c r="E52" i="4"/>
  <c r="F21" i="2"/>
  <c r="E21" i="2"/>
  <c r="F39" i="4"/>
  <c r="F24" i="2"/>
  <c r="C42" i="4"/>
  <c r="B24" i="2"/>
  <c r="E39" i="2"/>
  <c r="E53" i="4"/>
  <c r="G83" i="4"/>
  <c r="E32" i="2"/>
  <c r="H91" i="4"/>
  <c r="F80" i="4"/>
  <c r="F48" i="4"/>
  <c r="H37" i="4"/>
  <c r="E48" i="4"/>
  <c r="H80" i="4"/>
  <c r="G94" i="4"/>
  <c r="H90" i="4"/>
  <c r="G39" i="2"/>
  <c r="B84" i="4"/>
  <c r="H53" i="4"/>
  <c r="H52" i="4"/>
  <c r="C44" i="4"/>
  <c r="F56" i="4"/>
  <c r="C26" i="2"/>
  <c r="E36" i="4"/>
  <c r="B75" i="4"/>
  <c r="B28" i="2"/>
  <c r="C27" i="4"/>
  <c r="E61" i="4"/>
  <c r="G26" i="2"/>
  <c r="G27" i="2"/>
  <c r="C77" i="4"/>
  <c r="F89" i="4"/>
  <c r="G21" i="2"/>
  <c r="H24" i="2"/>
  <c r="F27" i="4"/>
  <c r="G34" i="4"/>
  <c r="F65" i="4"/>
  <c r="H96" i="4"/>
  <c r="B78" i="4"/>
  <c r="E29" i="2"/>
  <c r="G23" i="2"/>
  <c r="E81" i="4"/>
  <c r="C24" i="4"/>
  <c r="F66" i="4"/>
  <c r="E62" i="4"/>
  <c r="F77" i="4"/>
  <c r="C30" i="2"/>
  <c r="E77" i="4"/>
  <c r="B79" i="4"/>
  <c r="B23" i="2"/>
  <c r="C80" i="4"/>
  <c r="G98" i="4"/>
  <c r="B56" i="4"/>
  <c r="H66" i="4"/>
  <c r="G64" i="4"/>
  <c r="F40" i="2"/>
  <c r="B40" i="2"/>
  <c r="H88" i="4"/>
  <c r="G78" i="4"/>
  <c r="C19" i="4"/>
  <c r="C98" i="4"/>
  <c r="H26" i="4"/>
  <c r="F28" i="4"/>
  <c r="H86" i="4"/>
  <c r="G27" i="4"/>
  <c r="B25" i="4"/>
  <c r="H21" i="4"/>
  <c r="E67" i="4"/>
  <c r="H57" i="4"/>
  <c r="C37" i="4"/>
  <c r="G31" i="2"/>
  <c r="F87" i="4"/>
  <c r="C72" i="4"/>
  <c r="C38" i="4"/>
  <c r="F24" i="4"/>
  <c r="E71" i="4"/>
  <c r="E37" i="2"/>
  <c r="B64" i="4"/>
  <c r="G90" i="4"/>
  <c r="F33" i="4"/>
  <c r="C19" i="2"/>
  <c r="E27" i="4"/>
  <c r="F25" i="4"/>
  <c r="H41" i="4"/>
  <c r="F38" i="2"/>
  <c r="H89" i="4"/>
  <c r="C96" i="4"/>
  <c r="G55" i="4"/>
  <c r="F33" i="2"/>
  <c r="B22" i="4"/>
  <c r="H21" i="2"/>
  <c r="E78" i="4"/>
  <c r="G44" i="4"/>
  <c r="B65" i="4"/>
  <c r="G70" i="4"/>
  <c r="B36" i="2"/>
  <c r="B41" i="4"/>
  <c r="F19" i="2"/>
  <c r="H37" i="2"/>
  <c r="E89" i="4"/>
  <c r="E27" i="2"/>
  <c r="F91" i="4"/>
  <c r="H38" i="2"/>
  <c r="F53" i="4"/>
  <c r="C38" i="2"/>
  <c r="C57" i="4"/>
  <c r="F62" i="4"/>
  <c r="G20" i="2"/>
  <c r="B94" i="4"/>
  <c r="H32" i="4"/>
  <c r="F22" i="4"/>
  <c r="C86" i="4"/>
  <c r="G28" i="4"/>
  <c r="G20" i="4"/>
  <c r="G51" i="4"/>
  <c r="G22" i="2"/>
  <c r="C35" i="4"/>
  <c r="B51" i="4"/>
  <c r="G75" i="4"/>
  <c r="G62" i="4"/>
  <c r="H77" i="4"/>
  <c r="C20" i="2"/>
  <c r="H38" i="4"/>
  <c r="C29" i="2"/>
  <c r="H69" i="4"/>
  <c r="E36" i="2"/>
  <c r="G36" i="4"/>
  <c r="B30" i="2"/>
  <c r="H35" i="4"/>
  <c r="G33" i="4"/>
  <c r="E22" i="2"/>
  <c r="F31" i="2"/>
  <c r="B39" i="2"/>
  <c r="G19" i="4"/>
  <c r="C65" i="4"/>
  <c r="C34" i="2"/>
  <c r="H95" i="4"/>
  <c r="B48" i="4"/>
  <c r="F37" i="2"/>
  <c r="G46" i="4"/>
  <c r="H25" i="2"/>
  <c r="B22" i="2"/>
  <c r="E94" i="4"/>
  <c r="H42" i="4"/>
  <c r="F31" i="4"/>
  <c r="G95" i="4"/>
  <c r="H71" i="4"/>
  <c r="B81" i="4"/>
  <c r="G53" i="4"/>
  <c r="C46" i="4"/>
  <c r="G38" i="2"/>
  <c r="E79" i="4"/>
  <c r="E68" i="4"/>
  <c r="G40" i="2"/>
  <c r="G48" i="4"/>
  <c r="B36" i="4"/>
  <c r="B33" i="4"/>
  <c r="G47" i="4"/>
  <c r="H49" i="4"/>
  <c r="C55" i="4"/>
  <c r="G39" i="4"/>
  <c r="F61" i="4"/>
  <c r="F29" i="4"/>
  <c r="F49" i="4"/>
  <c r="E51" i="4"/>
  <c r="H35" i="2"/>
  <c r="H92" i="4"/>
  <c r="B69" i="4"/>
  <c r="C52" i="4"/>
  <c r="C94" i="4"/>
  <c r="F71" i="4"/>
  <c r="C51" i="4"/>
  <c r="H93" i="4"/>
  <c r="C23" i="2"/>
  <c r="B55" i="4"/>
  <c r="F23" i="4"/>
  <c r="C88" i="4"/>
  <c r="C54" i="4"/>
  <c r="G68" i="4"/>
  <c r="G92" i="4"/>
  <c r="G36" i="2"/>
  <c r="B57" i="4"/>
  <c r="B30" i="4"/>
  <c r="F37" i="4"/>
  <c r="C33" i="2"/>
  <c r="B60" i="4"/>
  <c r="B80" i="4"/>
  <c r="G72" i="4"/>
  <c r="F36" i="4"/>
  <c r="H24" i="4"/>
  <c r="H36" i="2"/>
  <c r="G28" i="2"/>
  <c r="B83" i="4"/>
  <c r="E43" i="4"/>
  <c r="H67" i="4"/>
  <c r="B26" i="2"/>
  <c r="E91" i="4"/>
  <c r="G25" i="4"/>
  <c r="F20" i="4"/>
  <c r="B97" i="4"/>
  <c r="C34" i="4"/>
  <c r="F26" i="2"/>
  <c r="G35" i="2"/>
  <c r="F93" i="4"/>
  <c r="B38" i="4"/>
  <c r="F74" i="4"/>
  <c r="G56" i="4"/>
  <c r="C64" i="4"/>
  <c r="G77" i="4"/>
  <c r="H97" i="4"/>
  <c r="B70" i="4"/>
  <c r="E80" i="4"/>
  <c r="C22" i="4"/>
  <c r="E97" i="4"/>
  <c r="G91" i="4"/>
  <c r="E45" i="4"/>
  <c r="E38" i="4"/>
  <c r="B96" i="4"/>
  <c r="B74" i="4"/>
  <c r="C31" i="2"/>
  <c r="E26" i="2"/>
  <c r="B21" i="4"/>
  <c r="E56" i="4"/>
  <c r="F81" i="4"/>
  <c r="H40" i="2"/>
  <c r="G40" i="4"/>
  <c r="F60" i="4"/>
  <c r="F22" i="2"/>
  <c r="H50" i="4"/>
  <c r="B25" i="2"/>
  <c r="C48" i="4"/>
  <c r="E26" i="4"/>
  <c r="H75" i="4"/>
  <c r="B49" i="4"/>
  <c r="E96" i="4"/>
  <c r="F39" i="2"/>
  <c r="F54" i="4"/>
  <c r="F36" i="2"/>
  <c r="G82" i="4"/>
  <c r="G24" i="4"/>
  <c r="F52" i="4"/>
  <c r="G71" i="4"/>
  <c r="H33" i="2"/>
  <c r="B43" i="4"/>
  <c r="G31" i="4"/>
  <c r="H47" i="4"/>
  <c r="F85" i="4"/>
  <c r="F88" i="4"/>
  <c r="E19" i="2"/>
  <c r="G57" i="4"/>
  <c r="H36" i="4"/>
  <c r="H54" i="4"/>
  <c r="B29" i="2"/>
  <c r="E22" i="4"/>
  <c r="C90" i="4"/>
  <c r="B62" i="4"/>
  <c r="H31" i="2"/>
  <c r="C82" i="4"/>
  <c r="E87" i="4"/>
  <c r="G81" i="4"/>
  <c r="E30" i="2"/>
  <c r="G86" i="4"/>
  <c r="C95" i="4"/>
  <c r="E86" i="4"/>
  <c r="E84" i="4"/>
  <c r="C68" i="4"/>
  <c r="E74" i="4"/>
  <c r="E23" i="4"/>
  <c r="F57" i="4"/>
  <c r="C36" i="2"/>
  <c r="H62" i="4"/>
  <c r="H76" i="4"/>
  <c r="C70" i="4"/>
  <c r="G60" i="4"/>
  <c r="B98" i="4"/>
  <c r="H41" i="2"/>
  <c r="G25" i="2"/>
  <c r="C28" i="2"/>
  <c r="G45" i="4"/>
  <c r="G37" i="4"/>
  <c r="E75" i="4"/>
  <c r="H28" i="4"/>
  <c r="E50" i="4"/>
  <c r="H20" i="4"/>
  <c r="H68" i="4"/>
  <c r="C73" i="4"/>
  <c r="F86" i="4"/>
  <c r="C89" i="4"/>
  <c r="C39" i="2"/>
  <c r="G76" i="4"/>
  <c r="B95" i="4"/>
  <c r="B54" i="4"/>
  <c r="F23" i="2"/>
  <c r="G29" i="4"/>
  <c r="C32" i="4"/>
  <c r="C25" i="2"/>
  <c r="H79" i="4"/>
  <c r="H32" i="2"/>
  <c r="G80" i="4"/>
  <c r="C25" i="4"/>
  <c r="B34" i="2"/>
  <c r="G89" i="4"/>
  <c r="F90" i="4"/>
  <c r="E34" i="2"/>
  <c r="H82" i="4"/>
  <c r="F29" i="2"/>
  <c r="H20" i="2"/>
  <c r="F63" i="4"/>
  <c r="H74" i="4"/>
  <c r="F44" i="4"/>
  <c r="F19" i="4"/>
  <c r="F21" i="4"/>
  <c r="G21" i="4"/>
  <c r="B77" i="4"/>
  <c r="H40" i="4"/>
  <c r="B61" i="4"/>
  <c r="E20" i="4"/>
  <c r="E38" i="2"/>
  <c r="C23" i="4"/>
  <c r="B90" i="4"/>
  <c r="H78" i="4"/>
  <c r="B76" i="4"/>
  <c r="G35" i="4"/>
  <c r="B66" i="4"/>
  <c r="B86" i="4"/>
  <c r="H30" i="4"/>
  <c r="B45" i="4"/>
  <c r="B23" i="4"/>
  <c r="H27" i="2"/>
  <c r="E88" i="4"/>
  <c r="H63" i="4"/>
  <c r="H81" i="4"/>
  <c r="E34" i="4"/>
  <c r="B46" i="4"/>
  <c r="C37" i="2"/>
  <c r="C47" i="4"/>
  <c r="E25" i="4"/>
  <c r="B38" i="2"/>
  <c r="G84" i="4"/>
  <c r="C87" i="4"/>
  <c r="G96" i="4"/>
  <c r="C76" i="4"/>
  <c r="E25" i="2"/>
  <c r="B31" i="4"/>
  <c r="G97" i="4"/>
  <c r="F51" i="4"/>
  <c r="F92" i="4"/>
  <c r="F96" i="4"/>
  <c r="G87" i="4"/>
  <c r="C41" i="2"/>
  <c r="F79" i="4"/>
  <c r="G73" i="4"/>
  <c r="C50" i="4"/>
  <c r="F69" i="4"/>
  <c r="F75" i="4"/>
  <c r="G79" i="4"/>
  <c r="H72" i="4"/>
  <c r="E82" i="4"/>
  <c r="C39" i="4"/>
  <c r="H28" i="2"/>
  <c r="G88" i="4"/>
  <c r="F98" i="4"/>
  <c r="H23" i="4"/>
  <c r="G52" i="4"/>
  <c r="E33" i="4"/>
  <c r="C21" i="2"/>
  <c r="E28" i="2"/>
  <c r="C84" i="4"/>
  <c r="C69" i="4"/>
  <c r="B44" i="4"/>
  <c r="G19" i="2"/>
  <c r="F68" i="4"/>
  <c r="F35" i="4"/>
  <c r="E54" i="4"/>
  <c r="H55" i="4"/>
  <c r="C45" i="4"/>
  <c r="G23" i="4"/>
  <c r="B68" i="4"/>
  <c r="H26" i="2"/>
  <c r="F70" i="4"/>
  <c r="E90" i="4"/>
  <c r="E85" i="4"/>
  <c r="H64" i="4"/>
  <c r="C78" i="4"/>
  <c r="E24" i="2"/>
  <c r="H99" i="4" l="1"/>
  <c r="H101" i="4" s="1"/>
  <c r="H42" i="2"/>
  <c r="H44" i="2" s="1"/>
  <c r="H43" i="2" l="1"/>
  <c r="H100" i="4"/>
</calcChain>
</file>

<file path=xl/sharedStrings.xml><?xml version="1.0" encoding="utf-8"?>
<sst xmlns="http://schemas.openxmlformats.org/spreadsheetml/2006/main" count="460" uniqueCount="309">
  <si>
    <t>Unité</t>
  </si>
  <si>
    <t>Qté</t>
  </si>
  <si>
    <t>P.U.</t>
  </si>
  <si>
    <t>P.T.</t>
  </si>
  <si>
    <t>FONDATIONS</t>
  </si>
  <si>
    <t>1.1</t>
  </si>
  <si>
    <t>Installation de chantier (y compris boucle de terre)</t>
  </si>
  <si>
    <t>1.2</t>
  </si>
  <si>
    <t>Nivellement</t>
  </si>
  <si>
    <t>m³</t>
  </si>
  <si>
    <t>1.3</t>
  </si>
  <si>
    <t>Fouilles en masse</t>
  </si>
  <si>
    <t>1.4</t>
  </si>
  <si>
    <t>Fouilles pour semelles</t>
  </si>
  <si>
    <t>1.5</t>
  </si>
  <si>
    <t>Béton de fondation</t>
  </si>
  <si>
    <t>1.6</t>
  </si>
  <si>
    <t>Béton de fondation légèrement armé</t>
  </si>
  <si>
    <t>1.7</t>
  </si>
  <si>
    <t>Maçonneries entérées en blocs béton lourd</t>
  </si>
  <si>
    <t>épaisseur 29</t>
  </si>
  <si>
    <t>épaisseur 14</t>
  </si>
  <si>
    <t>épaisseur 9</t>
  </si>
  <si>
    <t>1.8</t>
  </si>
  <si>
    <t>Cimentage + Coaltar</t>
  </si>
  <si>
    <t>m²</t>
  </si>
  <si>
    <t>1.9</t>
  </si>
  <si>
    <t>Poutrelle métallique</t>
  </si>
  <si>
    <t>1.10</t>
  </si>
  <si>
    <t>Hourdis lisses sur cave</t>
  </si>
  <si>
    <t>1.11</t>
  </si>
  <si>
    <t>Hourdis rugueux sur VS</t>
  </si>
  <si>
    <t>Isolés</t>
  </si>
  <si>
    <t>Non isolés</t>
  </si>
  <si>
    <t>1.12</t>
  </si>
  <si>
    <t>Dalles en béton</t>
  </si>
  <si>
    <t>1.13</t>
  </si>
  <si>
    <t>Dalles en béton armé</t>
  </si>
  <si>
    <t>1.14</t>
  </si>
  <si>
    <t>Stabilisé + Visqueen</t>
  </si>
  <si>
    <t>1.15</t>
  </si>
  <si>
    <t>Drain périphérique</t>
  </si>
  <si>
    <t>1.16</t>
  </si>
  <si>
    <t>Platon</t>
  </si>
  <si>
    <t>1.17</t>
  </si>
  <si>
    <t>Ventilation cave et/ou vide sanitaire</t>
  </si>
  <si>
    <t>Pce</t>
  </si>
  <si>
    <t>1.18</t>
  </si>
  <si>
    <t>Caniveau entrée garage</t>
  </si>
  <si>
    <t>MACONNERIE EN ELEVATION</t>
  </si>
  <si>
    <t>2.1</t>
  </si>
  <si>
    <t>2.2</t>
  </si>
  <si>
    <t>2.3</t>
  </si>
  <si>
    <t>Partie intérieure des murs extérieurs en blocs:</t>
  </si>
  <si>
    <t>de béton</t>
  </si>
  <si>
    <t>de terre cuite</t>
  </si>
  <si>
    <t>de Poroton</t>
  </si>
  <si>
    <t>de béton cellulaire</t>
  </si>
  <si>
    <t>de silicocalcaire</t>
  </si>
  <si>
    <t>2.4</t>
  </si>
  <si>
    <t>Idem pour les murs porteurs</t>
  </si>
  <si>
    <t>2.5</t>
  </si>
  <si>
    <t>Cloisons</t>
  </si>
  <si>
    <t>2.6</t>
  </si>
  <si>
    <t>Isolation des murs en</t>
  </si>
  <si>
    <t>2.7</t>
  </si>
  <si>
    <t>Cheminée</t>
  </si>
  <si>
    <t>pour feu ouvert</t>
  </si>
  <si>
    <t>pour chauffage</t>
  </si>
  <si>
    <t>2.8</t>
  </si>
  <si>
    <t>Linteaux et poutres</t>
  </si>
  <si>
    <t>2.9</t>
  </si>
  <si>
    <t>2.10</t>
  </si>
  <si>
    <t>Murs descente de garage</t>
  </si>
  <si>
    <t>2.11</t>
  </si>
  <si>
    <t>Couvre-mur en PB pour dito</t>
  </si>
  <si>
    <t>2.12</t>
  </si>
  <si>
    <t>2.13</t>
  </si>
  <si>
    <t>Dalles de verre</t>
  </si>
  <si>
    <t>Ventiblocs</t>
  </si>
  <si>
    <t>2.14</t>
  </si>
  <si>
    <t>Poutrelles métalliques</t>
  </si>
  <si>
    <t>2.15</t>
  </si>
  <si>
    <t>Hourdis béton sur rez + dalle de compression</t>
  </si>
  <si>
    <t>2.16</t>
  </si>
  <si>
    <t>Escalier en béton brut</t>
  </si>
  <si>
    <t>2.17</t>
  </si>
  <si>
    <t>Pierre bleues</t>
  </si>
  <si>
    <t>2.18</t>
  </si>
  <si>
    <t>Diba contre humidité ascentionnelle</t>
  </si>
  <si>
    <t>2.19</t>
  </si>
  <si>
    <t>Murs à rejointoyer</t>
  </si>
  <si>
    <t>3.1</t>
  </si>
  <si>
    <t>Toutes tuyauteries et pièces spéciales</t>
  </si>
  <si>
    <t>3.2</t>
  </si>
  <si>
    <t>Chambres de visite</t>
  </si>
  <si>
    <t>3.3</t>
  </si>
  <si>
    <t>3.4</t>
  </si>
  <si>
    <t>3.5</t>
  </si>
  <si>
    <t>Dégraisseur</t>
  </si>
  <si>
    <t>Filtre bactérien</t>
  </si>
  <si>
    <t>3.6</t>
  </si>
  <si>
    <t>Citerne à eau de</t>
  </si>
  <si>
    <t>3000 litres</t>
  </si>
  <si>
    <t>5000 litres</t>
  </si>
  <si>
    <t>10000 litres</t>
  </si>
  <si>
    <t>3.7</t>
  </si>
  <si>
    <t>3.8</t>
  </si>
  <si>
    <t>Fosse saniclair</t>
  </si>
  <si>
    <t>3.9</t>
  </si>
  <si>
    <t>3.10</t>
  </si>
  <si>
    <t>3.11</t>
  </si>
  <si>
    <t>Socarex pour citerne</t>
  </si>
  <si>
    <t>3.12</t>
  </si>
  <si>
    <t>3.13</t>
  </si>
  <si>
    <t>Registre de cheminée</t>
  </si>
  <si>
    <t>3.14</t>
  </si>
  <si>
    <t>Raccordement à l'égout public</t>
  </si>
  <si>
    <t>TOITURE</t>
  </si>
  <si>
    <t>4.1</t>
  </si>
  <si>
    <t>Charpente traditionnelle</t>
  </si>
  <si>
    <t>4.2</t>
  </si>
  <si>
    <t>4.3</t>
  </si>
  <si>
    <t>Charpente préfab.à combles perdus à 2-3 pts d'appuis</t>
  </si>
  <si>
    <t>4.4</t>
  </si>
  <si>
    <t>Panneaux de toiture</t>
  </si>
  <si>
    <t>4.5</t>
  </si>
  <si>
    <t>Sous toiture en D-FOLL</t>
  </si>
  <si>
    <t>4.6</t>
  </si>
  <si>
    <t>Sous toiture en menuiserite</t>
  </si>
  <si>
    <t>4.7</t>
  </si>
  <si>
    <t>Sous toiture en biplex</t>
  </si>
  <si>
    <t>4.8</t>
  </si>
  <si>
    <t>Couverture en</t>
  </si>
  <si>
    <t>Tuiles béton</t>
  </si>
  <si>
    <t>Tuiles terre cuite</t>
  </si>
  <si>
    <t>Ardoises artificielles</t>
  </si>
  <si>
    <t>Ardoises naturelles</t>
  </si>
  <si>
    <t>4.9</t>
  </si>
  <si>
    <t>Faîtières et sous faîtières ventilées</t>
  </si>
  <si>
    <t>4.10</t>
  </si>
  <si>
    <t>Tuiles de rives</t>
  </si>
  <si>
    <t>4.11</t>
  </si>
  <si>
    <t>Arêtiers</t>
  </si>
  <si>
    <t>4.12</t>
  </si>
  <si>
    <t>Tuiles plates</t>
  </si>
  <si>
    <t>4.13</t>
  </si>
  <si>
    <t>Bardage</t>
  </si>
  <si>
    <t>4.14</t>
  </si>
  <si>
    <t>Plate-forme</t>
  </si>
  <si>
    <t>4.15</t>
  </si>
  <si>
    <t>Supplément pour lucarne</t>
  </si>
  <si>
    <t>4.16</t>
  </si>
  <si>
    <t>Goutières pendantes + volantes traitées</t>
  </si>
  <si>
    <t>4.17</t>
  </si>
  <si>
    <t>4.18</t>
  </si>
  <si>
    <t>Solin de cheminée</t>
  </si>
  <si>
    <t>4.19</t>
  </si>
  <si>
    <t>Solins contre murs</t>
  </si>
  <si>
    <t>4.20</t>
  </si>
  <si>
    <t>Châssis toiture</t>
  </si>
  <si>
    <t>4.21</t>
  </si>
  <si>
    <t>Tuiles châtières</t>
  </si>
  <si>
    <t>Poste 1</t>
  </si>
  <si>
    <t>Poste 2</t>
  </si>
  <si>
    <t>Poste 3</t>
  </si>
  <si>
    <t>Poste 4</t>
  </si>
  <si>
    <t>RECAPITULATIF</t>
  </si>
  <si>
    <t>Parement en briques</t>
  </si>
  <si>
    <t>Supplément briques/ chants ou pose spéciale</t>
  </si>
  <si>
    <t>Murs intérieurs en briques apparentes</t>
  </si>
  <si>
    <t>EGOUTTAGE</t>
  </si>
  <si>
    <t>Chambre de visite disconnectrice</t>
  </si>
  <si>
    <t>Fosse septique</t>
  </si>
  <si>
    <t>Sterfputs</t>
  </si>
  <si>
    <t>Charpente préfab.à combles aménageables sur dalle</t>
  </si>
  <si>
    <t>Descendants en zinc</t>
  </si>
  <si>
    <t>Mar.</t>
  </si>
  <si>
    <t xml:space="preserve">Mini-station d'épuration </t>
  </si>
  <si>
    <t>drains dispersants</t>
  </si>
  <si>
    <t>Poste</t>
  </si>
  <si>
    <t>Total hors TVA en euros</t>
  </si>
  <si>
    <t>Seuls les postes et les quantités repris au présent devis seront exécutés par l’entreprise.</t>
  </si>
  <si>
    <t>Suivant nos conditions générales de vente et d’entreprise au verso.</t>
  </si>
  <si>
    <t>Pour accord :</t>
  </si>
  <si>
    <r>
      <t xml:space="preserve">Total hors TVA en francs belges </t>
    </r>
    <r>
      <rPr>
        <sz val="7"/>
        <rFont val="Arial Narrow"/>
        <family val="2"/>
      </rPr>
      <t>(à titre indicatif)</t>
    </r>
  </si>
  <si>
    <t>QP</t>
  </si>
  <si>
    <t>1.7.1</t>
  </si>
  <si>
    <t>1.7.2</t>
  </si>
  <si>
    <t>1.7.3</t>
  </si>
  <si>
    <t>1.11.1</t>
  </si>
  <si>
    <t>1.11.2</t>
  </si>
  <si>
    <t>2.3.1</t>
  </si>
  <si>
    <t>2.3.2</t>
  </si>
  <si>
    <t>2.3.3</t>
  </si>
  <si>
    <t>2.3.4</t>
  </si>
  <si>
    <t>2.3.5</t>
  </si>
  <si>
    <t>2.7.1</t>
  </si>
  <si>
    <t>2.7.2</t>
  </si>
  <si>
    <t>3.6.1</t>
  </si>
  <si>
    <t>3.6.2</t>
  </si>
  <si>
    <t>3.6.3</t>
  </si>
  <si>
    <t>4.8.1</t>
  </si>
  <si>
    <t>4.8.2</t>
  </si>
  <si>
    <t>4.8.3</t>
  </si>
  <si>
    <t>4.8.4</t>
  </si>
  <si>
    <t>TOTAL HORS T.V.A. en Euros</t>
  </si>
  <si>
    <t>€</t>
  </si>
  <si>
    <t>FFT</t>
  </si>
  <si>
    <t>mL</t>
  </si>
  <si>
    <t>mct</t>
  </si>
  <si>
    <t>Validité de la présente offre : 30 jours calendrier.</t>
  </si>
  <si>
    <t>TVA :</t>
  </si>
  <si>
    <t>Description</t>
  </si>
  <si>
    <r>
      <t>□</t>
    </r>
    <r>
      <rPr>
        <sz val="10"/>
        <rFont val="Arial Narrow"/>
        <family val="2"/>
      </rPr>
      <t xml:space="preserve">   Exemplaire original à conserver</t>
    </r>
  </si>
  <si>
    <r>
      <t>□</t>
    </r>
    <r>
      <rPr>
        <sz val="10"/>
        <rFont val="Arial Narrow"/>
        <family val="2"/>
      </rPr>
      <t xml:space="preserve">   Exemplaire à nous retourner en cas d'acceptation</t>
    </r>
  </si>
  <si>
    <r>
      <t>Informations client</t>
    </r>
    <r>
      <rPr>
        <b/>
        <sz val="8"/>
        <rFont val="Arial Narrow"/>
        <family val="2"/>
      </rPr>
      <t xml:space="preserve"> :</t>
    </r>
  </si>
  <si>
    <t>Concerne:</t>
  </si>
  <si>
    <t>Devis :</t>
  </si>
  <si>
    <t>Siége Social</t>
  </si>
  <si>
    <t>Total TVAC en euros</t>
  </si>
  <si>
    <t>Informations clients</t>
  </si>
  <si>
    <t>Nom</t>
  </si>
  <si>
    <t>Prénom</t>
  </si>
  <si>
    <t>Civilité</t>
  </si>
  <si>
    <t>Adresse</t>
  </si>
  <si>
    <t>Comm.</t>
  </si>
  <si>
    <t>Fax :</t>
  </si>
  <si>
    <t>E-mail :</t>
  </si>
  <si>
    <t>GSM :</t>
  </si>
  <si>
    <t>NA</t>
  </si>
  <si>
    <t>M.</t>
  </si>
  <si>
    <t>Tél. :</t>
  </si>
  <si>
    <t>Rue + n°</t>
  </si>
  <si>
    <t>Concerne</t>
  </si>
  <si>
    <t>Rénovation de votre habitation</t>
  </si>
  <si>
    <t>Taux TVA</t>
  </si>
  <si>
    <t>Suite devis :</t>
  </si>
  <si>
    <t>Suivis de version</t>
  </si>
  <si>
    <t>Version 1.0.0</t>
  </si>
  <si>
    <t>Version originale</t>
  </si>
  <si>
    <t>Version 1.1.0</t>
  </si>
  <si>
    <t>Devis à remplir via "Maison type"</t>
  </si>
  <si>
    <t>Modification de "Maison type" pour acceuillir les infos clients</t>
  </si>
  <si>
    <t>Modification de "Devis" pour liaison vers "Maison type"</t>
  </si>
  <si>
    <t>Modification de "Devis" pour TVA automatique</t>
  </si>
  <si>
    <t>Création d'un devis plus long (2 pages)</t>
  </si>
  <si>
    <t>Création du "Suivi de version"</t>
  </si>
  <si>
    <t>Info versionning</t>
  </si>
  <si>
    <t>Digit 1</t>
  </si>
  <si>
    <t>Digit 2</t>
  </si>
  <si>
    <t>Digit 3</t>
  </si>
  <si>
    <t>Evolution majeure</t>
  </si>
  <si>
    <t>Ajout de fonction</t>
  </si>
  <si>
    <t>Correction de bug</t>
  </si>
  <si>
    <t>A réaliser ?</t>
  </si>
  <si>
    <t>Version 1.2.0</t>
  </si>
  <si>
    <t>- Sauvegarde dans le Cloud</t>
  </si>
  <si>
    <t>Version 1.3.0</t>
  </si>
  <si>
    <t>Ajout d'un bouton pour la sauvegarde (Excel) avec répertoire et nom de fichier créé automatiquement.</t>
  </si>
  <si>
    <t>Ajout d'un bouton pour la sauvegarde (Excel + PDF) avec répertoire et nom de fichier créé automatiquement.</t>
  </si>
  <si>
    <t>Travaux à réaliser</t>
  </si>
  <si>
    <t>Bonjour</t>
  </si>
  <si>
    <t>Mail de devis (formule générale)</t>
  </si>
  <si>
    <t>Données automatiques</t>
  </si>
  <si>
    <t>Sujet du mail</t>
  </si>
  <si>
    <t>Votre devis concernant :</t>
  </si>
  <si>
    <t>Corp du mail</t>
  </si>
  <si>
    <t>Les cases en jaune sont éventuellement à modifier</t>
  </si>
  <si>
    <t>,</t>
  </si>
  <si>
    <t>Vous trouverez ci-joint votre devis concernant :</t>
  </si>
  <si>
    <t>pour l'adresse</t>
  </si>
  <si>
    <t>.</t>
  </si>
  <si>
    <t>Je reste à votre disposition pour de plus amples renseignements.</t>
  </si>
  <si>
    <t>Cordialement,</t>
  </si>
  <si>
    <t>Plumes Mike.</t>
  </si>
  <si>
    <t>Mail de Facture (formule générale)</t>
  </si>
  <si>
    <t>Votre facture concernant :</t>
  </si>
  <si>
    <t>Vous trouverez ci-joint votre facture concernant :</t>
  </si>
  <si>
    <t>Version 1.4.0</t>
  </si>
  <si>
    <t>Option d'envoie de mail automatique sur les bouton existant</t>
  </si>
  <si>
    <t>- développement partie facture</t>
  </si>
  <si>
    <t>Type d'entrée</t>
  </si>
  <si>
    <t>Données de l'entreprise</t>
  </si>
  <si>
    <t>Rue + numéro</t>
  </si>
  <si>
    <t>CP + commune</t>
  </si>
  <si>
    <t xml:space="preserve">Tel / Fax : </t>
  </si>
  <si>
    <t xml:space="preserve">E-mail : </t>
  </si>
  <si>
    <t>Numero d'entreprise :</t>
  </si>
  <si>
    <t>Enregistrement :</t>
  </si>
  <si>
    <t>Facture</t>
  </si>
  <si>
    <t xml:space="preserve">n° TVA : </t>
  </si>
  <si>
    <t>000/ 00.00.00</t>
  </si>
  <si>
    <t>Rue de l'habitation 00</t>
  </si>
  <si>
    <t>0000 Commune</t>
  </si>
  <si>
    <t>NomClient</t>
  </si>
  <si>
    <t>PrénomClient</t>
  </si>
  <si>
    <t>0000/ 00.00.00</t>
  </si>
  <si>
    <t>AdresseMail@Domaine.ext</t>
  </si>
  <si>
    <t>Adresse Entreprise 00</t>
  </si>
  <si>
    <t>000 / 00.00.00</t>
  </si>
  <si>
    <t>EmailEntreprise@Domaine.Ext</t>
  </si>
  <si>
    <t>0000 000 000</t>
  </si>
  <si>
    <t>XX-000.000.000</t>
  </si>
  <si>
    <t>00.00.0.0</t>
  </si>
  <si>
    <t>BE00 0000 0000 0000</t>
  </si>
  <si>
    <t>Banque :</t>
  </si>
  <si>
    <t xml:space="preserve">Vous remerciant pour l'intérêt que vous portez à notre société, je me tiens à votre entière disposition pour tout renseignement au 0000/00.00.00 </t>
  </si>
  <si>
    <t>Vous remerciant pour l'intérêt que vous portez à notre société, je me tiens à votre entière disposition pour tout renseignement au 0000/00.00.00.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</si>
</sst>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sz val="8"/>
      <name val="Arial Narrow"/>
      <family val="2"/>
    </font>
    <font>
      <sz val="10"/>
      <name val="Arial Narrow"/>
      <family val="2"/>
    </font>
    <font>
      <b/>
      <sz val="10"/>
      <name val="Arial Narrow"/>
      <family val="2"/>
    </font>
    <font>
      <sz val="7"/>
      <name val="Arial Narrow"/>
      <family val="2"/>
    </font>
    <font>
      <sz val="10"/>
      <name val="Arial"/>
      <family val="2"/>
    </font>
    <font>
      <b/>
      <sz val="8"/>
      <name val="Arial Narrow"/>
      <family val="2"/>
    </font>
    <font>
      <sz val="14"/>
      <name val="Arial Narrow"/>
      <family val="2"/>
    </font>
    <font>
      <b/>
      <sz val="12"/>
      <name val="Arial Narrow"/>
      <family val="2"/>
    </font>
    <font>
      <b/>
      <u/>
      <sz val="8"/>
      <name val="Arial Narrow"/>
      <family val="2"/>
    </font>
    <font>
      <b/>
      <sz val="22"/>
      <color indexed="10"/>
      <name val="Arial Narrow"/>
      <family val="2"/>
    </font>
    <font>
      <b/>
      <sz val="12"/>
      <color indexed="10"/>
      <name val="Arial Narrow"/>
      <family val="2"/>
    </font>
    <font>
      <b/>
      <sz val="20"/>
      <name val="Arial Narrow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b/>
      <u/>
      <sz val="10"/>
      <name val="Arial"/>
      <family val="2"/>
    </font>
    <font>
      <u/>
      <sz val="8"/>
      <color theme="10"/>
      <name val="Arial"/>
      <family val="2"/>
    </font>
    <font>
      <b/>
      <sz val="10"/>
      <name val="Arial"/>
      <family val="2"/>
    </font>
    <font>
      <sz val="8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30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4" fillId="0" borderId="0" applyNumberFormat="0" applyFill="0" applyBorder="0" applyAlignment="0" applyProtection="0"/>
    <xf numFmtId="0" fontId="2" fillId="0" borderId="0"/>
  </cellStyleXfs>
  <cellXfs count="188">
    <xf numFmtId="0" fontId="0" fillId="0" borderId="0" xfId="0"/>
    <xf numFmtId="3" fontId="2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3" fontId="2" fillId="0" borderId="0" xfId="0" applyNumberFormat="1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3" fontId="2" fillId="0" borderId="0" xfId="0" applyNumberFormat="1" applyFont="1" applyAlignment="1">
      <alignment wrapText="1"/>
    </xf>
    <xf numFmtId="0" fontId="2" fillId="0" borderId="0" xfId="0" applyFont="1" applyAlignment="1">
      <alignment vertical="top" wrapText="1"/>
    </xf>
    <xf numFmtId="49" fontId="2" fillId="0" borderId="0" xfId="0" applyNumberFormat="1" applyFont="1" applyAlignment="1">
      <alignment vertical="top" wrapText="1"/>
    </xf>
    <xf numFmtId="0" fontId="2" fillId="0" borderId="0" xfId="0" applyFont="1" applyAlignment="1">
      <alignment horizontal="center" wrapText="1"/>
    </xf>
    <xf numFmtId="4" fontId="2" fillId="0" borderId="0" xfId="0" applyNumberFormat="1" applyFont="1" applyAlignment="1">
      <alignment wrapText="1"/>
    </xf>
    <xf numFmtId="3" fontId="1" fillId="0" borderId="0" xfId="0" applyNumberFormat="1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4" fontId="2" fillId="0" borderId="2" xfId="0" applyNumberFormat="1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4" fontId="2" fillId="0" borderId="3" xfId="0" applyNumberFormat="1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4" fontId="2" fillId="0" borderId="0" xfId="0" applyNumberFormat="1" applyFont="1" applyAlignment="1">
      <alignment vertical="center" wrapText="1"/>
    </xf>
    <xf numFmtId="4" fontId="2" fillId="0" borderId="5" xfId="0" applyNumberFormat="1" applyFont="1" applyBorder="1" applyAlignment="1">
      <alignment vertical="center" wrapText="1"/>
    </xf>
    <xf numFmtId="0" fontId="2" fillId="0" borderId="2" xfId="0" applyFont="1" applyBorder="1" applyAlignment="1">
      <alignment horizontal="left" vertical="center" wrapText="1" indent="1"/>
    </xf>
    <xf numFmtId="0" fontId="2" fillId="0" borderId="0" xfId="0" applyFont="1" applyAlignment="1">
      <alignment horizontal="left" vertical="center" wrapText="1" indent="1"/>
    </xf>
    <xf numFmtId="0" fontId="3" fillId="0" borderId="0" xfId="0" applyFont="1" applyAlignment="1">
      <alignment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right" wrapText="1"/>
    </xf>
    <xf numFmtId="49" fontId="2" fillId="0" borderId="4" xfId="0" applyNumberFormat="1" applyFont="1" applyBorder="1" applyAlignment="1">
      <alignment vertical="center" wrapText="1"/>
    </xf>
    <xf numFmtId="49" fontId="2" fillId="0" borderId="0" xfId="0" applyNumberFormat="1" applyFont="1" applyAlignment="1">
      <alignment vertical="center" wrapText="1"/>
    </xf>
    <xf numFmtId="49" fontId="2" fillId="0" borderId="5" xfId="0" applyNumberFormat="1" applyFont="1" applyBorder="1" applyAlignment="1">
      <alignment vertical="center" wrapText="1"/>
    </xf>
    <xf numFmtId="49" fontId="2" fillId="0" borderId="6" xfId="0" applyNumberFormat="1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3" fillId="0" borderId="0" xfId="0" applyFont="1" applyAlignment="1">
      <alignment horizontal="left"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49" fontId="10" fillId="0" borderId="0" xfId="0" applyNumberFormat="1" applyFont="1" applyAlignment="1">
      <alignment horizontal="center" vertical="top" wrapText="1"/>
    </xf>
    <xf numFmtId="49" fontId="10" fillId="0" borderId="8" xfId="0" applyNumberFormat="1" applyFont="1" applyBorder="1" applyAlignment="1">
      <alignment horizontal="center" vertical="top" wrapText="1"/>
    </xf>
    <xf numFmtId="49" fontId="11" fillId="0" borderId="0" xfId="0" applyNumberFormat="1" applyFont="1" applyAlignment="1">
      <alignment horizontal="center" vertical="top"/>
    </xf>
    <xf numFmtId="49" fontId="8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vertical="top"/>
    </xf>
    <xf numFmtId="14" fontId="3" fillId="0" borderId="1" xfId="0" applyNumberFormat="1" applyFont="1" applyBorder="1" applyAlignment="1">
      <alignment vertical="center" wrapText="1"/>
    </xf>
    <xf numFmtId="49" fontId="3" fillId="0" borderId="0" xfId="0" applyNumberFormat="1" applyFont="1" applyAlignment="1">
      <alignment vertical="center" wrapText="1"/>
    </xf>
    <xf numFmtId="4" fontId="2" fillId="2" borderId="7" xfId="0" applyNumberFormat="1" applyFont="1" applyFill="1" applyBorder="1" applyAlignment="1">
      <alignment vertical="center" wrapText="1"/>
    </xf>
    <xf numFmtId="0" fontId="3" fillId="3" borderId="9" xfId="0" applyFont="1" applyFill="1" applyBorder="1" applyAlignment="1">
      <alignment vertical="center" wrapText="1"/>
    </xf>
    <xf numFmtId="0" fontId="3" fillId="3" borderId="10" xfId="0" applyFont="1" applyFill="1" applyBorder="1" applyAlignment="1">
      <alignment horizontal="left" vertical="center" wrapText="1" indent="1"/>
    </xf>
    <xf numFmtId="0" fontId="3" fillId="3" borderId="10" xfId="0" applyFont="1" applyFill="1" applyBorder="1" applyAlignment="1">
      <alignment vertical="center" wrapText="1"/>
    </xf>
    <xf numFmtId="4" fontId="3" fillId="3" borderId="10" xfId="0" applyNumberFormat="1" applyFont="1" applyFill="1" applyBorder="1" applyAlignment="1">
      <alignment vertical="center" wrapText="1"/>
    </xf>
    <xf numFmtId="4" fontId="3" fillId="3" borderId="11" xfId="0" applyNumberFormat="1" applyFont="1" applyFill="1" applyBorder="1" applyAlignment="1">
      <alignment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10" xfId="0" applyFont="1" applyFill="1" applyBorder="1" applyAlignment="1">
      <alignment horizontal="left" vertical="center" wrapText="1" indent="1"/>
    </xf>
    <xf numFmtId="0" fontId="3" fillId="2" borderId="10" xfId="0" applyFont="1" applyFill="1" applyBorder="1" applyAlignment="1">
      <alignment vertical="center" wrapText="1"/>
    </xf>
    <xf numFmtId="4" fontId="3" fillId="2" borderId="10" xfId="0" applyNumberFormat="1" applyFont="1" applyFill="1" applyBorder="1" applyAlignment="1">
      <alignment vertical="center" wrapText="1"/>
    </xf>
    <xf numFmtId="4" fontId="3" fillId="2" borderId="10" xfId="0" applyNumberFormat="1" applyFont="1" applyFill="1" applyBorder="1" applyAlignment="1">
      <alignment horizontal="right" vertical="center" wrapText="1"/>
    </xf>
    <xf numFmtId="4" fontId="3" fillId="2" borderId="11" xfId="0" applyNumberFormat="1" applyFont="1" applyFill="1" applyBorder="1" applyAlignment="1">
      <alignment vertical="center" wrapText="1"/>
    </xf>
    <xf numFmtId="49" fontId="2" fillId="4" borderId="12" xfId="0" applyNumberFormat="1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4" fontId="2" fillId="4" borderId="12" xfId="0" applyNumberFormat="1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4" fontId="3" fillId="4" borderId="12" xfId="0" applyNumberFormat="1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right" vertical="center" wrapText="1"/>
    </xf>
    <xf numFmtId="0" fontId="2" fillId="0" borderId="0" xfId="0" applyFont="1" applyAlignment="1">
      <alignment horizontal="right" vertical="top" wrapText="1"/>
    </xf>
    <xf numFmtId="9" fontId="6" fillId="0" borderId="1" xfId="0" applyNumberFormat="1" applyFont="1" applyBorder="1" applyAlignment="1">
      <alignment horizontal="center" wrapText="1"/>
    </xf>
    <xf numFmtId="3" fontId="1" fillId="2" borderId="5" xfId="0" applyNumberFormat="1" applyFont="1" applyFill="1" applyBorder="1" applyAlignment="1">
      <alignment vertical="center" wrapText="1"/>
    </xf>
    <xf numFmtId="49" fontId="2" fillId="5" borderId="0" xfId="0" applyNumberFormat="1" applyFont="1" applyFill="1" applyAlignment="1">
      <alignment vertical="top" wrapText="1"/>
    </xf>
    <xf numFmtId="0" fontId="2" fillId="5" borderId="0" xfId="0" applyFont="1" applyFill="1" applyAlignment="1">
      <alignment vertical="top" wrapText="1"/>
    </xf>
    <xf numFmtId="0" fontId="2" fillId="5" borderId="0" xfId="0" applyFont="1" applyFill="1" applyAlignment="1">
      <alignment horizontal="center" wrapText="1"/>
    </xf>
    <xf numFmtId="4" fontId="2" fillId="5" borderId="0" xfId="0" applyNumberFormat="1" applyFont="1" applyFill="1" applyAlignment="1">
      <alignment wrapText="1"/>
    </xf>
    <xf numFmtId="0" fontId="2" fillId="0" borderId="13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14" xfId="0" applyFont="1" applyBorder="1" applyAlignment="1">
      <alignment vertical="center" wrapText="1"/>
    </xf>
    <xf numFmtId="0" fontId="2" fillId="0" borderId="15" xfId="0" applyFont="1" applyBorder="1" applyAlignment="1">
      <alignment vertical="center" wrapText="1"/>
    </xf>
    <xf numFmtId="0" fontId="2" fillId="0" borderId="16" xfId="0" applyFont="1" applyBorder="1" applyAlignment="1">
      <alignment vertical="center" wrapText="1"/>
    </xf>
    <xf numFmtId="0" fontId="2" fillId="0" borderId="17" xfId="0" applyFont="1" applyBorder="1" applyAlignment="1">
      <alignment horizontal="left" vertical="center" wrapText="1"/>
    </xf>
    <xf numFmtId="0" fontId="2" fillId="0" borderId="18" xfId="0" applyFont="1" applyBorder="1" applyAlignment="1">
      <alignment vertical="center" wrapText="1"/>
    </xf>
    <xf numFmtId="0" fontId="2" fillId="0" borderId="21" xfId="0" applyFont="1" applyBorder="1" applyAlignment="1">
      <alignment horizontal="left" vertical="center" wrapText="1"/>
    </xf>
    <xf numFmtId="0" fontId="3" fillId="5" borderId="22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right" vertical="center" wrapText="1"/>
    </xf>
    <xf numFmtId="0" fontId="3" fillId="5" borderId="24" xfId="0" applyFont="1" applyFill="1" applyBorder="1" applyAlignment="1">
      <alignment horizontal="right" vertical="center" wrapText="1"/>
    </xf>
    <xf numFmtId="0" fontId="3" fillId="5" borderId="25" xfId="0" applyFont="1" applyFill="1" applyBorder="1" applyAlignment="1">
      <alignment horizontal="right" vertical="top" wrapText="1"/>
    </xf>
    <xf numFmtId="0" fontId="3" fillId="5" borderId="24" xfId="0" applyFont="1" applyFill="1" applyBorder="1" applyAlignment="1">
      <alignment horizontal="right" vertical="top" wrapText="1"/>
    </xf>
    <xf numFmtId="0" fontId="3" fillId="5" borderId="16" xfId="0" applyFont="1" applyFill="1" applyBorder="1" applyAlignment="1">
      <alignment horizontal="right" vertical="center" wrapText="1"/>
    </xf>
    <xf numFmtId="0" fontId="3" fillId="5" borderId="15" xfId="0" applyFont="1" applyFill="1" applyBorder="1" applyAlignment="1">
      <alignment horizontal="right" vertical="center" wrapText="1"/>
    </xf>
    <xf numFmtId="0" fontId="3" fillId="5" borderId="22" xfId="0" applyFont="1" applyFill="1" applyBorder="1" applyAlignment="1">
      <alignment horizontal="right" vertical="center" wrapText="1"/>
    </xf>
    <xf numFmtId="49" fontId="2" fillId="0" borderId="10" xfId="0" applyNumberFormat="1" applyFont="1" applyBorder="1" applyAlignment="1">
      <alignment horizontal="center" vertical="center" wrapText="1"/>
    </xf>
    <xf numFmtId="14" fontId="3" fillId="0" borderId="10" xfId="0" applyNumberFormat="1" applyFont="1" applyBorder="1" applyAlignment="1">
      <alignment vertical="center" wrapText="1"/>
    </xf>
    <xf numFmtId="0" fontId="2" fillId="0" borderId="10" xfId="0" applyFont="1" applyBorder="1" applyAlignment="1">
      <alignment horizontal="center" vertical="center" wrapText="1"/>
    </xf>
    <xf numFmtId="0" fontId="16" fillId="0" borderId="0" xfId="0" applyFont="1"/>
    <xf numFmtId="0" fontId="5" fillId="7" borderId="26" xfId="0" applyFont="1" applyFill="1" applyBorder="1"/>
    <xf numFmtId="0" fontId="5" fillId="0" borderId="27" xfId="0" quotePrefix="1" applyFont="1" applyBorder="1"/>
    <xf numFmtId="0" fontId="5" fillId="0" borderId="24" xfId="0" applyFont="1" applyBorder="1"/>
    <xf numFmtId="0" fontId="5" fillId="0" borderId="21" xfId="0" applyFont="1" applyBorder="1"/>
    <xf numFmtId="0" fontId="5" fillId="0" borderId="0" xfId="0" applyFont="1"/>
    <xf numFmtId="0" fontId="5" fillId="0" borderId="28" xfId="0" quotePrefix="1" applyFont="1" applyBorder="1"/>
    <xf numFmtId="0" fontId="0" fillId="0" borderId="28" xfId="0" applyBorder="1"/>
    <xf numFmtId="0" fontId="5" fillId="0" borderId="25" xfId="0" applyFont="1" applyBorder="1"/>
    <xf numFmtId="0" fontId="5" fillId="0" borderId="19" xfId="0" applyFont="1" applyBorder="1"/>
    <xf numFmtId="0" fontId="5" fillId="0" borderId="0" xfId="0" quotePrefix="1" applyFont="1"/>
    <xf numFmtId="0" fontId="0" fillId="0" borderId="29" xfId="0" applyBorder="1"/>
    <xf numFmtId="0" fontId="5" fillId="6" borderId="0" xfId="0" applyFont="1" applyFill="1" applyAlignment="1">
      <alignment horizontal="center"/>
    </xf>
    <xf numFmtId="0" fontId="5" fillId="6" borderId="0" xfId="0" applyFont="1" applyFill="1"/>
    <xf numFmtId="0" fontId="0" fillId="6" borderId="0" xfId="0" applyFill="1"/>
    <xf numFmtId="0" fontId="5" fillId="6" borderId="0" xfId="0" applyFont="1" applyFill="1" applyAlignment="1">
      <alignment horizontal="center" vertical="center"/>
    </xf>
    <xf numFmtId="4" fontId="2" fillId="2" borderId="8" xfId="0" applyNumberFormat="1" applyFont="1" applyFill="1" applyBorder="1" applyAlignment="1">
      <alignment horizontal="right" vertical="center" wrapText="1"/>
    </xf>
    <xf numFmtId="0" fontId="0" fillId="0" borderId="24" xfId="0" applyBorder="1"/>
    <xf numFmtId="0" fontId="0" fillId="0" borderId="21" xfId="0" applyBorder="1"/>
    <xf numFmtId="0" fontId="5" fillId="6" borderId="21" xfId="0" applyFont="1" applyFill="1" applyBorder="1"/>
    <xf numFmtId="0" fontId="0" fillId="0" borderId="25" xfId="0" applyBorder="1"/>
    <xf numFmtId="0" fontId="0" fillId="6" borderId="15" xfId="0" applyFill="1" applyBorder="1"/>
    <xf numFmtId="0" fontId="0" fillId="0" borderId="15" xfId="0" applyBorder="1"/>
    <xf numFmtId="0" fontId="0" fillId="0" borderId="19" xfId="0" applyBorder="1"/>
    <xf numFmtId="0" fontId="18" fillId="0" borderId="24" xfId="0" applyFont="1" applyBorder="1"/>
    <xf numFmtId="49" fontId="2" fillId="0" borderId="18" xfId="0" applyNumberFormat="1" applyFont="1" applyBorder="1" applyAlignment="1">
      <alignment vertical="center" wrapText="1"/>
    </xf>
    <xf numFmtId="0" fontId="2" fillId="0" borderId="0" xfId="0" applyFont="1" applyAlignment="1">
      <alignment vertical="top"/>
    </xf>
    <xf numFmtId="49" fontId="2" fillId="6" borderId="21" xfId="0" applyNumberFormat="1" applyFont="1" applyFill="1" applyBorder="1" applyAlignment="1">
      <alignment vertical="top"/>
    </xf>
    <xf numFmtId="49" fontId="14" fillId="6" borderId="21" xfId="1" applyNumberFormat="1" applyFill="1" applyBorder="1" applyAlignment="1">
      <alignment vertical="top"/>
    </xf>
    <xf numFmtId="0" fontId="18" fillId="0" borderId="25" xfId="0" applyFont="1" applyBorder="1"/>
    <xf numFmtId="0" fontId="5" fillId="6" borderId="19" xfId="0" applyFont="1" applyFill="1" applyBorder="1"/>
    <xf numFmtId="0" fontId="2" fillId="0" borderId="18" xfId="0" applyFont="1" applyBorder="1" applyAlignment="1">
      <alignment horizontal="left" vertical="center" wrapText="1"/>
    </xf>
    <xf numFmtId="0" fontId="2" fillId="0" borderId="0" xfId="0" applyFont="1" applyAlignment="1">
      <alignment vertical="center"/>
    </xf>
    <xf numFmtId="0" fontId="3" fillId="5" borderId="18" xfId="0" applyFont="1" applyFill="1" applyBorder="1" applyAlignment="1">
      <alignment horizontal="center" vertical="center" wrapText="1"/>
    </xf>
    <xf numFmtId="14" fontId="2" fillId="0" borderId="18" xfId="0" applyNumberFormat="1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left" vertical="center" wrapText="1"/>
    </xf>
    <xf numFmtId="0" fontId="2" fillId="0" borderId="17" xfId="0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2" fillId="0" borderId="21" xfId="0" applyFont="1" applyBorder="1" applyAlignment="1">
      <alignment horizontal="left" vertical="center" wrapText="1"/>
    </xf>
    <xf numFmtId="0" fontId="3" fillId="5" borderId="18" xfId="0" applyFont="1" applyFill="1" applyBorder="1" applyAlignment="1">
      <alignment horizontal="left" vertical="center"/>
    </xf>
    <xf numFmtId="9" fontId="6" fillId="0" borderId="18" xfId="0" applyNumberFormat="1" applyFont="1" applyBorder="1" applyAlignment="1">
      <alignment horizontal="left" wrapText="1"/>
    </xf>
    <xf numFmtId="9" fontId="6" fillId="0" borderId="20" xfId="0" applyNumberFormat="1" applyFont="1" applyBorder="1" applyAlignment="1">
      <alignment horizontal="left" wrapText="1"/>
    </xf>
    <xf numFmtId="0" fontId="14" fillId="0" borderId="15" xfId="1" applyFill="1" applyBorder="1"/>
    <xf numFmtId="0" fontId="0" fillId="0" borderId="15" xfId="0" applyBorder="1"/>
    <xf numFmtId="0" fontId="0" fillId="0" borderId="19" xfId="0" applyBorder="1"/>
    <xf numFmtId="0" fontId="8" fillId="0" borderId="0" xfId="0" applyFont="1" applyAlignment="1">
      <alignment horizontal="left" vertical="center" wrapText="1"/>
    </xf>
    <xf numFmtId="0" fontId="8" fillId="0" borderId="5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wrapText="1"/>
    </xf>
    <xf numFmtId="0" fontId="7" fillId="0" borderId="0" xfId="0" applyFont="1" applyAlignment="1">
      <alignment vertical="center"/>
    </xf>
    <xf numFmtId="49" fontId="1" fillId="0" borderId="0" xfId="0" applyNumberFormat="1" applyFont="1" applyAlignment="1">
      <alignment horizontal="left" vertical="center" wrapText="1"/>
    </xf>
    <xf numFmtId="0" fontId="2" fillId="2" borderId="8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vertical="center" wrapText="1"/>
    </xf>
    <xf numFmtId="0" fontId="5" fillId="0" borderId="1" xfId="0" applyFont="1" applyBorder="1" applyAlignment="1">
      <alignment wrapText="1"/>
    </xf>
    <xf numFmtId="0" fontId="5" fillId="0" borderId="8" xfId="0" applyFont="1" applyBorder="1" applyAlignment="1">
      <alignment wrapText="1"/>
    </xf>
    <xf numFmtId="0" fontId="2" fillId="5" borderId="0" xfId="0" applyFont="1" applyFill="1" applyAlignment="1">
      <alignment horizontal="center" vertical="top" wrapText="1"/>
    </xf>
    <xf numFmtId="49" fontId="2" fillId="0" borderId="0" xfId="0" applyNumberFormat="1" applyFont="1" applyAlignment="1">
      <alignment horizontal="left" vertical="center" wrapText="1"/>
    </xf>
    <xf numFmtId="49" fontId="2" fillId="0" borderId="0" xfId="0" applyNumberFormat="1" applyFont="1" applyAlignment="1">
      <alignment horizontal="left" wrapText="1"/>
    </xf>
    <xf numFmtId="49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2" fillId="0" borderId="0" xfId="0" applyFont="1" applyAlignment="1">
      <alignment horizontal="justify" vertical="center" wrapText="1"/>
    </xf>
    <xf numFmtId="0" fontId="2" fillId="0" borderId="0" xfId="0" applyFont="1" applyAlignment="1">
      <alignment horizontal="center" vertical="center" wrapText="1"/>
    </xf>
    <xf numFmtId="4" fontId="1" fillId="0" borderId="12" xfId="0" applyNumberFormat="1" applyFont="1" applyBorder="1" applyAlignment="1">
      <alignment horizontal="left" vertical="center" wrapText="1" indent="1"/>
    </xf>
    <xf numFmtId="0" fontId="1" fillId="0" borderId="12" xfId="0" applyFont="1" applyBorder="1" applyAlignment="1">
      <alignment horizontal="left" vertical="center" wrapText="1" indent="1"/>
    </xf>
    <xf numFmtId="0" fontId="17" fillId="0" borderId="12" xfId="1" applyFont="1" applyBorder="1" applyAlignment="1">
      <alignment horizontal="left" vertical="center" wrapText="1" indent="1"/>
    </xf>
    <xf numFmtId="49" fontId="10" fillId="0" borderId="0" xfId="0" applyNumberFormat="1" applyFont="1" applyAlignment="1">
      <alignment horizontal="center" vertical="top" wrapText="1"/>
    </xf>
    <xf numFmtId="49" fontId="10" fillId="0" borderId="5" xfId="0" applyNumberFormat="1" applyFont="1" applyBorder="1" applyAlignment="1">
      <alignment horizontal="center" vertical="top" wrapText="1"/>
    </xf>
    <xf numFmtId="0" fontId="8" fillId="0" borderId="6" xfId="0" applyFont="1" applyBorder="1" applyAlignment="1">
      <alignment horizontal="left" vertical="center" wrapText="1" indent="1"/>
    </xf>
    <xf numFmtId="0" fontId="8" fillId="0" borderId="1" xfId="0" applyFont="1" applyBorder="1" applyAlignment="1">
      <alignment horizontal="left" vertical="center" wrapText="1" indent="1"/>
    </xf>
    <xf numFmtId="0" fontId="8" fillId="0" borderId="7" xfId="0" applyFont="1" applyBorder="1" applyAlignment="1">
      <alignment horizontal="left" vertical="center" wrapText="1" indent="1"/>
    </xf>
    <xf numFmtId="0" fontId="1" fillId="0" borderId="0" xfId="0" applyFont="1" applyAlignment="1">
      <alignment horizontal="left" vertical="top" wrapText="1"/>
    </xf>
    <xf numFmtId="0" fontId="2" fillId="2" borderId="6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 wrapText="1" indent="1"/>
    </xf>
    <xf numFmtId="0" fontId="8" fillId="0" borderId="0" xfId="0" applyFont="1" applyAlignment="1">
      <alignment horizontal="left" vertical="center" wrapText="1" indent="1"/>
    </xf>
    <xf numFmtId="0" fontId="8" fillId="0" borderId="13" xfId="0" applyFont="1" applyBorder="1" applyAlignment="1">
      <alignment horizontal="left" vertical="center" wrapText="1"/>
    </xf>
    <xf numFmtId="0" fontId="8" fillId="0" borderId="8" xfId="0" applyFont="1" applyBorder="1" applyAlignment="1">
      <alignment horizontal="left" vertical="center" wrapText="1"/>
    </xf>
    <xf numFmtId="0" fontId="8" fillId="0" borderId="14" xfId="0" applyFont="1" applyBorder="1" applyAlignment="1">
      <alignment horizontal="left" vertical="center" wrapText="1"/>
    </xf>
    <xf numFmtId="0" fontId="2" fillId="2" borderId="0" xfId="0" applyFont="1" applyFill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0" fontId="8" fillId="0" borderId="4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left" vertical="center" wrapText="1" indent="1"/>
    </xf>
    <xf numFmtId="0" fontId="1" fillId="0" borderId="10" xfId="0" applyFont="1" applyBorder="1" applyAlignment="1">
      <alignment horizontal="left" vertical="center" wrapText="1" indent="1"/>
    </xf>
    <xf numFmtId="0" fontId="1" fillId="0" borderId="11" xfId="0" applyFont="1" applyBorder="1" applyAlignment="1">
      <alignment horizontal="left" vertical="center" wrapText="1" indent="1"/>
    </xf>
    <xf numFmtId="0" fontId="1" fillId="0" borderId="1" xfId="0" applyFont="1" applyBorder="1" applyAlignment="1">
      <alignment horizontal="center" vertical="center" wrapText="1"/>
    </xf>
    <xf numFmtId="0" fontId="16" fillId="0" borderId="23" xfId="0" applyFont="1" applyBorder="1" applyAlignment="1">
      <alignment horizontal="center"/>
    </xf>
    <xf numFmtId="0" fontId="16" fillId="0" borderId="16" xfId="0" applyFont="1" applyBorder="1" applyAlignment="1">
      <alignment horizontal="center"/>
    </xf>
    <xf numFmtId="0" fontId="16" fillId="0" borderId="17" xfId="0" applyFont="1" applyBorder="1" applyAlignment="1">
      <alignment horizontal="center"/>
    </xf>
    <xf numFmtId="0" fontId="5" fillId="7" borderId="22" xfId="0" applyFont="1" applyFill="1" applyBorder="1" applyAlignment="1">
      <alignment horizontal="center"/>
    </xf>
    <xf numFmtId="0" fontId="5" fillId="7" borderId="20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 xr:uid="{4CD37BF5-FB11-4DD0-B716-8267E083BE1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</xdr:row>
          <xdr:rowOff>0</xdr:rowOff>
        </xdr:from>
        <xdr:to>
          <xdr:col>11</xdr:col>
          <xdr:colOff>0</xdr:colOff>
          <xdr:row>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Appuyer ici pour sauver au format Excel avec option envoie par mail.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314325</xdr:colOff>
          <xdr:row>4</xdr:row>
          <xdr:rowOff>0</xdr:rowOff>
        </xdr:from>
        <xdr:to>
          <xdr:col>10</xdr:col>
          <xdr:colOff>762000</xdr:colOff>
          <xdr:row>7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Appuyer ici pour sauver au format Excel + PDF avec option envoie pdf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1905000</xdr:colOff>
          <xdr:row>2</xdr:row>
          <xdr:rowOff>0</xdr:rowOff>
        </xdr:from>
        <xdr:to>
          <xdr:col>3</xdr:col>
          <xdr:colOff>0</xdr:colOff>
          <xdr:row>2</xdr:row>
          <xdr:rowOff>323850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numéro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dresseMail@Domaine.ext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idier.buonsenso@skynet.be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didier.buonsenso@skynet.be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EmailEntreprise@Domaine.Ext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M116"/>
  <sheetViews>
    <sheetView showGridLines="0" tabSelected="1" topLeftCell="B1" zoomScale="109" workbookViewId="0">
      <selection activeCell="C3" sqref="C3"/>
    </sheetView>
  </sheetViews>
  <sheetFormatPr baseColWidth="10" defaultColWidth="11.42578125" defaultRowHeight="15" customHeight="1" x14ac:dyDescent="0.2"/>
  <cols>
    <col min="1" max="1" width="9.5703125" style="2" hidden="1" customWidth="1"/>
    <col min="2" max="2" width="10.42578125" style="2" bestFit="1" customWidth="1"/>
    <col min="3" max="3" width="43.28515625" style="2" customWidth="1"/>
    <col min="4" max="4" width="7.5703125" style="2" bestFit="1" customWidth="1"/>
    <col min="5" max="5" width="8.28515625" style="21" customWidth="1"/>
    <col min="6" max="7" width="10.7109375" style="21" customWidth="1"/>
    <col min="8" max="8" width="4.7109375" style="2" customWidth="1"/>
    <col min="9" max="12" width="11.42578125" style="2"/>
    <col min="13" max="13" width="13.85546875" style="2" bestFit="1" customWidth="1"/>
    <col min="14" max="16384" width="11.42578125" style="2"/>
  </cols>
  <sheetData>
    <row r="1" spans="1:13" ht="26.25" thickBot="1" x14ac:dyDescent="0.25">
      <c r="B1" s="125" t="s">
        <v>221</v>
      </c>
      <c r="C1" s="126"/>
      <c r="D1" s="126"/>
      <c r="E1" s="126"/>
      <c r="F1" s="126"/>
      <c r="G1" s="127"/>
      <c r="M1" s="121" t="str">
        <f>CONCATENATE(C5," ",C6)</f>
        <v>NomClient PrénomClient</v>
      </c>
    </row>
    <row r="2" spans="1:13" ht="20.100000000000001" customHeight="1" thickBot="1" x14ac:dyDescent="0.25">
      <c r="B2" s="78" t="s">
        <v>234</v>
      </c>
      <c r="C2" s="114" t="s">
        <v>235</v>
      </c>
      <c r="D2" s="122" t="s">
        <v>282</v>
      </c>
      <c r="E2" s="122"/>
      <c r="F2" s="123" t="s">
        <v>290</v>
      </c>
      <c r="G2" s="124"/>
    </row>
    <row r="3" spans="1:13" ht="26.25" thickBot="1" x14ac:dyDescent="0.25">
      <c r="B3" s="78" t="str">
        <f>IF(F2="Devis","Numéro du devis","Numéro de facture")</f>
        <v>Numéro de facture</v>
      </c>
      <c r="C3" s="120">
        <v>2023001</v>
      </c>
      <c r="D3" s="122" t="str">
        <f>IF(F2="Devis","Date du devis","Date de la facture")</f>
        <v>Date de la facture</v>
      </c>
      <c r="E3" s="122" t="str">
        <f t="shared" ref="E3" si="0">IF(I2="Devis","Numéro du devis","Numéro de facture")</f>
        <v>Numéro de facture</v>
      </c>
      <c r="F3" s="123">
        <v>45100</v>
      </c>
      <c r="G3" s="124"/>
    </row>
    <row r="4" spans="1:13" ht="20.100000000000001" customHeight="1" x14ac:dyDescent="0.2">
      <c r="B4" s="79" t="s">
        <v>224</v>
      </c>
      <c r="C4" s="75" t="s">
        <v>231</v>
      </c>
      <c r="D4" s="128" t="s">
        <v>225</v>
      </c>
      <c r="E4" s="129"/>
      <c r="F4" s="129"/>
      <c r="G4" s="130"/>
    </row>
    <row r="5" spans="1:13" ht="20.100000000000001" customHeight="1" x14ac:dyDescent="0.2">
      <c r="B5" s="80" t="s">
        <v>222</v>
      </c>
      <c r="C5" s="77" t="s">
        <v>295</v>
      </c>
      <c r="D5" s="80" t="s">
        <v>233</v>
      </c>
      <c r="E5" s="133" t="s">
        <v>293</v>
      </c>
      <c r="F5" s="133"/>
      <c r="G5" s="134"/>
    </row>
    <row r="6" spans="1:13" ht="15" customHeight="1" thickBot="1" x14ac:dyDescent="0.25">
      <c r="B6" s="80" t="s">
        <v>223</v>
      </c>
      <c r="C6" s="77" t="s">
        <v>296</v>
      </c>
      <c r="D6" s="82" t="s">
        <v>226</v>
      </c>
      <c r="E6" s="133" t="s">
        <v>294</v>
      </c>
      <c r="F6" s="133"/>
      <c r="G6" s="134"/>
    </row>
    <row r="7" spans="1:13" ht="15" customHeight="1" x14ac:dyDescent="0.2">
      <c r="B7" s="79" t="s">
        <v>232</v>
      </c>
      <c r="C7" s="74" t="s">
        <v>292</v>
      </c>
      <c r="D7" s="83" t="s">
        <v>229</v>
      </c>
      <c r="E7" s="131" t="s">
        <v>297</v>
      </c>
      <c r="F7" s="131"/>
      <c r="G7" s="132"/>
    </row>
    <row r="8" spans="1:13" ht="15" customHeight="1" thickBot="1" x14ac:dyDescent="0.25">
      <c r="B8" s="81" t="s">
        <v>227</v>
      </c>
      <c r="C8" s="73" t="s">
        <v>292</v>
      </c>
      <c r="D8" s="84" t="s">
        <v>228</v>
      </c>
      <c r="E8" s="138" t="s">
        <v>298</v>
      </c>
      <c r="F8" s="139"/>
      <c r="G8" s="140"/>
    </row>
    <row r="9" spans="1:13" ht="15" customHeight="1" thickBot="1" x14ac:dyDescent="0.3">
      <c r="B9" s="85" t="s">
        <v>291</v>
      </c>
      <c r="C9" s="76" t="s">
        <v>230</v>
      </c>
      <c r="D9" s="135" t="s">
        <v>236</v>
      </c>
      <c r="E9" s="135"/>
      <c r="F9" s="136">
        <v>0.06</v>
      </c>
      <c r="G9" s="137"/>
    </row>
    <row r="10" spans="1:13" ht="15" customHeight="1" x14ac:dyDescent="0.2">
      <c r="B10" s="70"/>
      <c r="C10" s="71"/>
      <c r="D10" s="71"/>
      <c r="E10" s="71"/>
      <c r="F10" s="71"/>
      <c r="G10" s="72"/>
    </row>
    <row r="11" spans="1:13" ht="25.5" x14ac:dyDescent="0.2">
      <c r="B11" s="125" t="s">
        <v>261</v>
      </c>
      <c r="C11" s="126"/>
      <c r="D11" s="126"/>
      <c r="E11" s="126"/>
      <c r="F11" s="126"/>
      <c r="G11" s="127"/>
    </row>
    <row r="12" spans="1:13" ht="15" customHeight="1" x14ac:dyDescent="0.2">
      <c r="B12" s="59" t="s">
        <v>163</v>
      </c>
      <c r="C12" s="59" t="s">
        <v>4</v>
      </c>
      <c r="D12" s="59" t="s">
        <v>0</v>
      </c>
      <c r="E12" s="60" t="s">
        <v>1</v>
      </c>
      <c r="F12" s="60" t="s">
        <v>2</v>
      </c>
      <c r="G12" s="60" t="s">
        <v>3</v>
      </c>
    </row>
    <row r="13" spans="1:13" ht="15" customHeight="1" x14ac:dyDescent="0.2">
      <c r="A13" s="2">
        <f>IF(E13="",0,1)</f>
        <v>0</v>
      </c>
      <c r="B13" s="26" t="s">
        <v>5</v>
      </c>
      <c r="C13" s="23" t="s">
        <v>6</v>
      </c>
      <c r="D13" s="16" t="s">
        <v>208</v>
      </c>
      <c r="E13" s="17"/>
      <c r="F13" s="17"/>
      <c r="G13" s="17">
        <f>E13*F13</f>
        <v>0</v>
      </c>
    </row>
    <row r="14" spans="1:13" ht="15" customHeight="1" x14ac:dyDescent="0.2">
      <c r="A14" s="2">
        <f>IF(E14="",A13,A13+1)</f>
        <v>0</v>
      </c>
      <c r="B14" s="26" t="s">
        <v>7</v>
      </c>
      <c r="C14" s="23" t="s">
        <v>8</v>
      </c>
      <c r="D14" s="16" t="s">
        <v>9</v>
      </c>
      <c r="E14" s="17"/>
      <c r="F14" s="17"/>
      <c r="G14" s="17">
        <f t="shared" ref="G14:G35" si="1">E14*F14</f>
        <v>0</v>
      </c>
    </row>
    <row r="15" spans="1:13" ht="15" customHeight="1" x14ac:dyDescent="0.2">
      <c r="A15" s="2">
        <f t="shared" ref="A15:A78" si="2">IF(E15="",A14,A14+1)</f>
        <v>0</v>
      </c>
      <c r="B15" s="26" t="s">
        <v>10</v>
      </c>
      <c r="C15" s="23" t="s">
        <v>11</v>
      </c>
      <c r="D15" s="16" t="s">
        <v>9</v>
      </c>
      <c r="E15" s="17"/>
      <c r="F15" s="17"/>
      <c r="G15" s="17">
        <f t="shared" si="1"/>
        <v>0</v>
      </c>
    </row>
    <row r="16" spans="1:13" ht="15" customHeight="1" x14ac:dyDescent="0.2">
      <c r="A16" s="2">
        <f t="shared" si="2"/>
        <v>0</v>
      </c>
      <c r="B16" s="26" t="s">
        <v>12</v>
      </c>
      <c r="C16" s="23" t="s">
        <v>13</v>
      </c>
      <c r="D16" s="16" t="s">
        <v>9</v>
      </c>
      <c r="E16" s="17"/>
      <c r="F16" s="17"/>
      <c r="G16" s="17">
        <f t="shared" si="1"/>
        <v>0</v>
      </c>
    </row>
    <row r="17" spans="1:7" ht="15" customHeight="1" x14ac:dyDescent="0.2">
      <c r="A17" s="2">
        <f t="shared" si="2"/>
        <v>0</v>
      </c>
      <c r="B17" s="26" t="s">
        <v>14</v>
      </c>
      <c r="C17" s="23" t="s">
        <v>15</v>
      </c>
      <c r="D17" s="16" t="s">
        <v>9</v>
      </c>
      <c r="E17" s="17"/>
      <c r="F17" s="17"/>
      <c r="G17" s="17">
        <f t="shared" si="1"/>
        <v>0</v>
      </c>
    </row>
    <row r="18" spans="1:7" ht="15" customHeight="1" x14ac:dyDescent="0.2">
      <c r="A18" s="2">
        <f t="shared" si="2"/>
        <v>0</v>
      </c>
      <c r="B18" s="26" t="s">
        <v>16</v>
      </c>
      <c r="C18" s="23" t="s">
        <v>17</v>
      </c>
      <c r="D18" s="16" t="s">
        <v>9</v>
      </c>
      <c r="E18" s="17"/>
      <c r="F18" s="17"/>
      <c r="G18" s="17">
        <f t="shared" si="1"/>
        <v>0</v>
      </c>
    </row>
    <row r="19" spans="1:7" ht="15" customHeight="1" x14ac:dyDescent="0.2">
      <c r="A19" s="2">
        <f t="shared" si="2"/>
        <v>0</v>
      </c>
      <c r="B19" s="26" t="s">
        <v>18</v>
      </c>
      <c r="C19" s="23" t="s">
        <v>19</v>
      </c>
      <c r="D19" s="16"/>
      <c r="E19" s="17"/>
      <c r="F19" s="17"/>
      <c r="G19" s="17">
        <f t="shared" si="1"/>
        <v>0</v>
      </c>
    </row>
    <row r="20" spans="1:7" ht="15" customHeight="1" x14ac:dyDescent="0.2">
      <c r="A20" s="2">
        <f t="shared" si="2"/>
        <v>1</v>
      </c>
      <c r="B20" s="26" t="s">
        <v>187</v>
      </c>
      <c r="C20" s="23" t="s">
        <v>20</v>
      </c>
      <c r="D20" s="16" t="s">
        <v>9</v>
      </c>
      <c r="E20" s="17">
        <v>10</v>
      </c>
      <c r="F20" s="17">
        <v>100</v>
      </c>
      <c r="G20" s="17">
        <f t="shared" si="1"/>
        <v>1000</v>
      </c>
    </row>
    <row r="21" spans="1:7" ht="15" customHeight="1" x14ac:dyDescent="0.2">
      <c r="A21" s="2">
        <f t="shared" si="2"/>
        <v>1</v>
      </c>
      <c r="B21" s="26" t="s">
        <v>188</v>
      </c>
      <c r="C21" s="23" t="s">
        <v>21</v>
      </c>
      <c r="D21" s="16" t="s">
        <v>9</v>
      </c>
      <c r="E21" s="17"/>
      <c r="F21" s="17"/>
      <c r="G21" s="17">
        <f t="shared" si="1"/>
        <v>0</v>
      </c>
    </row>
    <row r="22" spans="1:7" ht="15" customHeight="1" x14ac:dyDescent="0.2">
      <c r="A22" s="2">
        <f t="shared" si="2"/>
        <v>1</v>
      </c>
      <c r="B22" s="26" t="s">
        <v>189</v>
      </c>
      <c r="C22" s="23" t="s">
        <v>22</v>
      </c>
      <c r="D22" s="16" t="s">
        <v>25</v>
      </c>
      <c r="E22" s="17"/>
      <c r="F22" s="17"/>
      <c r="G22" s="17">
        <f t="shared" si="1"/>
        <v>0</v>
      </c>
    </row>
    <row r="23" spans="1:7" ht="15" customHeight="1" x14ac:dyDescent="0.2">
      <c r="A23" s="2">
        <f t="shared" si="2"/>
        <v>1</v>
      </c>
      <c r="B23" s="26" t="s">
        <v>23</v>
      </c>
      <c r="C23" s="23" t="s">
        <v>24</v>
      </c>
      <c r="D23" s="16" t="s">
        <v>25</v>
      </c>
      <c r="E23" s="17"/>
      <c r="F23" s="17"/>
      <c r="G23" s="17">
        <f t="shared" si="1"/>
        <v>0</v>
      </c>
    </row>
    <row r="24" spans="1:7" ht="15" customHeight="1" x14ac:dyDescent="0.2">
      <c r="A24" s="2">
        <f t="shared" si="2"/>
        <v>1</v>
      </c>
      <c r="B24" s="26" t="s">
        <v>26</v>
      </c>
      <c r="C24" s="23" t="s">
        <v>27</v>
      </c>
      <c r="D24" s="16" t="s">
        <v>208</v>
      </c>
      <c r="E24" s="17"/>
      <c r="F24" s="17"/>
      <c r="G24" s="17">
        <f t="shared" si="1"/>
        <v>0</v>
      </c>
    </row>
    <row r="25" spans="1:7" ht="15" customHeight="1" x14ac:dyDescent="0.2">
      <c r="A25" s="2">
        <f t="shared" si="2"/>
        <v>1</v>
      </c>
      <c r="B25" s="26" t="s">
        <v>28</v>
      </c>
      <c r="C25" s="23" t="s">
        <v>29</v>
      </c>
      <c r="D25" s="16" t="s">
        <v>25</v>
      </c>
      <c r="E25" s="17"/>
      <c r="F25" s="17"/>
      <c r="G25" s="17">
        <f t="shared" si="1"/>
        <v>0</v>
      </c>
    </row>
    <row r="26" spans="1:7" ht="15" customHeight="1" x14ac:dyDescent="0.2">
      <c r="A26" s="2">
        <f t="shared" si="2"/>
        <v>1</v>
      </c>
      <c r="B26" s="26" t="s">
        <v>30</v>
      </c>
      <c r="C26" s="23" t="s">
        <v>31</v>
      </c>
      <c r="D26" s="16"/>
      <c r="E26" s="17"/>
      <c r="F26" s="17"/>
      <c r="G26" s="17">
        <f t="shared" si="1"/>
        <v>0</v>
      </c>
    </row>
    <row r="27" spans="1:7" ht="15" customHeight="1" x14ac:dyDescent="0.2">
      <c r="A27" s="2">
        <f t="shared" si="2"/>
        <v>1</v>
      </c>
      <c r="B27" s="26" t="s">
        <v>190</v>
      </c>
      <c r="C27" s="23" t="s">
        <v>32</v>
      </c>
      <c r="D27" s="16" t="s">
        <v>25</v>
      </c>
      <c r="E27" s="17"/>
      <c r="F27" s="17"/>
      <c r="G27" s="17">
        <f t="shared" si="1"/>
        <v>0</v>
      </c>
    </row>
    <row r="28" spans="1:7" ht="15" customHeight="1" x14ac:dyDescent="0.2">
      <c r="A28" s="2">
        <f t="shared" si="2"/>
        <v>1</v>
      </c>
      <c r="B28" s="26" t="s">
        <v>191</v>
      </c>
      <c r="C28" s="23" t="s">
        <v>33</v>
      </c>
      <c r="D28" s="16" t="s">
        <v>25</v>
      </c>
      <c r="E28" s="17"/>
      <c r="F28" s="17"/>
      <c r="G28" s="17">
        <f t="shared" si="1"/>
        <v>0</v>
      </c>
    </row>
    <row r="29" spans="1:7" ht="15" customHeight="1" x14ac:dyDescent="0.2">
      <c r="A29" s="2">
        <f t="shared" si="2"/>
        <v>1</v>
      </c>
      <c r="B29" s="26" t="s">
        <v>34</v>
      </c>
      <c r="C29" s="23" t="s">
        <v>35</v>
      </c>
      <c r="D29" s="16" t="s">
        <v>9</v>
      </c>
      <c r="E29" s="17"/>
      <c r="F29" s="17"/>
      <c r="G29" s="17">
        <f t="shared" si="1"/>
        <v>0</v>
      </c>
    </row>
    <row r="30" spans="1:7" ht="15" customHeight="1" x14ac:dyDescent="0.2">
      <c r="A30" s="2">
        <f t="shared" si="2"/>
        <v>1</v>
      </c>
      <c r="B30" s="26" t="s">
        <v>36</v>
      </c>
      <c r="C30" s="23" t="s">
        <v>37</v>
      </c>
      <c r="D30" s="16" t="s">
        <v>9</v>
      </c>
      <c r="E30" s="17"/>
      <c r="F30" s="17"/>
      <c r="G30" s="17">
        <f t="shared" si="1"/>
        <v>0</v>
      </c>
    </row>
    <row r="31" spans="1:7" ht="15" customHeight="1" x14ac:dyDescent="0.2">
      <c r="A31" s="2">
        <f t="shared" si="2"/>
        <v>1</v>
      </c>
      <c r="B31" s="26" t="s">
        <v>38</v>
      </c>
      <c r="C31" s="23" t="s">
        <v>39</v>
      </c>
      <c r="D31" s="16" t="s">
        <v>25</v>
      </c>
      <c r="E31" s="17"/>
      <c r="F31" s="17"/>
      <c r="G31" s="17">
        <f t="shared" si="1"/>
        <v>0</v>
      </c>
    </row>
    <row r="32" spans="1:7" ht="15" customHeight="1" x14ac:dyDescent="0.2">
      <c r="A32" s="2">
        <f t="shared" si="2"/>
        <v>1</v>
      </c>
      <c r="B32" s="26" t="s">
        <v>40</v>
      </c>
      <c r="C32" s="23" t="s">
        <v>41</v>
      </c>
      <c r="D32" s="16" t="s">
        <v>209</v>
      </c>
      <c r="E32" s="17"/>
      <c r="F32" s="17"/>
      <c r="G32" s="17">
        <f t="shared" si="1"/>
        <v>0</v>
      </c>
    </row>
    <row r="33" spans="1:7" ht="15" customHeight="1" x14ac:dyDescent="0.2">
      <c r="A33" s="2">
        <f t="shared" si="2"/>
        <v>1</v>
      </c>
      <c r="B33" s="26" t="s">
        <v>42</v>
      </c>
      <c r="C33" s="23" t="s">
        <v>43</v>
      </c>
      <c r="D33" s="16" t="s">
        <v>25</v>
      </c>
      <c r="E33" s="17"/>
      <c r="F33" s="17"/>
      <c r="G33" s="17">
        <f t="shared" si="1"/>
        <v>0</v>
      </c>
    </row>
    <row r="34" spans="1:7" ht="15" customHeight="1" x14ac:dyDescent="0.2">
      <c r="A34" s="2">
        <f t="shared" si="2"/>
        <v>1</v>
      </c>
      <c r="B34" s="26" t="s">
        <v>44</v>
      </c>
      <c r="C34" s="23" t="s">
        <v>45</v>
      </c>
      <c r="D34" s="16" t="s">
        <v>46</v>
      </c>
      <c r="E34" s="17"/>
      <c r="F34" s="17"/>
      <c r="G34" s="17">
        <f t="shared" si="1"/>
        <v>0</v>
      </c>
    </row>
    <row r="35" spans="1:7" ht="15" customHeight="1" x14ac:dyDescent="0.2">
      <c r="A35" s="2">
        <f t="shared" si="2"/>
        <v>1</v>
      </c>
      <c r="B35" s="26" t="s">
        <v>47</v>
      </c>
      <c r="C35" s="23" t="s">
        <v>48</v>
      </c>
      <c r="D35" s="16" t="s">
        <v>209</v>
      </c>
      <c r="E35" s="17"/>
      <c r="F35" s="17"/>
      <c r="G35" s="17">
        <f t="shared" si="1"/>
        <v>0</v>
      </c>
    </row>
    <row r="36" spans="1:7" ht="15" customHeight="1" x14ac:dyDescent="0.2">
      <c r="A36" s="2">
        <f t="shared" si="2"/>
        <v>1</v>
      </c>
      <c r="B36" s="26"/>
      <c r="C36" s="23"/>
      <c r="D36" s="15"/>
      <c r="E36" s="17"/>
      <c r="F36" s="17"/>
      <c r="G36" s="17"/>
    </row>
    <row r="37" spans="1:7" ht="15" customHeight="1" x14ac:dyDescent="0.2">
      <c r="B37" s="59" t="s">
        <v>164</v>
      </c>
      <c r="C37" s="59" t="s">
        <v>49</v>
      </c>
      <c r="D37" s="59" t="s">
        <v>0</v>
      </c>
      <c r="E37" s="60" t="s">
        <v>1</v>
      </c>
      <c r="F37" s="60" t="s">
        <v>2</v>
      </c>
      <c r="G37" s="60" t="s">
        <v>3</v>
      </c>
    </row>
    <row r="38" spans="1:7" ht="15" customHeight="1" x14ac:dyDescent="0.2">
      <c r="A38" s="2">
        <f>IF(E38="",A36,A36+1)</f>
        <v>1</v>
      </c>
      <c r="B38" s="26" t="s">
        <v>50</v>
      </c>
      <c r="C38" s="23" t="s">
        <v>168</v>
      </c>
      <c r="D38" s="16" t="s">
        <v>25</v>
      </c>
      <c r="E38" s="17"/>
      <c r="F38" s="17"/>
      <c r="G38" s="17">
        <f t="shared" ref="G38:G82" si="3">E38*F38</f>
        <v>0</v>
      </c>
    </row>
    <row r="39" spans="1:7" ht="15" customHeight="1" x14ac:dyDescent="0.2">
      <c r="A39" s="2">
        <f t="shared" si="2"/>
        <v>1</v>
      </c>
      <c r="B39" s="26" t="s">
        <v>51</v>
      </c>
      <c r="C39" s="23" t="s">
        <v>169</v>
      </c>
      <c r="D39" s="16" t="s">
        <v>208</v>
      </c>
      <c r="E39" s="17"/>
      <c r="F39" s="17"/>
      <c r="G39" s="17">
        <f t="shared" si="3"/>
        <v>0</v>
      </c>
    </row>
    <row r="40" spans="1:7" ht="15" customHeight="1" x14ac:dyDescent="0.2">
      <c r="A40" s="2">
        <f t="shared" si="2"/>
        <v>1</v>
      </c>
      <c r="B40" s="26" t="s">
        <v>52</v>
      </c>
      <c r="C40" s="23" t="s">
        <v>53</v>
      </c>
      <c r="D40" s="16"/>
      <c r="E40" s="17"/>
      <c r="F40" s="17"/>
      <c r="G40" s="17">
        <f t="shared" si="3"/>
        <v>0</v>
      </c>
    </row>
    <row r="41" spans="1:7" ht="15" customHeight="1" x14ac:dyDescent="0.2">
      <c r="A41" s="2">
        <f t="shared" si="2"/>
        <v>1</v>
      </c>
      <c r="B41" s="26" t="s">
        <v>192</v>
      </c>
      <c r="C41" s="23" t="s">
        <v>54</v>
      </c>
      <c r="D41" s="16" t="s">
        <v>9</v>
      </c>
      <c r="E41" s="17"/>
      <c r="F41" s="17"/>
      <c r="G41" s="17">
        <f t="shared" si="3"/>
        <v>0</v>
      </c>
    </row>
    <row r="42" spans="1:7" ht="15" customHeight="1" x14ac:dyDescent="0.2">
      <c r="A42" s="2">
        <f t="shared" si="2"/>
        <v>1</v>
      </c>
      <c r="B42" s="26" t="s">
        <v>193</v>
      </c>
      <c r="C42" s="23" t="s">
        <v>55</v>
      </c>
      <c r="D42" s="16" t="s">
        <v>9</v>
      </c>
      <c r="E42" s="17"/>
      <c r="F42" s="17"/>
      <c r="G42" s="17">
        <f t="shared" si="3"/>
        <v>0</v>
      </c>
    </row>
    <row r="43" spans="1:7" ht="15" customHeight="1" x14ac:dyDescent="0.2">
      <c r="A43" s="2">
        <f t="shared" si="2"/>
        <v>1</v>
      </c>
      <c r="B43" s="26" t="s">
        <v>194</v>
      </c>
      <c r="C43" s="23" t="s">
        <v>56</v>
      </c>
      <c r="D43" s="16" t="s">
        <v>9</v>
      </c>
      <c r="E43" s="17"/>
      <c r="F43" s="17"/>
      <c r="G43" s="17">
        <f t="shared" si="3"/>
        <v>0</v>
      </c>
    </row>
    <row r="44" spans="1:7" ht="15" customHeight="1" x14ac:dyDescent="0.2">
      <c r="A44" s="2">
        <f t="shared" si="2"/>
        <v>1</v>
      </c>
      <c r="B44" s="26" t="s">
        <v>195</v>
      </c>
      <c r="C44" s="23" t="s">
        <v>57</v>
      </c>
      <c r="D44" s="16" t="s">
        <v>9</v>
      </c>
      <c r="E44" s="17"/>
      <c r="F44" s="17"/>
      <c r="G44" s="17">
        <f t="shared" si="3"/>
        <v>0</v>
      </c>
    </row>
    <row r="45" spans="1:7" ht="15" customHeight="1" x14ac:dyDescent="0.2">
      <c r="A45" s="2">
        <f t="shared" si="2"/>
        <v>1</v>
      </c>
      <c r="B45" s="26" t="s">
        <v>196</v>
      </c>
      <c r="C45" s="23" t="s">
        <v>58</v>
      </c>
      <c r="D45" s="16" t="s">
        <v>9</v>
      </c>
      <c r="E45" s="17"/>
      <c r="F45" s="17"/>
      <c r="G45" s="17">
        <f t="shared" si="3"/>
        <v>0</v>
      </c>
    </row>
    <row r="46" spans="1:7" ht="15" customHeight="1" x14ac:dyDescent="0.2">
      <c r="A46" s="2">
        <f t="shared" si="2"/>
        <v>1</v>
      </c>
      <c r="B46" s="26" t="s">
        <v>59</v>
      </c>
      <c r="C46" s="23" t="s">
        <v>60</v>
      </c>
      <c r="D46" s="16" t="s">
        <v>9</v>
      </c>
      <c r="E46" s="17"/>
      <c r="F46" s="17"/>
      <c r="G46" s="17">
        <f t="shared" si="3"/>
        <v>0</v>
      </c>
    </row>
    <row r="47" spans="1:7" ht="15" customHeight="1" x14ac:dyDescent="0.2">
      <c r="A47" s="2">
        <f t="shared" si="2"/>
        <v>1</v>
      </c>
      <c r="B47" s="26" t="s">
        <v>61</v>
      </c>
      <c r="C47" s="23" t="s">
        <v>62</v>
      </c>
      <c r="D47" s="16" t="s">
        <v>25</v>
      </c>
      <c r="E47" s="17"/>
      <c r="F47" s="17"/>
      <c r="G47" s="17">
        <f t="shared" si="3"/>
        <v>0</v>
      </c>
    </row>
    <row r="48" spans="1:7" ht="15" customHeight="1" x14ac:dyDescent="0.2">
      <c r="A48" s="2">
        <f t="shared" si="2"/>
        <v>1</v>
      </c>
      <c r="B48" s="26" t="s">
        <v>63</v>
      </c>
      <c r="C48" s="23" t="s">
        <v>64</v>
      </c>
      <c r="D48" s="16" t="s">
        <v>25</v>
      </c>
      <c r="E48" s="17"/>
      <c r="F48" s="17"/>
      <c r="G48" s="17">
        <f t="shared" si="3"/>
        <v>0</v>
      </c>
    </row>
    <row r="49" spans="1:7" ht="15" customHeight="1" x14ac:dyDescent="0.2">
      <c r="A49" s="2">
        <f t="shared" si="2"/>
        <v>1</v>
      </c>
      <c r="B49" s="26" t="s">
        <v>65</v>
      </c>
      <c r="C49" s="23" t="s">
        <v>66</v>
      </c>
      <c r="D49" s="16"/>
      <c r="E49" s="17"/>
      <c r="F49" s="17"/>
      <c r="G49" s="17">
        <f t="shared" si="3"/>
        <v>0</v>
      </c>
    </row>
    <row r="50" spans="1:7" ht="15" customHeight="1" x14ac:dyDescent="0.2">
      <c r="A50" s="2">
        <f t="shared" si="2"/>
        <v>1</v>
      </c>
      <c r="B50" s="26" t="s">
        <v>197</v>
      </c>
      <c r="C50" s="23" t="s">
        <v>67</v>
      </c>
      <c r="D50" s="16" t="s">
        <v>208</v>
      </c>
      <c r="E50" s="17"/>
      <c r="F50" s="17"/>
      <c r="G50" s="17">
        <f t="shared" si="3"/>
        <v>0</v>
      </c>
    </row>
    <row r="51" spans="1:7" ht="15" customHeight="1" x14ac:dyDescent="0.2">
      <c r="A51" s="2">
        <f t="shared" si="2"/>
        <v>1</v>
      </c>
      <c r="B51" s="26" t="s">
        <v>198</v>
      </c>
      <c r="C51" s="23" t="s">
        <v>68</v>
      </c>
      <c r="D51" s="16" t="s">
        <v>208</v>
      </c>
      <c r="E51" s="17"/>
      <c r="F51" s="17"/>
      <c r="G51" s="17">
        <f t="shared" si="3"/>
        <v>0</v>
      </c>
    </row>
    <row r="52" spans="1:7" ht="15" customHeight="1" x14ac:dyDescent="0.2">
      <c r="A52" s="2">
        <f t="shared" si="2"/>
        <v>1</v>
      </c>
      <c r="B52" s="26" t="s">
        <v>69</v>
      </c>
      <c r="C52" s="23" t="s">
        <v>70</v>
      </c>
      <c r="D52" s="16" t="s">
        <v>208</v>
      </c>
      <c r="E52" s="17"/>
      <c r="F52" s="17"/>
      <c r="G52" s="17">
        <f t="shared" si="3"/>
        <v>0</v>
      </c>
    </row>
    <row r="53" spans="1:7" ht="15" customHeight="1" x14ac:dyDescent="0.2">
      <c r="A53" s="2">
        <f t="shared" si="2"/>
        <v>1</v>
      </c>
      <c r="B53" s="26" t="s">
        <v>71</v>
      </c>
      <c r="C53" s="23" t="s">
        <v>170</v>
      </c>
      <c r="D53" s="16" t="s">
        <v>25</v>
      </c>
      <c r="E53" s="17"/>
      <c r="F53" s="17"/>
      <c r="G53" s="17">
        <f t="shared" si="3"/>
        <v>0</v>
      </c>
    </row>
    <row r="54" spans="1:7" ht="15" customHeight="1" x14ac:dyDescent="0.2">
      <c r="A54" s="2">
        <f t="shared" si="2"/>
        <v>1</v>
      </c>
      <c r="B54" s="26" t="s">
        <v>72</v>
      </c>
      <c r="C54" s="23" t="s">
        <v>73</v>
      </c>
      <c r="D54" s="16" t="s">
        <v>208</v>
      </c>
      <c r="E54" s="17"/>
      <c r="F54" s="17"/>
      <c r="G54" s="17">
        <f t="shared" si="3"/>
        <v>0</v>
      </c>
    </row>
    <row r="55" spans="1:7" ht="15" customHeight="1" x14ac:dyDescent="0.2">
      <c r="A55" s="2">
        <f t="shared" si="2"/>
        <v>1</v>
      </c>
      <c r="B55" s="26" t="s">
        <v>74</v>
      </c>
      <c r="C55" s="23" t="s">
        <v>75</v>
      </c>
      <c r="D55" s="16" t="s">
        <v>25</v>
      </c>
      <c r="E55" s="17"/>
      <c r="F55" s="17"/>
      <c r="G55" s="17">
        <f t="shared" si="3"/>
        <v>0</v>
      </c>
    </row>
    <row r="56" spans="1:7" ht="15" customHeight="1" x14ac:dyDescent="0.2">
      <c r="A56" s="2">
        <f t="shared" si="2"/>
        <v>1</v>
      </c>
      <c r="B56" s="26" t="s">
        <v>76</v>
      </c>
      <c r="C56" s="23" t="s">
        <v>78</v>
      </c>
      <c r="D56" s="16" t="s">
        <v>46</v>
      </c>
      <c r="E56" s="17"/>
      <c r="F56" s="17"/>
      <c r="G56" s="17">
        <f t="shared" si="3"/>
        <v>0</v>
      </c>
    </row>
    <row r="57" spans="1:7" ht="15" customHeight="1" x14ac:dyDescent="0.2">
      <c r="A57" s="2">
        <f t="shared" si="2"/>
        <v>1</v>
      </c>
      <c r="B57" s="26" t="s">
        <v>77</v>
      </c>
      <c r="C57" s="23" t="s">
        <v>79</v>
      </c>
      <c r="D57" s="16" t="s">
        <v>46</v>
      </c>
      <c r="E57" s="17"/>
      <c r="F57" s="17"/>
      <c r="G57" s="17">
        <f t="shared" si="3"/>
        <v>0</v>
      </c>
    </row>
    <row r="58" spans="1:7" ht="15" customHeight="1" x14ac:dyDescent="0.2">
      <c r="A58" s="2">
        <f t="shared" si="2"/>
        <v>1</v>
      </c>
      <c r="B58" s="26" t="s">
        <v>80</v>
      </c>
      <c r="C58" s="23" t="s">
        <v>81</v>
      </c>
      <c r="D58" s="16" t="s">
        <v>208</v>
      </c>
      <c r="E58" s="17"/>
      <c r="F58" s="17"/>
      <c r="G58" s="17">
        <f t="shared" si="3"/>
        <v>0</v>
      </c>
    </row>
    <row r="59" spans="1:7" ht="15" customHeight="1" x14ac:dyDescent="0.2">
      <c r="A59" s="2">
        <f t="shared" si="2"/>
        <v>1</v>
      </c>
      <c r="B59" s="26" t="s">
        <v>82</v>
      </c>
      <c r="C59" s="23" t="s">
        <v>83</v>
      </c>
      <c r="D59" s="16" t="s">
        <v>25</v>
      </c>
      <c r="E59" s="17"/>
      <c r="F59" s="17"/>
      <c r="G59" s="17">
        <f t="shared" si="3"/>
        <v>0</v>
      </c>
    </row>
    <row r="60" spans="1:7" ht="15" customHeight="1" x14ac:dyDescent="0.2">
      <c r="A60" s="2">
        <f t="shared" si="2"/>
        <v>1</v>
      </c>
      <c r="B60" s="26" t="s">
        <v>84</v>
      </c>
      <c r="C60" s="23" t="s">
        <v>85</v>
      </c>
      <c r="D60" s="16" t="s">
        <v>177</v>
      </c>
      <c r="E60" s="17"/>
      <c r="F60" s="17"/>
      <c r="G60" s="17">
        <f t="shared" si="3"/>
        <v>0</v>
      </c>
    </row>
    <row r="61" spans="1:7" ht="15" customHeight="1" x14ac:dyDescent="0.2">
      <c r="A61" s="2">
        <f t="shared" si="2"/>
        <v>1</v>
      </c>
      <c r="B61" s="26" t="s">
        <v>86</v>
      </c>
      <c r="C61" s="23" t="s">
        <v>87</v>
      </c>
      <c r="D61" s="16" t="s">
        <v>9</v>
      </c>
      <c r="E61" s="17"/>
      <c r="F61" s="17"/>
      <c r="G61" s="17">
        <f t="shared" si="3"/>
        <v>0</v>
      </c>
    </row>
    <row r="62" spans="1:7" ht="15" customHeight="1" x14ac:dyDescent="0.2">
      <c r="A62" s="2">
        <f t="shared" si="2"/>
        <v>1</v>
      </c>
      <c r="B62" s="26" t="s">
        <v>88</v>
      </c>
      <c r="C62" s="23" t="s">
        <v>89</v>
      </c>
      <c r="D62" s="16" t="s">
        <v>208</v>
      </c>
      <c r="E62" s="17"/>
      <c r="F62" s="17"/>
      <c r="G62" s="17">
        <f t="shared" si="3"/>
        <v>0</v>
      </c>
    </row>
    <row r="63" spans="1:7" ht="15" customHeight="1" x14ac:dyDescent="0.2">
      <c r="A63" s="2">
        <f t="shared" si="2"/>
        <v>1</v>
      </c>
      <c r="B63" s="26" t="s">
        <v>90</v>
      </c>
      <c r="C63" s="23" t="s">
        <v>91</v>
      </c>
      <c r="D63" s="16" t="s">
        <v>25</v>
      </c>
      <c r="E63" s="17"/>
      <c r="F63" s="17"/>
      <c r="G63" s="17">
        <f t="shared" si="3"/>
        <v>0</v>
      </c>
    </row>
    <row r="64" spans="1:7" ht="15" customHeight="1" x14ac:dyDescent="0.2">
      <c r="A64" s="2">
        <f t="shared" si="2"/>
        <v>1</v>
      </c>
      <c r="B64" s="26"/>
      <c r="C64" s="23"/>
      <c r="D64" s="16"/>
      <c r="E64" s="17"/>
      <c r="F64" s="17"/>
      <c r="G64" s="17"/>
    </row>
    <row r="65" spans="1:7" ht="15" customHeight="1" x14ac:dyDescent="0.2">
      <c r="B65" s="59" t="s">
        <v>165</v>
      </c>
      <c r="C65" s="59" t="s">
        <v>171</v>
      </c>
      <c r="D65" s="59" t="s">
        <v>0</v>
      </c>
      <c r="E65" s="60" t="s">
        <v>1</v>
      </c>
      <c r="F65" s="60" t="s">
        <v>2</v>
      </c>
      <c r="G65" s="60" t="s">
        <v>3</v>
      </c>
    </row>
    <row r="66" spans="1:7" ht="15" customHeight="1" x14ac:dyDescent="0.2">
      <c r="A66" s="2">
        <f>IF(E66="",A64,A64+1)</f>
        <v>1</v>
      </c>
      <c r="B66" s="26" t="s">
        <v>92</v>
      </c>
      <c r="C66" s="23" t="s">
        <v>93</v>
      </c>
      <c r="D66" s="16" t="s">
        <v>208</v>
      </c>
      <c r="E66" s="17"/>
      <c r="F66" s="17"/>
      <c r="G66" s="17"/>
    </row>
    <row r="67" spans="1:7" ht="15" customHeight="1" x14ac:dyDescent="0.2">
      <c r="A67" s="2">
        <f t="shared" si="2"/>
        <v>1</v>
      </c>
      <c r="B67" s="26" t="s">
        <v>94</v>
      </c>
      <c r="C67" s="23" t="s">
        <v>95</v>
      </c>
      <c r="D67" s="16" t="s">
        <v>46</v>
      </c>
      <c r="E67" s="17"/>
      <c r="F67" s="17"/>
      <c r="G67" s="17">
        <f t="shared" si="3"/>
        <v>0</v>
      </c>
    </row>
    <row r="68" spans="1:7" ht="15" customHeight="1" x14ac:dyDescent="0.2">
      <c r="A68" s="2">
        <f t="shared" si="2"/>
        <v>1</v>
      </c>
      <c r="B68" s="26" t="s">
        <v>96</v>
      </c>
      <c r="C68" s="23" t="s">
        <v>172</v>
      </c>
      <c r="D68" s="16" t="s">
        <v>46</v>
      </c>
      <c r="E68" s="17"/>
      <c r="F68" s="17"/>
      <c r="G68" s="17">
        <f t="shared" si="3"/>
        <v>0</v>
      </c>
    </row>
    <row r="69" spans="1:7" ht="15" customHeight="1" x14ac:dyDescent="0.2">
      <c r="A69" s="2">
        <f t="shared" si="2"/>
        <v>1</v>
      </c>
      <c r="B69" s="26" t="s">
        <v>97</v>
      </c>
      <c r="C69" s="23" t="s">
        <v>99</v>
      </c>
      <c r="D69" s="16" t="s">
        <v>46</v>
      </c>
      <c r="E69" s="17"/>
      <c r="F69" s="17"/>
      <c r="G69" s="17">
        <f t="shared" si="3"/>
        <v>0</v>
      </c>
    </row>
    <row r="70" spans="1:7" ht="15" customHeight="1" x14ac:dyDescent="0.2">
      <c r="A70" s="2">
        <f t="shared" si="2"/>
        <v>1</v>
      </c>
      <c r="B70" s="26" t="s">
        <v>98</v>
      </c>
      <c r="C70" s="23" t="s">
        <v>100</v>
      </c>
      <c r="D70" s="16" t="s">
        <v>46</v>
      </c>
      <c r="E70" s="17"/>
      <c r="F70" s="17"/>
      <c r="G70" s="17">
        <f t="shared" si="3"/>
        <v>0</v>
      </c>
    </row>
    <row r="71" spans="1:7" ht="15" customHeight="1" x14ac:dyDescent="0.2">
      <c r="A71" s="2">
        <f t="shared" si="2"/>
        <v>1</v>
      </c>
      <c r="B71" s="26" t="s">
        <v>101</v>
      </c>
      <c r="C71" s="23" t="s">
        <v>102</v>
      </c>
      <c r="D71" s="16"/>
      <c r="E71" s="17"/>
      <c r="F71" s="17"/>
      <c r="G71" s="17">
        <f t="shared" si="3"/>
        <v>0</v>
      </c>
    </row>
    <row r="72" spans="1:7" ht="15" customHeight="1" x14ac:dyDescent="0.2">
      <c r="A72" s="2">
        <f t="shared" si="2"/>
        <v>1</v>
      </c>
      <c r="B72" s="26" t="s">
        <v>199</v>
      </c>
      <c r="C72" s="23" t="s">
        <v>103</v>
      </c>
      <c r="D72" s="16" t="s">
        <v>46</v>
      </c>
      <c r="E72" s="17"/>
      <c r="F72" s="17"/>
      <c r="G72" s="17">
        <f t="shared" si="3"/>
        <v>0</v>
      </c>
    </row>
    <row r="73" spans="1:7" ht="15" customHeight="1" x14ac:dyDescent="0.2">
      <c r="A73" s="2">
        <f t="shared" si="2"/>
        <v>1</v>
      </c>
      <c r="B73" s="26" t="s">
        <v>200</v>
      </c>
      <c r="C73" s="23" t="s">
        <v>104</v>
      </c>
      <c r="D73" s="16" t="s">
        <v>46</v>
      </c>
      <c r="E73" s="17"/>
      <c r="F73" s="17"/>
      <c r="G73" s="17">
        <f t="shared" si="3"/>
        <v>0</v>
      </c>
    </row>
    <row r="74" spans="1:7" ht="15" customHeight="1" x14ac:dyDescent="0.2">
      <c r="A74" s="2">
        <f t="shared" si="2"/>
        <v>1</v>
      </c>
      <c r="B74" s="26" t="s">
        <v>201</v>
      </c>
      <c r="C74" s="23" t="s">
        <v>105</v>
      </c>
      <c r="D74" s="16" t="s">
        <v>46</v>
      </c>
      <c r="E74" s="17"/>
      <c r="F74" s="17"/>
      <c r="G74" s="17">
        <f t="shared" si="3"/>
        <v>0</v>
      </c>
    </row>
    <row r="75" spans="1:7" ht="15" customHeight="1" x14ac:dyDescent="0.2">
      <c r="A75" s="2">
        <f t="shared" si="2"/>
        <v>1</v>
      </c>
      <c r="B75" s="26" t="s">
        <v>106</v>
      </c>
      <c r="C75" s="23" t="s">
        <v>173</v>
      </c>
      <c r="D75" s="16" t="s">
        <v>46</v>
      </c>
      <c r="E75" s="17"/>
      <c r="F75" s="17"/>
      <c r="G75" s="17">
        <f t="shared" si="3"/>
        <v>0</v>
      </c>
    </row>
    <row r="76" spans="1:7" ht="15" customHeight="1" x14ac:dyDescent="0.2">
      <c r="A76" s="2">
        <f t="shared" si="2"/>
        <v>1</v>
      </c>
      <c r="B76" s="26" t="s">
        <v>107</v>
      </c>
      <c r="C76" s="23" t="s">
        <v>108</v>
      </c>
      <c r="D76" s="16" t="s">
        <v>46</v>
      </c>
      <c r="E76" s="17"/>
      <c r="F76" s="17"/>
      <c r="G76" s="17">
        <f t="shared" si="3"/>
        <v>0</v>
      </c>
    </row>
    <row r="77" spans="1:7" ht="15" customHeight="1" x14ac:dyDescent="0.2">
      <c r="A77" s="2">
        <f t="shared" si="2"/>
        <v>1</v>
      </c>
      <c r="B77" s="26" t="s">
        <v>109</v>
      </c>
      <c r="C77" s="23" t="s">
        <v>178</v>
      </c>
      <c r="D77" s="16" t="s">
        <v>208</v>
      </c>
      <c r="E77" s="17"/>
      <c r="F77" s="17"/>
      <c r="G77" s="17"/>
    </row>
    <row r="78" spans="1:7" ht="15" customHeight="1" x14ac:dyDescent="0.2">
      <c r="A78" s="2">
        <f t="shared" si="2"/>
        <v>1</v>
      </c>
      <c r="B78" s="26" t="s">
        <v>110</v>
      </c>
      <c r="C78" s="23" t="s">
        <v>179</v>
      </c>
      <c r="D78" s="16" t="s">
        <v>208</v>
      </c>
      <c r="E78" s="17"/>
      <c r="F78" s="17"/>
      <c r="G78" s="17"/>
    </row>
    <row r="79" spans="1:7" ht="15" customHeight="1" x14ac:dyDescent="0.2">
      <c r="A79" s="2">
        <f t="shared" ref="A79:A109" si="4">IF(E79="",A78,A78+1)</f>
        <v>1</v>
      </c>
      <c r="B79" s="26" t="s">
        <v>111</v>
      </c>
      <c r="C79" s="23" t="s">
        <v>112</v>
      </c>
      <c r="D79" s="16" t="s">
        <v>208</v>
      </c>
      <c r="E79" s="17"/>
      <c r="F79" s="17"/>
      <c r="G79" s="17"/>
    </row>
    <row r="80" spans="1:7" ht="15" customHeight="1" x14ac:dyDescent="0.2">
      <c r="A80" s="2">
        <f t="shared" si="4"/>
        <v>1</v>
      </c>
      <c r="B80" s="26" t="s">
        <v>113</v>
      </c>
      <c r="C80" s="23" t="s">
        <v>174</v>
      </c>
      <c r="D80" s="16" t="s">
        <v>46</v>
      </c>
      <c r="E80" s="17"/>
      <c r="F80" s="17"/>
      <c r="G80" s="17">
        <f t="shared" si="3"/>
        <v>0</v>
      </c>
    </row>
    <row r="81" spans="1:7" ht="15" customHeight="1" x14ac:dyDescent="0.2">
      <c r="A81" s="2">
        <f t="shared" si="4"/>
        <v>1</v>
      </c>
      <c r="B81" s="26" t="s">
        <v>114</v>
      </c>
      <c r="C81" s="23" t="s">
        <v>115</v>
      </c>
      <c r="D81" s="16" t="s">
        <v>46</v>
      </c>
      <c r="E81" s="17"/>
      <c r="F81" s="17"/>
      <c r="G81" s="17">
        <f t="shared" si="3"/>
        <v>0</v>
      </c>
    </row>
    <row r="82" spans="1:7" ht="15" customHeight="1" x14ac:dyDescent="0.2">
      <c r="A82" s="2">
        <f t="shared" si="4"/>
        <v>1</v>
      </c>
      <c r="B82" s="26" t="s">
        <v>116</v>
      </c>
      <c r="C82" s="23" t="s">
        <v>117</v>
      </c>
      <c r="D82" s="16" t="s">
        <v>208</v>
      </c>
      <c r="E82" s="17"/>
      <c r="F82" s="17"/>
      <c r="G82" s="17">
        <f t="shared" si="3"/>
        <v>0</v>
      </c>
    </row>
    <row r="83" spans="1:7" ht="15" customHeight="1" x14ac:dyDescent="0.2">
      <c r="A83" s="2">
        <f t="shared" si="4"/>
        <v>1</v>
      </c>
      <c r="B83" s="26"/>
      <c r="C83" s="23"/>
      <c r="D83" s="15"/>
      <c r="E83" s="17"/>
      <c r="F83" s="17"/>
      <c r="G83" s="17"/>
    </row>
    <row r="84" spans="1:7" ht="15" customHeight="1" x14ac:dyDescent="0.2">
      <c r="B84" s="59" t="s">
        <v>166</v>
      </c>
      <c r="C84" s="59" t="s">
        <v>118</v>
      </c>
      <c r="D84" s="59" t="s">
        <v>0</v>
      </c>
      <c r="E84" s="60" t="s">
        <v>1</v>
      </c>
      <c r="F84" s="60" t="s">
        <v>2</v>
      </c>
      <c r="G84" s="60" t="s">
        <v>3</v>
      </c>
    </row>
    <row r="85" spans="1:7" ht="15" customHeight="1" x14ac:dyDescent="0.2">
      <c r="A85" s="2">
        <f>IF(E85="",A83,A83+1)</f>
        <v>1</v>
      </c>
      <c r="B85" s="26" t="s">
        <v>119</v>
      </c>
      <c r="C85" s="23" t="s">
        <v>120</v>
      </c>
      <c r="D85" s="16" t="s">
        <v>9</v>
      </c>
      <c r="E85" s="17"/>
      <c r="F85" s="17"/>
      <c r="G85" s="17">
        <f t="shared" ref="G85:G109" si="5">E85*F85</f>
        <v>0</v>
      </c>
    </row>
    <row r="86" spans="1:7" ht="15" customHeight="1" x14ac:dyDescent="0.2">
      <c r="A86" s="2">
        <f t="shared" si="4"/>
        <v>1</v>
      </c>
      <c r="B86" s="26" t="s">
        <v>121</v>
      </c>
      <c r="C86" s="23" t="s">
        <v>175</v>
      </c>
      <c r="D86" s="16" t="s">
        <v>208</v>
      </c>
      <c r="E86" s="17"/>
      <c r="F86" s="17"/>
      <c r="G86" s="17">
        <f t="shared" si="5"/>
        <v>0</v>
      </c>
    </row>
    <row r="87" spans="1:7" ht="15" customHeight="1" x14ac:dyDescent="0.2">
      <c r="A87" s="2">
        <f t="shared" si="4"/>
        <v>1</v>
      </c>
      <c r="B87" s="26" t="s">
        <v>122</v>
      </c>
      <c r="C87" s="23" t="s">
        <v>123</v>
      </c>
      <c r="D87" s="16" t="s">
        <v>208</v>
      </c>
      <c r="E87" s="17"/>
      <c r="F87" s="17"/>
      <c r="G87" s="17">
        <f t="shared" si="5"/>
        <v>0</v>
      </c>
    </row>
    <row r="88" spans="1:7" ht="15" customHeight="1" x14ac:dyDescent="0.2">
      <c r="A88" s="2">
        <f t="shared" si="4"/>
        <v>1</v>
      </c>
      <c r="B88" s="26" t="s">
        <v>124</v>
      </c>
      <c r="C88" s="23" t="s">
        <v>125</v>
      </c>
      <c r="D88" s="16" t="s">
        <v>25</v>
      </c>
      <c r="E88" s="17"/>
      <c r="F88" s="17"/>
      <c r="G88" s="17">
        <f t="shared" si="5"/>
        <v>0</v>
      </c>
    </row>
    <row r="89" spans="1:7" ht="15" customHeight="1" x14ac:dyDescent="0.2">
      <c r="A89" s="2">
        <f t="shared" si="4"/>
        <v>1</v>
      </c>
      <c r="B89" s="26" t="s">
        <v>126</v>
      </c>
      <c r="C89" s="23" t="s">
        <v>127</v>
      </c>
      <c r="D89" s="16" t="s">
        <v>25</v>
      </c>
      <c r="E89" s="17"/>
      <c r="F89" s="17"/>
      <c r="G89" s="17">
        <f t="shared" si="5"/>
        <v>0</v>
      </c>
    </row>
    <row r="90" spans="1:7" ht="15" customHeight="1" x14ac:dyDescent="0.2">
      <c r="A90" s="2">
        <f t="shared" si="4"/>
        <v>1</v>
      </c>
      <c r="B90" s="26" t="s">
        <v>128</v>
      </c>
      <c r="C90" s="23" t="s">
        <v>129</v>
      </c>
      <c r="D90" s="16" t="s">
        <v>25</v>
      </c>
      <c r="E90" s="17"/>
      <c r="F90" s="17"/>
      <c r="G90" s="17">
        <f t="shared" si="5"/>
        <v>0</v>
      </c>
    </row>
    <row r="91" spans="1:7" ht="15" customHeight="1" x14ac:dyDescent="0.2">
      <c r="A91" s="2">
        <f t="shared" si="4"/>
        <v>1</v>
      </c>
      <c r="B91" s="26" t="s">
        <v>130</v>
      </c>
      <c r="C91" s="23" t="s">
        <v>131</v>
      </c>
      <c r="D91" s="16" t="s">
        <v>25</v>
      </c>
      <c r="E91" s="17"/>
      <c r="F91" s="17"/>
      <c r="G91" s="17">
        <f t="shared" si="5"/>
        <v>0</v>
      </c>
    </row>
    <row r="92" spans="1:7" ht="15" customHeight="1" x14ac:dyDescent="0.2">
      <c r="A92" s="2">
        <f t="shared" si="4"/>
        <v>1</v>
      </c>
      <c r="B92" s="26" t="s">
        <v>132</v>
      </c>
      <c r="C92" s="23" t="s">
        <v>133</v>
      </c>
      <c r="D92" s="16"/>
      <c r="E92" s="17"/>
      <c r="F92" s="17"/>
      <c r="G92" s="17">
        <f t="shared" si="5"/>
        <v>0</v>
      </c>
    </row>
    <row r="93" spans="1:7" ht="15" customHeight="1" x14ac:dyDescent="0.2">
      <c r="A93" s="2">
        <f t="shared" si="4"/>
        <v>1</v>
      </c>
      <c r="B93" s="26" t="s">
        <v>202</v>
      </c>
      <c r="C93" s="23" t="s">
        <v>134</v>
      </c>
      <c r="D93" s="16" t="s">
        <v>25</v>
      </c>
      <c r="E93" s="17"/>
      <c r="F93" s="17"/>
      <c r="G93" s="17">
        <f t="shared" si="5"/>
        <v>0</v>
      </c>
    </row>
    <row r="94" spans="1:7" ht="15" customHeight="1" x14ac:dyDescent="0.2">
      <c r="A94" s="2">
        <f t="shared" si="4"/>
        <v>1</v>
      </c>
      <c r="B94" s="26" t="s">
        <v>203</v>
      </c>
      <c r="C94" s="23" t="s">
        <v>135</v>
      </c>
      <c r="D94" s="16" t="s">
        <v>25</v>
      </c>
      <c r="E94" s="17"/>
      <c r="F94" s="17"/>
      <c r="G94" s="17">
        <f t="shared" si="5"/>
        <v>0</v>
      </c>
    </row>
    <row r="95" spans="1:7" ht="15" customHeight="1" x14ac:dyDescent="0.2">
      <c r="A95" s="2">
        <f t="shared" si="4"/>
        <v>1</v>
      </c>
      <c r="B95" s="26" t="s">
        <v>204</v>
      </c>
      <c r="C95" s="23" t="s">
        <v>136</v>
      </c>
      <c r="D95" s="16" t="s">
        <v>25</v>
      </c>
      <c r="E95" s="17"/>
      <c r="F95" s="17"/>
      <c r="G95" s="17">
        <f t="shared" si="5"/>
        <v>0</v>
      </c>
    </row>
    <row r="96" spans="1:7" ht="15" customHeight="1" x14ac:dyDescent="0.2">
      <c r="A96" s="2">
        <f t="shared" si="4"/>
        <v>1</v>
      </c>
      <c r="B96" s="26" t="s">
        <v>205</v>
      </c>
      <c r="C96" s="23" t="s">
        <v>137</v>
      </c>
      <c r="D96" s="16" t="s">
        <v>25</v>
      </c>
      <c r="E96" s="17"/>
      <c r="F96" s="17"/>
      <c r="G96" s="17">
        <f t="shared" si="5"/>
        <v>0</v>
      </c>
    </row>
    <row r="97" spans="1:7" ht="15" customHeight="1" x14ac:dyDescent="0.2">
      <c r="A97" s="2">
        <f t="shared" si="4"/>
        <v>1</v>
      </c>
      <c r="B97" s="26" t="s">
        <v>138</v>
      </c>
      <c r="C97" s="23" t="s">
        <v>139</v>
      </c>
      <c r="D97" s="16" t="s">
        <v>210</v>
      </c>
      <c r="E97" s="17"/>
      <c r="F97" s="17"/>
      <c r="G97" s="17">
        <f t="shared" si="5"/>
        <v>0</v>
      </c>
    </row>
    <row r="98" spans="1:7" ht="15" customHeight="1" x14ac:dyDescent="0.2">
      <c r="A98" s="2">
        <f t="shared" si="4"/>
        <v>1</v>
      </c>
      <c r="B98" s="26" t="s">
        <v>140</v>
      </c>
      <c r="C98" s="23" t="s">
        <v>141</v>
      </c>
      <c r="D98" s="16" t="s">
        <v>210</v>
      </c>
      <c r="E98" s="17"/>
      <c r="F98" s="17"/>
      <c r="G98" s="17">
        <f t="shared" si="5"/>
        <v>0</v>
      </c>
    </row>
    <row r="99" spans="1:7" ht="15" customHeight="1" x14ac:dyDescent="0.2">
      <c r="A99" s="2">
        <f t="shared" si="4"/>
        <v>1</v>
      </c>
      <c r="B99" s="26" t="s">
        <v>142</v>
      </c>
      <c r="C99" s="23" t="s">
        <v>143</v>
      </c>
      <c r="D99" s="16" t="s">
        <v>210</v>
      </c>
      <c r="E99" s="17"/>
      <c r="F99" s="17"/>
      <c r="G99" s="17">
        <f>E99*F99</f>
        <v>0</v>
      </c>
    </row>
    <row r="100" spans="1:7" ht="15" customHeight="1" x14ac:dyDescent="0.2">
      <c r="A100" s="2">
        <f t="shared" si="4"/>
        <v>1</v>
      </c>
      <c r="B100" s="26" t="s">
        <v>144</v>
      </c>
      <c r="C100" s="23" t="s">
        <v>145</v>
      </c>
      <c r="D100" s="16" t="s">
        <v>208</v>
      </c>
      <c r="E100" s="17"/>
      <c r="F100" s="17"/>
      <c r="G100" s="17">
        <f t="shared" si="5"/>
        <v>0</v>
      </c>
    </row>
    <row r="101" spans="1:7" ht="15" customHeight="1" x14ac:dyDescent="0.2">
      <c r="A101" s="2">
        <f t="shared" si="4"/>
        <v>1</v>
      </c>
      <c r="B101" s="26" t="s">
        <v>146</v>
      </c>
      <c r="C101" s="23" t="s">
        <v>147</v>
      </c>
      <c r="D101" s="16" t="s">
        <v>25</v>
      </c>
      <c r="E101" s="17"/>
      <c r="F101" s="17"/>
      <c r="G101" s="17">
        <f t="shared" si="5"/>
        <v>0</v>
      </c>
    </row>
    <row r="102" spans="1:7" ht="15" customHeight="1" x14ac:dyDescent="0.2">
      <c r="A102" s="2">
        <f t="shared" si="4"/>
        <v>1</v>
      </c>
      <c r="B102" s="26" t="s">
        <v>148</v>
      </c>
      <c r="C102" s="23" t="s">
        <v>149</v>
      </c>
      <c r="D102" s="16" t="s">
        <v>25</v>
      </c>
      <c r="E102" s="17"/>
      <c r="F102" s="17"/>
      <c r="G102" s="17">
        <f t="shared" si="5"/>
        <v>0</v>
      </c>
    </row>
    <row r="103" spans="1:7" ht="15" customHeight="1" x14ac:dyDescent="0.2">
      <c r="A103" s="2">
        <f t="shared" si="4"/>
        <v>1</v>
      </c>
      <c r="B103" s="26" t="s">
        <v>150</v>
      </c>
      <c r="C103" s="23" t="s">
        <v>151</v>
      </c>
      <c r="D103" s="16" t="s">
        <v>46</v>
      </c>
      <c r="E103" s="17"/>
      <c r="F103" s="17"/>
      <c r="G103" s="17">
        <f t="shared" si="5"/>
        <v>0</v>
      </c>
    </row>
    <row r="104" spans="1:7" ht="15" customHeight="1" x14ac:dyDescent="0.2">
      <c r="A104" s="2">
        <f t="shared" si="4"/>
        <v>1</v>
      </c>
      <c r="B104" s="26" t="s">
        <v>152</v>
      </c>
      <c r="C104" s="23" t="s">
        <v>153</v>
      </c>
      <c r="D104" s="16" t="s">
        <v>209</v>
      </c>
      <c r="E104" s="17"/>
      <c r="F104" s="17"/>
      <c r="G104" s="17">
        <f t="shared" si="5"/>
        <v>0</v>
      </c>
    </row>
    <row r="105" spans="1:7" ht="15" customHeight="1" x14ac:dyDescent="0.2">
      <c r="A105" s="2">
        <f t="shared" si="4"/>
        <v>1</v>
      </c>
      <c r="B105" s="26" t="s">
        <v>154</v>
      </c>
      <c r="C105" s="23" t="s">
        <v>176</v>
      </c>
      <c r="D105" s="16" t="s">
        <v>209</v>
      </c>
      <c r="E105" s="17"/>
      <c r="F105" s="17"/>
      <c r="G105" s="17">
        <f t="shared" si="5"/>
        <v>0</v>
      </c>
    </row>
    <row r="106" spans="1:7" ht="15" customHeight="1" x14ac:dyDescent="0.2">
      <c r="A106" s="2">
        <f t="shared" si="4"/>
        <v>1</v>
      </c>
      <c r="B106" s="26" t="s">
        <v>155</v>
      </c>
      <c r="C106" s="23" t="s">
        <v>156</v>
      </c>
      <c r="D106" s="16" t="s">
        <v>46</v>
      </c>
      <c r="E106" s="17"/>
      <c r="F106" s="17"/>
      <c r="G106" s="17">
        <f t="shared" si="5"/>
        <v>0</v>
      </c>
    </row>
    <row r="107" spans="1:7" ht="15" customHeight="1" x14ac:dyDescent="0.2">
      <c r="A107" s="2">
        <f t="shared" si="4"/>
        <v>1</v>
      </c>
      <c r="B107" s="26" t="s">
        <v>157</v>
      </c>
      <c r="C107" s="23" t="s">
        <v>158</v>
      </c>
      <c r="D107" s="16" t="s">
        <v>209</v>
      </c>
      <c r="E107" s="17"/>
      <c r="F107" s="17"/>
      <c r="G107" s="17">
        <f t="shared" si="5"/>
        <v>0</v>
      </c>
    </row>
    <row r="108" spans="1:7" ht="15" customHeight="1" x14ac:dyDescent="0.2">
      <c r="A108" s="2">
        <f t="shared" si="4"/>
        <v>1</v>
      </c>
      <c r="B108" s="26" t="s">
        <v>159</v>
      </c>
      <c r="C108" s="23" t="s">
        <v>160</v>
      </c>
      <c r="D108" s="16" t="s">
        <v>46</v>
      </c>
      <c r="E108" s="17"/>
      <c r="F108" s="17"/>
      <c r="G108" s="17">
        <f t="shared" si="5"/>
        <v>0</v>
      </c>
    </row>
    <row r="109" spans="1:7" ht="15" customHeight="1" x14ac:dyDescent="0.2">
      <c r="A109" s="2">
        <f t="shared" si="4"/>
        <v>1</v>
      </c>
      <c r="B109" s="26" t="s">
        <v>161</v>
      </c>
      <c r="C109" s="23" t="s">
        <v>162</v>
      </c>
      <c r="D109" s="16" t="s">
        <v>46</v>
      </c>
      <c r="E109" s="17"/>
      <c r="F109" s="17"/>
      <c r="G109" s="17">
        <f t="shared" si="5"/>
        <v>0</v>
      </c>
    </row>
    <row r="110" spans="1:7" ht="15" customHeight="1" x14ac:dyDescent="0.2">
      <c r="B110" s="27"/>
      <c r="C110" s="18"/>
      <c r="D110" s="18"/>
      <c r="E110" s="19"/>
      <c r="F110" s="19"/>
      <c r="G110" s="19"/>
    </row>
    <row r="111" spans="1:7" s="25" customFormat="1" ht="15" customHeight="1" x14ac:dyDescent="0.2">
      <c r="B111" s="45"/>
      <c r="C111" s="46" t="s">
        <v>167</v>
      </c>
      <c r="D111" s="47"/>
      <c r="E111" s="48"/>
      <c r="F111" s="48"/>
      <c r="G111" s="49"/>
    </row>
    <row r="112" spans="1:7" ht="15" customHeight="1" x14ac:dyDescent="0.2">
      <c r="B112" s="20" t="s">
        <v>163</v>
      </c>
      <c r="C112" s="24" t="s">
        <v>4</v>
      </c>
      <c r="G112" s="22">
        <f>SUM(G13:G36)</f>
        <v>1000</v>
      </c>
    </row>
    <row r="113" spans="2:7" ht="15" customHeight="1" x14ac:dyDescent="0.2">
      <c r="B113" s="20" t="s">
        <v>164</v>
      </c>
      <c r="C113" s="24" t="s">
        <v>49</v>
      </c>
      <c r="G113" s="22">
        <f>SUM(G38:G64)</f>
        <v>0</v>
      </c>
    </row>
    <row r="114" spans="2:7" ht="15" customHeight="1" x14ac:dyDescent="0.2">
      <c r="B114" s="20" t="s">
        <v>165</v>
      </c>
      <c r="C114" s="24" t="s">
        <v>171</v>
      </c>
      <c r="G114" s="22">
        <f>SUM(G66:G83)</f>
        <v>0</v>
      </c>
    </row>
    <row r="115" spans="2:7" ht="15" customHeight="1" x14ac:dyDescent="0.2">
      <c r="B115" s="20" t="s">
        <v>166</v>
      </c>
      <c r="C115" s="24" t="s">
        <v>118</v>
      </c>
      <c r="G115" s="22">
        <f>SUM(G85:G110)</f>
        <v>0</v>
      </c>
    </row>
    <row r="116" spans="2:7" s="25" customFormat="1" ht="15" customHeight="1" x14ac:dyDescent="0.2">
      <c r="B116" s="50"/>
      <c r="C116" s="51" t="s">
        <v>206</v>
      </c>
      <c r="D116" s="52"/>
      <c r="E116" s="53"/>
      <c r="F116" s="54" t="s">
        <v>207</v>
      </c>
      <c r="G116" s="55">
        <f>SUM(G112:G115)</f>
        <v>1000</v>
      </c>
    </row>
  </sheetData>
  <mergeCells count="13">
    <mergeCell ref="B11:G11"/>
    <mergeCell ref="E6:G6"/>
    <mergeCell ref="D9:E9"/>
    <mergeCell ref="F9:G9"/>
    <mergeCell ref="E8:G8"/>
    <mergeCell ref="D2:E2"/>
    <mergeCell ref="F2:G2"/>
    <mergeCell ref="B1:G1"/>
    <mergeCell ref="D4:G4"/>
    <mergeCell ref="E7:G7"/>
    <mergeCell ref="D3:E3"/>
    <mergeCell ref="F3:G3"/>
    <mergeCell ref="E5:G5"/>
  </mergeCells>
  <phoneticPr fontId="0" type="noConversion"/>
  <dataValidations count="3">
    <dataValidation type="list" allowBlank="1" showInputMessage="1" showErrorMessage="1" sqref="C4" xr:uid="{00000000-0002-0000-0000-000000000000}">
      <formula1>"M.,Mme.,Mme. et M.,Etab."</formula1>
    </dataValidation>
    <dataValidation type="list" allowBlank="1" showInputMessage="1" showErrorMessage="1" sqref="F9:G9" xr:uid="{35C57918-6C18-40BE-9825-E7038EE83750}">
      <formula1>"TBD,0%,6%,21%"</formula1>
    </dataValidation>
    <dataValidation type="list" allowBlank="1" showInputMessage="1" showErrorMessage="1" sqref="F2:G2" xr:uid="{A279CEE8-ED3C-4A57-B535-3DC042358811}">
      <formula1>"Devis,Facture,Rappel"</formula1>
    </dataValidation>
  </dataValidations>
  <hyperlinks>
    <hyperlink ref="E8" r:id="rId1" xr:uid="{7809D5CD-F205-4CBC-A74E-665556FE3A79}"/>
  </hyperlinks>
  <printOptions horizontalCentered="1"/>
  <pageMargins left="0.78740157480314965" right="0.78740157480314965" top="3.1496062992125986" bottom="0.98425196850393704" header="0.51181102362204722" footer="0.51181102362204722"/>
  <pageSetup paperSize="9" orientation="portrait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Sauver_en_Excel">
                <anchor moveWithCells="1" sizeWithCells="1">
                  <from>
                    <xdr:col>8</xdr:col>
                    <xdr:colOff>0</xdr:colOff>
                    <xdr:row>1</xdr:row>
                    <xdr:rowOff>0</xdr:rowOff>
                  </from>
                  <to>
                    <xdr:col>11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Sauver_en_Excel_et_PDF">
                <anchor moveWithCells="1" sizeWithCells="1">
                  <from>
                    <xdr:col>7</xdr:col>
                    <xdr:colOff>314325</xdr:colOff>
                    <xdr:row>4</xdr:row>
                    <xdr:rowOff>0</xdr:rowOff>
                  </from>
                  <to>
                    <xdr:col>10</xdr:col>
                    <xdr:colOff>762000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GetNextInvoiceNumber">
                <anchor moveWithCells="1" sizeWithCells="1">
                  <from>
                    <xdr:col>2</xdr:col>
                    <xdr:colOff>1905000</xdr:colOff>
                    <xdr:row>2</xdr:row>
                    <xdr:rowOff>0</xdr:rowOff>
                  </from>
                  <to>
                    <xdr:col>3</xdr:col>
                    <xdr:colOff>0</xdr:colOff>
                    <xdr:row>2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I57"/>
  <sheetViews>
    <sheetView showGridLines="0" view="pageBreakPreview" topLeftCell="B1" zoomScale="101" zoomScaleNormal="85" zoomScaleSheetLayoutView="101" workbookViewId="0">
      <selection activeCell="D51" sqref="D51:H51"/>
    </sheetView>
  </sheetViews>
  <sheetFormatPr baseColWidth="10" defaultColWidth="11.42578125" defaultRowHeight="12.75" x14ac:dyDescent="0.2"/>
  <cols>
    <col min="1" max="1" width="8.85546875" style="8" hidden="1" customWidth="1"/>
    <col min="2" max="2" width="8" style="9" customWidth="1"/>
    <col min="3" max="3" width="45.7109375" style="8" customWidth="1"/>
    <col min="4" max="4" width="3.7109375" style="8" customWidth="1"/>
    <col min="5" max="5" width="5.7109375" style="10" customWidth="1"/>
    <col min="6" max="7" width="8.28515625" style="11" customWidth="1"/>
    <col min="8" max="8" width="12.42578125" style="11" customWidth="1"/>
    <col min="9" max="9" width="8.28515625" style="7" customWidth="1"/>
    <col min="10" max="16384" width="11.42578125" style="8"/>
  </cols>
  <sheetData>
    <row r="1" spans="2:9" ht="15" customHeight="1" x14ac:dyDescent="0.2">
      <c r="B1" s="160"/>
      <c r="C1" s="161"/>
      <c r="D1" s="179" t="s">
        <v>216</v>
      </c>
      <c r="E1" s="180"/>
      <c r="F1" s="180"/>
      <c r="G1" s="180"/>
      <c r="H1" s="181"/>
    </row>
    <row r="2" spans="2:9" ht="15" customHeight="1" x14ac:dyDescent="0.2">
      <c r="B2" s="160"/>
      <c r="C2" s="161"/>
      <c r="D2" s="158" t="str">
        <f>CONCATENATE('Maison type'!B7," ",'Maison type'!C7)</f>
        <v>Tél. : 000/ 00.00.00</v>
      </c>
      <c r="E2" s="158"/>
      <c r="F2" s="158"/>
      <c r="G2" s="157" t="str">
        <f>CONCATENATE('Maison type'!B8," ",'Maison type'!C8)</f>
        <v>Fax : 000/ 00.00.00</v>
      </c>
      <c r="H2" s="157"/>
    </row>
    <row r="3" spans="2:9" ht="15" customHeight="1" x14ac:dyDescent="0.2">
      <c r="B3" s="37"/>
      <c r="C3" s="37"/>
      <c r="D3" s="158" t="str">
        <f>CONCATENATE('Maison type'!D7," ",'Maison type'!E7)</f>
        <v>GSM : 0000/ 00.00.00</v>
      </c>
      <c r="E3" s="158"/>
      <c r="F3" s="158"/>
      <c r="G3" s="157"/>
      <c r="H3" s="157"/>
    </row>
    <row r="4" spans="2:9" ht="15" customHeight="1" x14ac:dyDescent="0.2">
      <c r="B4" s="160"/>
      <c r="C4" s="161"/>
      <c r="D4" s="159" t="str">
        <f>'Maison type'!E8</f>
        <v>AdresseMail@Domaine.ext</v>
      </c>
      <c r="E4" s="158"/>
      <c r="F4" s="158"/>
      <c r="G4" s="158"/>
      <c r="H4" s="158"/>
    </row>
    <row r="5" spans="2:9" ht="15" customHeight="1" x14ac:dyDescent="0.2">
      <c r="B5" s="160"/>
      <c r="C5" s="161"/>
      <c r="D5" s="158" t="str">
        <f>CONCATENATE('Maison type'!B9," ",'Maison type'!C9)</f>
        <v>n° TVA :  NA</v>
      </c>
      <c r="E5" s="158"/>
      <c r="F5" s="158"/>
      <c r="G5" s="158"/>
      <c r="H5" s="158"/>
    </row>
    <row r="6" spans="2:9" ht="15" customHeight="1" x14ac:dyDescent="0.2">
      <c r="B6" s="37"/>
      <c r="C6" s="37"/>
      <c r="D6" s="182"/>
      <c r="E6" s="182"/>
      <c r="F6" s="182"/>
      <c r="G6" s="182"/>
      <c r="H6" s="182"/>
    </row>
    <row r="7" spans="2:9" s="2" customFormat="1" ht="15" customHeight="1" x14ac:dyDescent="0.2">
      <c r="B7" s="40" t="s">
        <v>219</v>
      </c>
      <c r="C7" s="39"/>
      <c r="D7" s="162"/>
      <c r="E7" s="163"/>
      <c r="F7" s="163"/>
      <c r="G7" s="163"/>
      <c r="H7" s="164"/>
      <c r="I7" s="1"/>
    </row>
    <row r="8" spans="2:9" s="2" customFormat="1" ht="15" customHeight="1" x14ac:dyDescent="0.2">
      <c r="B8" s="41" t="str">
        <f>Divers!I2</f>
        <v>Adresse Entreprise 00</v>
      </c>
      <c r="C8" s="39"/>
      <c r="D8" s="176" t="str">
        <f>CONCATENATE('Maison type'!C4," ",'Maison type'!C5," ",'Maison type'!C6)</f>
        <v>M. NomClient PrénomClient</v>
      </c>
      <c r="E8" s="177"/>
      <c r="F8" s="177"/>
      <c r="G8" s="177"/>
      <c r="H8" s="178"/>
      <c r="I8" s="1"/>
    </row>
    <row r="9" spans="2:9" s="2" customFormat="1" ht="15" customHeight="1" x14ac:dyDescent="0.2">
      <c r="B9" s="41" t="str">
        <f>Divers!I3</f>
        <v>0000 Commune</v>
      </c>
      <c r="C9" s="39"/>
      <c r="D9" s="176" t="str">
        <f>CONCATENATE('Maison type'!E5)</f>
        <v>Rue de l'habitation 00</v>
      </c>
      <c r="E9" s="177"/>
      <c r="F9" s="177"/>
      <c r="G9" s="177"/>
      <c r="H9" s="178"/>
      <c r="I9" s="1"/>
    </row>
    <row r="10" spans="2:9" s="2" customFormat="1" ht="15" customHeight="1" x14ac:dyDescent="0.2">
      <c r="B10" s="115" t="str">
        <f>CONCATENATE(Divers!H4," ",Divers!I4)</f>
        <v>Tel / Fax :  000 / 00.00.00</v>
      </c>
      <c r="C10" s="39"/>
      <c r="D10" s="176" t="str">
        <f>CONCATENATE('Maison type'!E6)</f>
        <v>0000 Commune</v>
      </c>
      <c r="E10" s="177"/>
      <c r="F10" s="177"/>
      <c r="G10" s="177"/>
      <c r="H10" s="178"/>
      <c r="I10" s="1"/>
    </row>
    <row r="11" spans="2:9" s="3" customFormat="1" ht="15" customHeight="1" x14ac:dyDescent="0.2">
      <c r="B11" s="115"/>
      <c r="C11" s="39"/>
      <c r="D11" s="168"/>
      <c r="E11" s="169"/>
      <c r="F11" s="141"/>
      <c r="G11" s="141"/>
      <c r="H11" s="142"/>
      <c r="I11" s="4"/>
    </row>
    <row r="12" spans="2:9" s="3" customFormat="1" ht="15" customHeight="1" x14ac:dyDescent="0.2">
      <c r="B12" s="115" t="str">
        <f>CONCATENATE(Divers!H5," ",Divers!I5)</f>
        <v>E-mail :  EmailEntreprise@Domaine.Ext</v>
      </c>
      <c r="C12" s="39"/>
      <c r="D12" s="170"/>
      <c r="E12" s="171"/>
      <c r="F12" s="171"/>
      <c r="G12" s="171"/>
      <c r="H12" s="172"/>
      <c r="I12" s="4"/>
    </row>
    <row r="13" spans="2:9" s="2" customFormat="1" ht="15" customHeight="1" x14ac:dyDescent="0.2">
      <c r="B13" s="115" t="str">
        <f>CONCATENATE(Divers!H6," ",Divers!I6)</f>
        <v>Numero d'entreprise : 0000 000 000</v>
      </c>
      <c r="C13" s="37"/>
      <c r="D13" s="147"/>
      <c r="E13" s="148"/>
      <c r="F13" s="148"/>
      <c r="G13" s="148"/>
      <c r="H13" s="148"/>
      <c r="I13" s="1"/>
    </row>
    <row r="14" spans="2:9" s="2" customFormat="1" ht="15" customHeight="1" x14ac:dyDescent="0.2">
      <c r="B14" s="38"/>
      <c r="C14" s="38"/>
      <c r="D14" s="149"/>
      <c r="E14" s="149"/>
      <c r="F14" s="149"/>
      <c r="G14" s="149"/>
      <c r="H14" s="149"/>
      <c r="I14" s="1"/>
    </row>
    <row r="15" spans="2:9" s="2" customFormat="1" ht="15" customHeight="1" x14ac:dyDescent="0.2">
      <c r="B15" s="32" t="s">
        <v>218</v>
      </c>
      <c r="C15" s="42" t="str">
        <f>CONCATENATE('Maison type'!C3," du ",TEXT('Maison type'!F3,"dd/mm/yy"))</f>
        <v>2023001 du 23/06/23</v>
      </c>
      <c r="D15" s="35"/>
      <c r="E15" s="14"/>
      <c r="F15" s="14"/>
      <c r="G15" s="14"/>
      <c r="H15" s="36"/>
      <c r="I15" s="1"/>
    </row>
    <row r="16" spans="2:9" s="2" customFormat="1" ht="15" customHeight="1" x14ac:dyDescent="0.2">
      <c r="B16" s="29" t="s">
        <v>217</v>
      </c>
      <c r="C16" s="43" t="str">
        <f>'Maison type'!C2</f>
        <v>Rénovation de votre habitation</v>
      </c>
      <c r="D16" s="30"/>
      <c r="E16" s="30"/>
      <c r="F16" s="30"/>
      <c r="G16" s="30"/>
      <c r="H16" s="31"/>
      <c r="I16" s="1"/>
    </row>
    <row r="17" spans="1:9" s="5" customFormat="1" ht="15" customHeight="1" x14ac:dyDescent="0.2">
      <c r="B17" s="56" t="s">
        <v>180</v>
      </c>
      <c r="C17" s="57" t="s">
        <v>213</v>
      </c>
      <c r="D17" s="57" t="s">
        <v>186</v>
      </c>
      <c r="E17" s="57" t="s">
        <v>0</v>
      </c>
      <c r="F17" s="58" t="s">
        <v>1</v>
      </c>
      <c r="G17" s="58" t="s">
        <v>2</v>
      </c>
      <c r="H17" s="58" t="s">
        <v>3</v>
      </c>
      <c r="I17" s="6"/>
    </row>
    <row r="18" spans="1:9" s="5" customFormat="1" ht="15" customHeight="1" x14ac:dyDescent="0.2">
      <c r="A18" s="62">
        <v>1</v>
      </c>
      <c r="B18" s="16" t="str">
        <f>IFERROR(VLOOKUP($A18,'Maison type'!$A:$G,2,FALSE),"")</f>
        <v>1.7.1</v>
      </c>
      <c r="C18" s="26" t="str">
        <f>IFERROR(VLOOKUP($A18,'Maison type'!$A:$G,3,FALSE),"")</f>
        <v>épaisseur 29</v>
      </c>
      <c r="D18" s="16"/>
      <c r="E18" s="16" t="str">
        <f>IFERROR(VLOOKUP($A18,'Maison type'!$A:$G,4,FALSE),"")</f>
        <v>m³</v>
      </c>
      <c r="F18" s="16">
        <f>IFERROR(VLOOKUP($A18,'Maison type'!$A:$G,5,FALSE),"")</f>
        <v>10</v>
      </c>
      <c r="G18" s="16">
        <f>IFERROR(VLOOKUP($A18,'Maison type'!$A:$G,6,FALSE),"")</f>
        <v>100</v>
      </c>
      <c r="H18" s="16">
        <f>IFERROR(VLOOKUP($A18,'Maison type'!$A:$G,6,FALSE),"")</f>
        <v>100</v>
      </c>
      <c r="I18" s="6"/>
    </row>
    <row r="19" spans="1:9" x14ac:dyDescent="0.2">
      <c r="A19" s="63">
        <v>2</v>
      </c>
      <c r="B19" s="16" t="str">
        <f>IFERROR(VLOOKUP($A19,'Maison type'!$A:$G,2,FALSE),"")</f>
        <v/>
      </c>
      <c r="C19" s="26" t="str">
        <f>IFERROR(VLOOKUP($A19,'Maison type'!$A:$G,3,FALSE),"")</f>
        <v/>
      </c>
      <c r="D19" s="16"/>
      <c r="E19" s="16" t="str">
        <f>IFERROR(VLOOKUP($A19,'Maison type'!$A:$G,4,FALSE),"")</f>
        <v/>
      </c>
      <c r="F19" s="16" t="str">
        <f>IFERROR(VLOOKUP($A19,'Maison type'!$A:$G,5,FALSE),"")</f>
        <v/>
      </c>
      <c r="G19" s="16" t="str">
        <f>IFERROR(VLOOKUP($A19,'Maison type'!$A:$G,6,FALSE),"")</f>
        <v/>
      </c>
      <c r="H19" s="16" t="str">
        <f>IFERROR(VLOOKUP($A19,'Maison type'!$A:$G,6,FALSE),"")</f>
        <v/>
      </c>
    </row>
    <row r="20" spans="1:9" x14ac:dyDescent="0.2">
      <c r="A20" s="63">
        <v>3</v>
      </c>
      <c r="B20" s="16" t="str">
        <f>IFERROR(VLOOKUP($A20,'Maison type'!$A:$G,2,FALSE),"")</f>
        <v/>
      </c>
      <c r="C20" s="26" t="str">
        <f>IFERROR(VLOOKUP($A20,'Maison type'!$A:$G,3,FALSE),"")</f>
        <v/>
      </c>
      <c r="D20" s="16"/>
      <c r="E20" s="16" t="str">
        <f>IFERROR(VLOOKUP($A20,'Maison type'!$A:$G,4,FALSE),"")</f>
        <v/>
      </c>
      <c r="F20" s="16" t="str">
        <f>IFERROR(VLOOKUP($A20,'Maison type'!$A:$G,5,FALSE),"")</f>
        <v/>
      </c>
      <c r="G20" s="16" t="str">
        <f>IFERROR(VLOOKUP($A20,'Maison type'!$A:$G,6,FALSE),"")</f>
        <v/>
      </c>
      <c r="H20" s="16" t="str">
        <f>IFERROR(VLOOKUP($A20,'Maison type'!$A:$G,6,FALSE),"")</f>
        <v/>
      </c>
    </row>
    <row r="21" spans="1:9" x14ac:dyDescent="0.2">
      <c r="A21" s="63">
        <v>4</v>
      </c>
      <c r="B21" s="16" t="str">
        <f>IFERROR(VLOOKUP($A21,'Maison type'!$A:$G,2,FALSE),"")</f>
        <v/>
      </c>
      <c r="C21" s="26" t="str">
        <f>IFERROR(VLOOKUP($A21,'Maison type'!$A:$G,3,FALSE),"")</f>
        <v/>
      </c>
      <c r="D21" s="16"/>
      <c r="E21" s="16" t="str">
        <f>IFERROR(VLOOKUP($A21,'Maison type'!$A:$G,4,FALSE),"")</f>
        <v/>
      </c>
      <c r="F21" s="16" t="str">
        <f>IFERROR(VLOOKUP($A21,'Maison type'!$A:$G,5,FALSE),"")</f>
        <v/>
      </c>
      <c r="G21" s="16" t="str">
        <f>IFERROR(VLOOKUP($A21,'Maison type'!$A:$G,6,FALSE),"")</f>
        <v/>
      </c>
      <c r="H21" s="16" t="str">
        <f>IFERROR(VLOOKUP($A21,'Maison type'!$A:$G,6,FALSE),"")</f>
        <v/>
      </c>
    </row>
    <row r="22" spans="1:9" x14ac:dyDescent="0.2">
      <c r="A22" s="62">
        <v>5</v>
      </c>
      <c r="B22" s="16" t="str">
        <f>IFERROR(VLOOKUP($A22,'Maison type'!$A:$G,2,FALSE),"")</f>
        <v/>
      </c>
      <c r="C22" s="26" t="str">
        <f>IFERROR(VLOOKUP($A22,'Maison type'!$A:$G,3,FALSE),"")</f>
        <v/>
      </c>
      <c r="D22" s="16"/>
      <c r="E22" s="16" t="str">
        <f>IFERROR(VLOOKUP($A22,'Maison type'!$A:$G,4,FALSE),"")</f>
        <v/>
      </c>
      <c r="F22" s="16" t="str">
        <f>IFERROR(VLOOKUP($A22,'Maison type'!$A:$G,5,FALSE),"")</f>
        <v/>
      </c>
      <c r="G22" s="16" t="str">
        <f>IFERROR(VLOOKUP($A22,'Maison type'!$A:$G,6,FALSE),"")</f>
        <v/>
      </c>
      <c r="H22" s="16" t="str">
        <f>IFERROR(VLOOKUP($A22,'Maison type'!$A:$G,6,FALSE),"")</f>
        <v/>
      </c>
    </row>
    <row r="23" spans="1:9" x14ac:dyDescent="0.2">
      <c r="A23" s="63">
        <v>6</v>
      </c>
      <c r="B23" s="16" t="str">
        <f>IFERROR(VLOOKUP($A23,'Maison type'!$A:$G,2,FALSE),"")</f>
        <v/>
      </c>
      <c r="C23" s="26" t="str">
        <f>IFERROR(VLOOKUP($A23,'Maison type'!$A:$G,3,FALSE),"")</f>
        <v/>
      </c>
      <c r="D23" s="16"/>
      <c r="E23" s="16" t="str">
        <f>IFERROR(VLOOKUP($A23,'Maison type'!$A:$G,4,FALSE),"")</f>
        <v/>
      </c>
      <c r="F23" s="16" t="str">
        <f>IFERROR(VLOOKUP($A23,'Maison type'!$A:$G,5,FALSE),"")</f>
        <v/>
      </c>
      <c r="G23" s="16" t="str">
        <f>IFERROR(VLOOKUP($A23,'Maison type'!$A:$G,6,FALSE),"")</f>
        <v/>
      </c>
      <c r="H23" s="16" t="str">
        <f>IFERROR(VLOOKUP($A23,'Maison type'!$A:$G,6,FALSE),"")</f>
        <v/>
      </c>
    </row>
    <row r="24" spans="1:9" x14ac:dyDescent="0.2">
      <c r="A24" s="63">
        <v>7</v>
      </c>
      <c r="B24" s="16" t="str">
        <f>IFERROR(VLOOKUP($A24,'Maison type'!$A:$G,2,FALSE),"")</f>
        <v/>
      </c>
      <c r="C24" s="26" t="str">
        <f>IFERROR(VLOOKUP($A24,'Maison type'!$A:$G,3,FALSE),"")</f>
        <v/>
      </c>
      <c r="D24" s="16"/>
      <c r="E24" s="16" t="str">
        <f>IFERROR(VLOOKUP($A24,'Maison type'!$A:$G,4,FALSE),"")</f>
        <v/>
      </c>
      <c r="F24" s="16" t="str">
        <f>IFERROR(VLOOKUP($A24,'Maison type'!$A:$G,5,FALSE),"")</f>
        <v/>
      </c>
      <c r="G24" s="16" t="str">
        <f>IFERROR(VLOOKUP($A24,'Maison type'!$A:$G,6,FALSE),"")</f>
        <v/>
      </c>
      <c r="H24" s="16" t="str">
        <f>IFERROR(VLOOKUP($A24,'Maison type'!$A:$G,6,FALSE),"")</f>
        <v/>
      </c>
    </row>
    <row r="25" spans="1:9" x14ac:dyDescent="0.2">
      <c r="A25" s="63">
        <v>8</v>
      </c>
      <c r="B25" s="16" t="str">
        <f>IFERROR(VLOOKUP($A25,'Maison type'!$A:$G,2,FALSE),"")</f>
        <v/>
      </c>
      <c r="C25" s="26" t="str">
        <f>IFERROR(VLOOKUP($A25,'Maison type'!$A:$G,3,FALSE),"")</f>
        <v/>
      </c>
      <c r="D25" s="16"/>
      <c r="E25" s="16" t="str">
        <f>IFERROR(VLOOKUP($A25,'Maison type'!$A:$G,4,FALSE),"")</f>
        <v/>
      </c>
      <c r="F25" s="16" t="str">
        <f>IFERROR(VLOOKUP($A25,'Maison type'!$A:$G,5,FALSE),"")</f>
        <v/>
      </c>
      <c r="G25" s="16" t="str">
        <f>IFERROR(VLOOKUP($A25,'Maison type'!$A:$G,6,FALSE),"")</f>
        <v/>
      </c>
      <c r="H25" s="16" t="str">
        <f>IFERROR(VLOOKUP($A25,'Maison type'!$A:$G,6,FALSE),"")</f>
        <v/>
      </c>
    </row>
    <row r="26" spans="1:9" x14ac:dyDescent="0.2">
      <c r="A26" s="62">
        <v>9</v>
      </c>
      <c r="B26" s="16" t="str">
        <f>IFERROR(VLOOKUP($A26,'Maison type'!$A:$G,2,FALSE),"")</f>
        <v/>
      </c>
      <c r="C26" s="26" t="str">
        <f>IFERROR(VLOOKUP($A26,'Maison type'!$A:$G,3,FALSE),"")</f>
        <v/>
      </c>
      <c r="D26" s="16"/>
      <c r="E26" s="16" t="str">
        <f>IFERROR(VLOOKUP($A26,'Maison type'!$A:$G,4,FALSE),"")</f>
        <v/>
      </c>
      <c r="F26" s="16" t="str">
        <f>IFERROR(VLOOKUP($A26,'Maison type'!$A:$G,5,FALSE),"")</f>
        <v/>
      </c>
      <c r="G26" s="16" t="str">
        <f>IFERROR(VLOOKUP($A26,'Maison type'!$A:$G,6,FALSE),"")</f>
        <v/>
      </c>
      <c r="H26" s="16" t="str">
        <f>IFERROR(VLOOKUP($A26,'Maison type'!$A:$G,6,FALSE),"")</f>
        <v/>
      </c>
    </row>
    <row r="27" spans="1:9" x14ac:dyDescent="0.2">
      <c r="A27" s="63">
        <v>10</v>
      </c>
      <c r="B27" s="16" t="str">
        <f>IFERROR(VLOOKUP($A27,'Maison type'!$A:$G,2,FALSE),"")</f>
        <v/>
      </c>
      <c r="C27" s="26" t="str">
        <f>IFERROR(VLOOKUP($A27,'Maison type'!$A:$G,3,FALSE),"")</f>
        <v/>
      </c>
      <c r="D27" s="16"/>
      <c r="E27" s="16" t="str">
        <f>IFERROR(VLOOKUP($A27,'Maison type'!$A:$G,4,FALSE),"")</f>
        <v/>
      </c>
      <c r="F27" s="16" t="str">
        <f>IFERROR(VLOOKUP($A27,'Maison type'!$A:$G,5,FALSE),"")</f>
        <v/>
      </c>
      <c r="G27" s="16" t="str">
        <f>IFERROR(VLOOKUP($A27,'Maison type'!$A:$G,6,FALSE),"")</f>
        <v/>
      </c>
      <c r="H27" s="16" t="str">
        <f>IFERROR(VLOOKUP($A27,'Maison type'!$A:$G,6,FALSE),"")</f>
        <v/>
      </c>
    </row>
    <row r="28" spans="1:9" x14ac:dyDescent="0.2">
      <c r="A28" s="63">
        <v>11</v>
      </c>
      <c r="B28" s="16" t="str">
        <f>IFERROR(VLOOKUP($A28,'Maison type'!$A:$G,2,FALSE),"")</f>
        <v/>
      </c>
      <c r="C28" s="26" t="str">
        <f>IFERROR(VLOOKUP($A28,'Maison type'!$A:$G,3,FALSE),"")</f>
        <v/>
      </c>
      <c r="D28" s="16"/>
      <c r="E28" s="16" t="str">
        <f>IFERROR(VLOOKUP($A28,'Maison type'!$A:$G,4,FALSE),"")</f>
        <v/>
      </c>
      <c r="F28" s="16" t="str">
        <f>IFERROR(VLOOKUP($A28,'Maison type'!$A:$G,5,FALSE),"")</f>
        <v/>
      </c>
      <c r="G28" s="16" t="str">
        <f>IFERROR(VLOOKUP($A28,'Maison type'!$A:$G,6,FALSE),"")</f>
        <v/>
      </c>
      <c r="H28" s="16" t="str">
        <f>IFERROR(VLOOKUP($A28,'Maison type'!$A:$G,6,FALSE),"")</f>
        <v/>
      </c>
    </row>
    <row r="29" spans="1:9" x14ac:dyDescent="0.2">
      <c r="A29" s="63">
        <v>12</v>
      </c>
      <c r="B29" s="16" t="str">
        <f>IFERROR(VLOOKUP($A29,'Maison type'!$A:$G,2,FALSE),"")</f>
        <v/>
      </c>
      <c r="C29" s="26" t="str">
        <f>IFERROR(VLOOKUP($A29,'Maison type'!$A:$G,3,FALSE),"")</f>
        <v/>
      </c>
      <c r="D29" s="16"/>
      <c r="E29" s="16" t="str">
        <f>IFERROR(VLOOKUP($A29,'Maison type'!$A:$G,4,FALSE),"")</f>
        <v/>
      </c>
      <c r="F29" s="16" t="str">
        <f>IFERROR(VLOOKUP($A29,'Maison type'!$A:$G,5,FALSE),"")</f>
        <v/>
      </c>
      <c r="G29" s="16" t="str">
        <f>IFERROR(VLOOKUP($A29,'Maison type'!$A:$G,6,FALSE),"")</f>
        <v/>
      </c>
      <c r="H29" s="16" t="str">
        <f>IFERROR(VLOOKUP($A29,'Maison type'!$A:$G,6,FALSE),"")</f>
        <v/>
      </c>
    </row>
    <row r="30" spans="1:9" x14ac:dyDescent="0.2">
      <c r="A30" s="62">
        <v>13</v>
      </c>
      <c r="B30" s="16" t="str">
        <f>IFERROR(VLOOKUP($A30,'Maison type'!$A:$G,2,FALSE),"")</f>
        <v/>
      </c>
      <c r="C30" s="26" t="str">
        <f>IFERROR(VLOOKUP($A30,'Maison type'!$A:$G,3,FALSE),"")</f>
        <v/>
      </c>
      <c r="D30" s="16"/>
      <c r="E30" s="16" t="str">
        <f>IFERROR(VLOOKUP($A30,'Maison type'!$A:$G,4,FALSE),"")</f>
        <v/>
      </c>
      <c r="F30" s="16" t="str">
        <f>IFERROR(VLOOKUP($A30,'Maison type'!$A:$G,5,FALSE),"")</f>
        <v/>
      </c>
      <c r="G30" s="16" t="str">
        <f>IFERROR(VLOOKUP($A30,'Maison type'!$A:$G,6,FALSE),"")</f>
        <v/>
      </c>
      <c r="H30" s="16" t="str">
        <f>IFERROR(VLOOKUP($A30,'Maison type'!$A:$G,6,FALSE),"")</f>
        <v/>
      </c>
    </row>
    <row r="31" spans="1:9" x14ac:dyDescent="0.2">
      <c r="A31" s="63">
        <v>14</v>
      </c>
      <c r="B31" s="16" t="str">
        <f>IFERROR(VLOOKUP($A31,'Maison type'!$A:$G,2,FALSE),"")</f>
        <v/>
      </c>
      <c r="C31" s="26" t="str">
        <f>IFERROR(VLOOKUP($A31,'Maison type'!$A:$G,3,FALSE),"")</f>
        <v/>
      </c>
      <c r="D31" s="16"/>
      <c r="E31" s="16" t="str">
        <f>IFERROR(VLOOKUP($A31,'Maison type'!$A:$G,4,FALSE),"")</f>
        <v/>
      </c>
      <c r="F31" s="16" t="str">
        <f>IFERROR(VLOOKUP($A31,'Maison type'!$A:$G,5,FALSE),"")</f>
        <v/>
      </c>
      <c r="G31" s="16" t="str">
        <f>IFERROR(VLOOKUP($A31,'Maison type'!$A:$G,6,FALSE),"")</f>
        <v/>
      </c>
      <c r="H31" s="16" t="str">
        <f>IFERROR(VLOOKUP($A31,'Maison type'!$A:$G,6,FALSE),"")</f>
        <v/>
      </c>
    </row>
    <row r="32" spans="1:9" x14ac:dyDescent="0.2">
      <c r="A32" s="63">
        <v>15</v>
      </c>
      <c r="B32" s="16" t="str">
        <f>IFERROR(VLOOKUP($A32,'Maison type'!$A:$G,2,FALSE),"")</f>
        <v/>
      </c>
      <c r="C32" s="26" t="str">
        <f>IFERROR(VLOOKUP($A32,'Maison type'!$A:$G,3,FALSE),"")</f>
        <v/>
      </c>
      <c r="D32" s="16"/>
      <c r="E32" s="16" t="str">
        <f>IFERROR(VLOOKUP($A32,'Maison type'!$A:$G,4,FALSE),"")</f>
        <v/>
      </c>
      <c r="F32" s="16" t="str">
        <f>IFERROR(VLOOKUP($A32,'Maison type'!$A:$G,5,FALSE),"")</f>
        <v/>
      </c>
      <c r="G32" s="16" t="str">
        <f>IFERROR(VLOOKUP($A32,'Maison type'!$A:$G,6,FALSE),"")</f>
        <v/>
      </c>
      <c r="H32" s="16" t="str">
        <f>IFERROR(VLOOKUP($A32,'Maison type'!$A:$G,6,FALSE),"")</f>
        <v/>
      </c>
    </row>
    <row r="33" spans="1:9" x14ac:dyDescent="0.2">
      <c r="A33" s="63">
        <v>16</v>
      </c>
      <c r="B33" s="16" t="str">
        <f>IFERROR(VLOOKUP($A33,'Maison type'!$A:$G,2,FALSE),"")</f>
        <v/>
      </c>
      <c r="C33" s="26" t="str">
        <f>IFERROR(VLOOKUP($A33,'Maison type'!$A:$G,3,FALSE),"")</f>
        <v/>
      </c>
      <c r="D33" s="16"/>
      <c r="E33" s="16" t="str">
        <f>IFERROR(VLOOKUP($A33,'Maison type'!$A:$G,4,FALSE),"")</f>
        <v/>
      </c>
      <c r="F33" s="16" t="str">
        <f>IFERROR(VLOOKUP($A33,'Maison type'!$A:$G,5,FALSE),"")</f>
        <v/>
      </c>
      <c r="G33" s="16" t="str">
        <f>IFERROR(VLOOKUP($A33,'Maison type'!$A:$G,6,FALSE),"")</f>
        <v/>
      </c>
      <c r="H33" s="16" t="str">
        <f>IFERROR(VLOOKUP($A33,'Maison type'!$A:$G,6,FALSE),"")</f>
        <v/>
      </c>
    </row>
    <row r="34" spans="1:9" x14ac:dyDescent="0.2">
      <c r="A34" s="62">
        <v>17</v>
      </c>
      <c r="B34" s="16" t="str">
        <f>IFERROR(VLOOKUP($A34,'Maison type'!$A:$G,2,FALSE),"")</f>
        <v/>
      </c>
      <c r="C34" s="26" t="str">
        <f>IFERROR(VLOOKUP($A34,'Maison type'!$A:$G,3,FALSE),"")</f>
        <v/>
      </c>
      <c r="D34" s="16"/>
      <c r="E34" s="16" t="str">
        <f>IFERROR(VLOOKUP($A34,'Maison type'!$A:$G,4,FALSE),"")</f>
        <v/>
      </c>
      <c r="F34" s="16" t="str">
        <f>IFERROR(VLOOKUP($A34,'Maison type'!$A:$G,5,FALSE),"")</f>
        <v/>
      </c>
      <c r="G34" s="16" t="str">
        <f>IFERROR(VLOOKUP($A34,'Maison type'!$A:$G,6,FALSE),"")</f>
        <v/>
      </c>
      <c r="H34" s="16" t="str">
        <f>IFERROR(VLOOKUP($A34,'Maison type'!$A:$G,6,FALSE),"")</f>
        <v/>
      </c>
    </row>
    <row r="35" spans="1:9" x14ac:dyDescent="0.2">
      <c r="A35" s="63">
        <v>18</v>
      </c>
      <c r="B35" s="16" t="str">
        <f>IFERROR(VLOOKUP($A35,'Maison type'!$A:$G,2,FALSE),"")</f>
        <v/>
      </c>
      <c r="C35" s="26" t="str">
        <f>IFERROR(VLOOKUP($A35,'Maison type'!$A:$G,3,FALSE),"")</f>
        <v/>
      </c>
      <c r="D35" s="16"/>
      <c r="E35" s="16" t="str">
        <f>IFERROR(VLOOKUP($A35,'Maison type'!$A:$G,4,FALSE),"")</f>
        <v/>
      </c>
      <c r="F35" s="16" t="str">
        <f>IFERROR(VLOOKUP($A35,'Maison type'!$A:$G,5,FALSE),"")</f>
        <v/>
      </c>
      <c r="G35" s="16" t="str">
        <f>IFERROR(VLOOKUP($A35,'Maison type'!$A:$G,6,FALSE),"")</f>
        <v/>
      </c>
      <c r="H35" s="16" t="str">
        <f>IFERROR(VLOOKUP($A35,'Maison type'!$A:$G,6,FALSE),"")</f>
        <v/>
      </c>
    </row>
    <row r="36" spans="1:9" x14ac:dyDescent="0.2">
      <c r="A36" s="63">
        <v>19</v>
      </c>
      <c r="B36" s="16" t="str">
        <f>IFERROR(VLOOKUP($A36,'Maison type'!$A:$G,2,FALSE),"")</f>
        <v/>
      </c>
      <c r="C36" s="26" t="str">
        <f>IFERROR(VLOOKUP($A36,'Maison type'!$A:$G,3,FALSE),"")</f>
        <v/>
      </c>
      <c r="D36" s="16"/>
      <c r="E36" s="16" t="str">
        <f>IFERROR(VLOOKUP($A36,'Maison type'!$A:$G,4,FALSE),"")</f>
        <v/>
      </c>
      <c r="F36" s="16" t="str">
        <f>IFERROR(VLOOKUP($A36,'Maison type'!$A:$G,5,FALSE),"")</f>
        <v/>
      </c>
      <c r="G36" s="16" t="str">
        <f>IFERROR(VLOOKUP($A36,'Maison type'!$A:$G,6,FALSE),"")</f>
        <v/>
      </c>
      <c r="H36" s="16" t="str">
        <f>IFERROR(VLOOKUP($A36,'Maison type'!$A:$G,6,FALSE),"")</f>
        <v/>
      </c>
    </row>
    <row r="37" spans="1:9" x14ac:dyDescent="0.2">
      <c r="A37" s="63">
        <v>20</v>
      </c>
      <c r="B37" s="16" t="str">
        <f>IFERROR(VLOOKUP($A37,'Maison type'!$A:$G,2,FALSE),"")</f>
        <v/>
      </c>
      <c r="C37" s="26" t="str">
        <f>IFERROR(VLOOKUP($A37,'Maison type'!$A:$G,3,FALSE),"")</f>
        <v/>
      </c>
      <c r="D37" s="16"/>
      <c r="E37" s="16" t="str">
        <f>IFERROR(VLOOKUP($A37,'Maison type'!$A:$G,4,FALSE),"")</f>
        <v/>
      </c>
      <c r="F37" s="16" t="str">
        <f>IFERROR(VLOOKUP($A37,'Maison type'!$A:$G,5,FALSE),"")</f>
        <v/>
      </c>
      <c r="G37" s="16" t="str">
        <f>IFERROR(VLOOKUP($A37,'Maison type'!$A:$G,6,FALSE),"")</f>
        <v/>
      </c>
      <c r="H37" s="16" t="str">
        <f>IFERROR(VLOOKUP($A37,'Maison type'!$A:$G,6,FALSE),"")</f>
        <v/>
      </c>
    </row>
    <row r="38" spans="1:9" x14ac:dyDescent="0.2">
      <c r="A38" s="62">
        <v>21</v>
      </c>
      <c r="B38" s="16" t="str">
        <f>IFERROR(VLOOKUP($A38,'Maison type'!$A:$G,2,FALSE),"")</f>
        <v/>
      </c>
      <c r="C38" s="26" t="str">
        <f>IFERROR(VLOOKUP($A38,'Maison type'!$A:$G,3,FALSE),"")</f>
        <v/>
      </c>
      <c r="D38" s="16"/>
      <c r="E38" s="16" t="str">
        <f>IFERROR(VLOOKUP($A38,'Maison type'!$A:$G,4,FALSE),"")</f>
        <v/>
      </c>
      <c r="F38" s="16" t="str">
        <f>IFERROR(VLOOKUP($A38,'Maison type'!$A:$G,5,FALSE),"")</f>
        <v/>
      </c>
      <c r="G38" s="16" t="str">
        <f>IFERROR(VLOOKUP($A38,'Maison type'!$A:$G,6,FALSE),"")</f>
        <v/>
      </c>
      <c r="H38" s="16" t="str">
        <f>IFERROR(VLOOKUP($A38,'Maison type'!$A:$G,6,FALSE),"")</f>
        <v/>
      </c>
    </row>
    <row r="39" spans="1:9" x14ac:dyDescent="0.2">
      <c r="A39" s="63">
        <v>22</v>
      </c>
      <c r="B39" s="16" t="str">
        <f>IFERROR(VLOOKUP($A39,'Maison type'!$A:$G,2,FALSE),"")</f>
        <v/>
      </c>
      <c r="C39" s="26" t="str">
        <f>IFERROR(VLOOKUP($A39,'Maison type'!$A:$G,3,FALSE),"")</f>
        <v/>
      </c>
      <c r="D39" s="16"/>
      <c r="E39" s="16" t="str">
        <f>IFERROR(VLOOKUP($A39,'Maison type'!$A:$G,4,FALSE),"")</f>
        <v/>
      </c>
      <c r="F39" s="16" t="str">
        <f>IFERROR(VLOOKUP($A39,'Maison type'!$A:$G,5,FALSE),"")</f>
        <v/>
      </c>
      <c r="G39" s="16" t="str">
        <f>IFERROR(VLOOKUP($A39,'Maison type'!$A:$G,6,FALSE),"")</f>
        <v/>
      </c>
      <c r="H39" s="16" t="str">
        <f>IFERROR(VLOOKUP($A39,'Maison type'!$A:$G,6,FALSE),"")</f>
        <v/>
      </c>
    </row>
    <row r="40" spans="1:9" x14ac:dyDescent="0.2">
      <c r="A40" s="63">
        <v>23</v>
      </c>
      <c r="B40" s="16" t="str">
        <f>IFERROR(VLOOKUP($A40,'Maison type'!$A:$G,2,FALSE),"")</f>
        <v/>
      </c>
      <c r="C40" s="26" t="str">
        <f>IFERROR(VLOOKUP($A40,'Maison type'!$A:$G,3,FALSE),"")</f>
        <v/>
      </c>
      <c r="D40" s="16"/>
      <c r="E40" s="16" t="str">
        <f>IFERROR(VLOOKUP($A40,'Maison type'!$A:$G,4,FALSE),"")</f>
        <v/>
      </c>
      <c r="F40" s="16" t="str">
        <f>IFERROR(VLOOKUP($A40,'Maison type'!$A:$G,5,FALSE),"")</f>
        <v/>
      </c>
      <c r="G40" s="16" t="str">
        <f>IFERROR(VLOOKUP($A40,'Maison type'!$A:$G,6,FALSE),"")</f>
        <v/>
      </c>
      <c r="H40" s="16" t="str">
        <f>IFERROR(VLOOKUP($A40,'Maison type'!$A:$G,6,FALSE),"")</f>
        <v/>
      </c>
    </row>
    <row r="41" spans="1:9" x14ac:dyDescent="0.2">
      <c r="A41" s="63">
        <v>24</v>
      </c>
      <c r="B41" s="16" t="str">
        <f>IFERROR(VLOOKUP($A41,'Maison type'!$A:$G,2,FALSE),"")</f>
        <v/>
      </c>
      <c r="C41" s="26" t="str">
        <f>IFERROR(VLOOKUP($A41,'Maison type'!$A:$G,3,FALSE),"")</f>
        <v/>
      </c>
      <c r="D41" s="16"/>
      <c r="E41" s="16" t="str">
        <f>IFERROR(VLOOKUP($A41,'Maison type'!$A:$G,4,FALSE),"")</f>
        <v/>
      </c>
      <c r="F41" s="16" t="str">
        <f>IFERROR(VLOOKUP($A41,'Maison type'!$A:$G,5,FALSE),"")</f>
        <v/>
      </c>
      <c r="G41" s="16" t="str">
        <f>IFERROR(VLOOKUP($A41,'Maison type'!$A:$G,6,FALSE),"")</f>
        <v/>
      </c>
      <c r="H41" s="16" t="str">
        <f>IFERROR(VLOOKUP($A41,'Maison type'!$A:$G,6,FALSE),"")</f>
        <v/>
      </c>
    </row>
    <row r="42" spans="1:9" s="2" customFormat="1" ht="12.75" customHeight="1" x14ac:dyDescent="0.2">
      <c r="B42" s="166" t="s">
        <v>181</v>
      </c>
      <c r="C42" s="167"/>
      <c r="D42" s="167"/>
      <c r="E42" s="167"/>
      <c r="F42" s="167"/>
      <c r="G42" s="167"/>
      <c r="H42" s="44">
        <f>SUM(H18:H41)</f>
        <v>100</v>
      </c>
      <c r="I42" s="1"/>
    </row>
    <row r="43" spans="1:9" s="13" customFormat="1" ht="13.5" customHeight="1" x14ac:dyDescent="0.2">
      <c r="B43" s="174" t="s">
        <v>185</v>
      </c>
      <c r="C43" s="175"/>
      <c r="D43" s="173"/>
      <c r="E43" s="173"/>
      <c r="F43" s="173"/>
      <c r="G43" s="173"/>
      <c r="H43" s="65">
        <f>H42*40.3399</f>
        <v>4033.99</v>
      </c>
      <c r="I43" s="12"/>
    </row>
    <row r="44" spans="1:9" s="13" customFormat="1" ht="13.5" customHeight="1" x14ac:dyDescent="0.2">
      <c r="B44" s="146" t="s">
        <v>220</v>
      </c>
      <c r="C44" s="146"/>
      <c r="D44" s="61"/>
      <c r="E44" s="61"/>
      <c r="F44" s="61"/>
      <c r="G44" s="61"/>
      <c r="H44" s="105">
        <f>IFERROR(H42+(H42*H45),"TBD")</f>
        <v>106</v>
      </c>
      <c r="I44" s="12"/>
    </row>
    <row r="45" spans="1:9" s="2" customFormat="1" ht="12.75" customHeight="1" x14ac:dyDescent="0.25">
      <c r="B45" s="143" t="s">
        <v>182</v>
      </c>
      <c r="C45" s="143"/>
      <c r="D45" s="143"/>
      <c r="E45" s="143"/>
      <c r="F45" s="143"/>
      <c r="G45" s="28" t="s">
        <v>212</v>
      </c>
      <c r="H45" s="64">
        <f>'Maison type'!F9</f>
        <v>0.06</v>
      </c>
      <c r="I45" s="1"/>
    </row>
    <row r="46" spans="1:9" s="2" customFormat="1" ht="12.75" customHeight="1" x14ac:dyDescent="0.2">
      <c r="B46" s="165" t="s">
        <v>183</v>
      </c>
      <c r="C46" s="165"/>
      <c r="D46" s="144" t="s">
        <v>214</v>
      </c>
      <c r="E46" s="144"/>
      <c r="F46" s="144"/>
      <c r="G46" s="144"/>
      <c r="H46" s="144"/>
      <c r="I46" s="1"/>
    </row>
    <row r="47" spans="1:9" s="2" customFormat="1" ht="12.75" customHeight="1" x14ac:dyDescent="0.2">
      <c r="B47" s="145" t="s">
        <v>211</v>
      </c>
      <c r="C47" s="145"/>
      <c r="D47" s="144" t="s">
        <v>215</v>
      </c>
      <c r="E47" s="144"/>
      <c r="F47" s="144"/>
      <c r="G47" s="144"/>
      <c r="H47" s="144"/>
      <c r="I47" s="1"/>
    </row>
    <row r="48" spans="1:9" s="2" customFormat="1" x14ac:dyDescent="0.2">
      <c r="B48" s="151" t="s">
        <v>184</v>
      </c>
      <c r="C48" s="151"/>
      <c r="D48" s="156"/>
      <c r="E48" s="156"/>
      <c r="F48" s="156"/>
      <c r="G48" s="156"/>
      <c r="H48" s="156"/>
      <c r="I48" s="1"/>
    </row>
    <row r="49" spans="2:9" s="2" customFormat="1" x14ac:dyDescent="0.2">
      <c r="B49" s="153"/>
      <c r="C49" s="153"/>
      <c r="D49" s="156"/>
      <c r="E49" s="156"/>
      <c r="F49" s="156"/>
      <c r="G49" s="156"/>
      <c r="H49" s="156"/>
      <c r="I49" s="1"/>
    </row>
    <row r="50" spans="2:9" s="2" customFormat="1" ht="38.25" customHeight="1" x14ac:dyDescent="0.2">
      <c r="B50" s="152"/>
      <c r="C50" s="152"/>
      <c r="D50" s="155" t="s">
        <v>308</v>
      </c>
      <c r="E50" s="155"/>
      <c r="F50" s="155"/>
      <c r="G50" s="155"/>
      <c r="H50" s="155"/>
      <c r="I50" s="1"/>
    </row>
    <row r="51" spans="2:9" s="2" customFormat="1" ht="12.75" customHeight="1" x14ac:dyDescent="0.2">
      <c r="B51" s="33" t="str">
        <f>CONCATENATE(D8)</f>
        <v>M. NomClient PrénomClient</v>
      </c>
      <c r="C51" s="30"/>
      <c r="D51" s="154"/>
      <c r="E51" s="154"/>
      <c r="F51" s="154"/>
      <c r="G51" s="154"/>
      <c r="H51" s="154"/>
      <c r="I51" s="1"/>
    </row>
    <row r="52" spans="2:9" s="2" customFormat="1" ht="12.75" customHeight="1" x14ac:dyDescent="0.2">
      <c r="B52" s="33"/>
      <c r="C52" s="30"/>
      <c r="D52" s="34"/>
      <c r="E52" s="34"/>
      <c r="F52" s="34"/>
      <c r="G52" s="34"/>
      <c r="H52" s="34"/>
      <c r="I52" s="1"/>
    </row>
    <row r="53" spans="2:9" s="2" customFormat="1" ht="12.75" customHeight="1" x14ac:dyDescent="0.2">
      <c r="B53" s="33"/>
      <c r="C53" s="30"/>
      <c r="D53" s="34"/>
      <c r="E53" s="34"/>
      <c r="F53" s="34"/>
      <c r="G53" s="34"/>
      <c r="H53" s="34"/>
      <c r="I53" s="1"/>
    </row>
    <row r="54" spans="2:9" x14ac:dyDescent="0.2">
      <c r="B54" s="66"/>
      <c r="C54" s="67"/>
      <c r="D54" s="67"/>
      <c r="E54" s="68"/>
      <c r="F54" s="69"/>
      <c r="G54" s="69"/>
      <c r="H54" s="69"/>
    </row>
    <row r="55" spans="2:9" x14ac:dyDescent="0.2">
      <c r="B55" s="150" t="str">
        <f>CONCATENATE(Divers!H7," ",Divers!I7,"          ",Divers!H8," ",Divers!I8)</f>
        <v>TVA : XX-000.000.000          Enregistrement : 00.00.0.0</v>
      </c>
      <c r="C55" s="150"/>
      <c r="D55" s="150"/>
      <c r="E55" s="150"/>
      <c r="F55" s="150"/>
      <c r="G55" s="150"/>
      <c r="H55" s="150"/>
    </row>
    <row r="56" spans="2:9" x14ac:dyDescent="0.2">
      <c r="B56" s="150" t="str">
        <f>CONCATENATE(Divers!H9," ",Divers!I9,"      ",Divers!H10," ",Divers!I10)</f>
        <v>Banque : BE00 0000 0000 0000      Banque : BE00 0000 0000 0000</v>
      </c>
      <c r="C56" s="150"/>
      <c r="D56" s="150"/>
      <c r="E56" s="150"/>
      <c r="F56" s="150"/>
      <c r="G56" s="150"/>
      <c r="H56" s="150"/>
    </row>
    <row r="57" spans="2:9" x14ac:dyDescent="0.2">
      <c r="B57" s="66"/>
      <c r="C57" s="67"/>
      <c r="D57" s="67"/>
      <c r="E57" s="68"/>
      <c r="F57" s="69"/>
      <c r="G57" s="69"/>
      <c r="H57" s="69"/>
    </row>
  </sheetData>
  <mergeCells count="35">
    <mergeCell ref="B1:C2"/>
    <mergeCell ref="B4:C5"/>
    <mergeCell ref="B56:H56"/>
    <mergeCell ref="D7:H7"/>
    <mergeCell ref="B46:C46"/>
    <mergeCell ref="B42:C42"/>
    <mergeCell ref="D11:E11"/>
    <mergeCell ref="D12:H12"/>
    <mergeCell ref="D42:G43"/>
    <mergeCell ref="B43:C43"/>
    <mergeCell ref="D8:H8"/>
    <mergeCell ref="D9:H9"/>
    <mergeCell ref="D10:H10"/>
    <mergeCell ref="D1:H1"/>
    <mergeCell ref="D6:H6"/>
    <mergeCell ref="G2:H2"/>
    <mergeCell ref="G3:H3"/>
    <mergeCell ref="D2:F2"/>
    <mergeCell ref="D3:F3"/>
    <mergeCell ref="D4:H4"/>
    <mergeCell ref="D5:H5"/>
    <mergeCell ref="B55:H55"/>
    <mergeCell ref="B48:C48"/>
    <mergeCell ref="B50:C50"/>
    <mergeCell ref="B49:C49"/>
    <mergeCell ref="D51:H51"/>
    <mergeCell ref="D50:H50"/>
    <mergeCell ref="D48:H49"/>
    <mergeCell ref="F11:H11"/>
    <mergeCell ref="B45:F45"/>
    <mergeCell ref="D46:H46"/>
    <mergeCell ref="B47:C47"/>
    <mergeCell ref="D47:H47"/>
    <mergeCell ref="B44:C44"/>
    <mergeCell ref="D13:H14"/>
  </mergeCells>
  <phoneticPr fontId="0" type="noConversion"/>
  <hyperlinks>
    <hyperlink ref="D4" r:id="rId1" display="didier.buonsenso@skynet.be" xr:uid="{00000000-0004-0000-0100-000000000000}"/>
  </hyperlinks>
  <printOptions horizontalCentered="1"/>
  <pageMargins left="0.31496062992125984" right="0.31496062992125984" top="0.51" bottom="0.32" header="0.17" footer="0.26"/>
  <pageSetup paperSize="9" scale="97" orientation="portrait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I114"/>
  <sheetViews>
    <sheetView showGridLines="0" view="pageBreakPreview" topLeftCell="B1" zoomScaleNormal="85" zoomScaleSheetLayoutView="100" zoomScalePageLayoutView="55" workbookViewId="0">
      <selection activeCell="D108" sqref="D108:H108"/>
    </sheetView>
  </sheetViews>
  <sheetFormatPr baseColWidth="10" defaultColWidth="11.42578125" defaultRowHeight="12.75" x14ac:dyDescent="0.2"/>
  <cols>
    <col min="1" max="1" width="8.28515625" style="8" hidden="1" customWidth="1"/>
    <col min="2" max="2" width="9.140625" style="9" customWidth="1"/>
    <col min="3" max="3" width="45.7109375" style="8" customWidth="1"/>
    <col min="4" max="4" width="3.85546875" style="8" customWidth="1"/>
    <col min="5" max="5" width="6" style="10" customWidth="1"/>
    <col min="6" max="6" width="8.85546875" style="11" customWidth="1"/>
    <col min="7" max="7" width="8.28515625" style="11" customWidth="1"/>
    <col min="8" max="8" width="12.42578125" style="11" customWidth="1"/>
    <col min="9" max="9" width="8.28515625" style="7" customWidth="1"/>
    <col min="10" max="16384" width="11.42578125" style="8"/>
  </cols>
  <sheetData>
    <row r="1" spans="2:9" ht="15" customHeight="1" x14ac:dyDescent="0.2">
      <c r="B1" s="160"/>
      <c r="C1" s="161"/>
      <c r="D1" s="179" t="s">
        <v>216</v>
      </c>
      <c r="E1" s="180"/>
      <c r="F1" s="180"/>
      <c r="G1" s="180"/>
      <c r="H1" s="181"/>
    </row>
    <row r="2" spans="2:9" ht="15" customHeight="1" x14ac:dyDescent="0.2">
      <c r="B2" s="160"/>
      <c r="C2" s="161"/>
      <c r="D2" s="158" t="str">
        <f>CONCATENATE('Maison type'!B7," ",'Maison type'!C7)</f>
        <v>Tél. : 000/ 00.00.00</v>
      </c>
      <c r="E2" s="158"/>
      <c r="F2" s="158"/>
      <c r="G2" s="157" t="str">
        <f>CONCATENATE('Maison type'!B8," ",'Maison type'!C8)</f>
        <v>Fax : 000/ 00.00.00</v>
      </c>
      <c r="H2" s="157"/>
    </row>
    <row r="3" spans="2:9" ht="15" customHeight="1" x14ac:dyDescent="0.2">
      <c r="B3" s="37"/>
      <c r="C3" s="37"/>
      <c r="D3" s="158" t="str">
        <f>CONCATENATE('Maison type'!D7," ",'Maison type'!E7)</f>
        <v>GSM : 0000/ 00.00.00</v>
      </c>
      <c r="E3" s="158"/>
      <c r="F3" s="158"/>
      <c r="G3" s="157"/>
      <c r="H3" s="157"/>
    </row>
    <row r="4" spans="2:9" ht="15" customHeight="1" x14ac:dyDescent="0.2">
      <c r="B4" s="160"/>
      <c r="C4" s="161"/>
      <c r="D4" s="159" t="str">
        <f>'Maison type'!E8</f>
        <v>AdresseMail@Domaine.ext</v>
      </c>
      <c r="E4" s="158"/>
      <c r="F4" s="158"/>
      <c r="G4" s="158"/>
      <c r="H4" s="158"/>
    </row>
    <row r="5" spans="2:9" ht="15" customHeight="1" x14ac:dyDescent="0.2">
      <c r="B5" s="160"/>
      <c r="C5" s="161"/>
      <c r="D5" s="158" t="str">
        <f>CONCATENATE('Maison type'!B9," ",'Maison type'!C9)</f>
        <v>n° TVA :  NA</v>
      </c>
      <c r="E5" s="158"/>
      <c r="F5" s="158"/>
      <c r="G5" s="158"/>
      <c r="H5" s="158"/>
    </row>
    <row r="6" spans="2:9" ht="15" customHeight="1" x14ac:dyDescent="0.2">
      <c r="B6" s="37"/>
      <c r="C6" s="37"/>
      <c r="D6" s="182"/>
      <c r="E6" s="182"/>
      <c r="F6" s="182"/>
      <c r="G6" s="182"/>
      <c r="H6" s="182"/>
    </row>
    <row r="7" spans="2:9" s="2" customFormat="1" ht="15" customHeight="1" x14ac:dyDescent="0.2">
      <c r="B7" s="40" t="s">
        <v>219</v>
      </c>
      <c r="C7" s="39"/>
      <c r="D7" s="162"/>
      <c r="E7" s="163"/>
      <c r="F7" s="163"/>
      <c r="G7" s="163"/>
      <c r="H7" s="164"/>
      <c r="I7" s="1"/>
    </row>
    <row r="8" spans="2:9" s="2" customFormat="1" ht="15" customHeight="1" x14ac:dyDescent="0.2">
      <c r="B8" s="41" t="str">
        <f>Divers!I2</f>
        <v>Adresse Entreprise 00</v>
      </c>
      <c r="C8" s="39"/>
      <c r="D8" s="176" t="str">
        <f>CONCATENATE('Maison type'!C4," ",'Maison type'!C5," ",'Maison type'!C6)</f>
        <v>M. NomClient PrénomClient</v>
      </c>
      <c r="E8" s="177"/>
      <c r="F8" s="177"/>
      <c r="G8" s="177"/>
      <c r="H8" s="178"/>
      <c r="I8" s="1"/>
    </row>
    <row r="9" spans="2:9" s="2" customFormat="1" ht="15" customHeight="1" x14ac:dyDescent="0.2">
      <c r="B9" s="41" t="str">
        <f>Divers!I3</f>
        <v>0000 Commune</v>
      </c>
      <c r="C9" s="39"/>
      <c r="D9" s="176" t="str">
        <f>CONCATENATE('Maison type'!E5)</f>
        <v>Rue de l'habitation 00</v>
      </c>
      <c r="E9" s="177"/>
      <c r="F9" s="177"/>
      <c r="G9" s="177"/>
      <c r="H9" s="178"/>
      <c r="I9" s="1"/>
    </row>
    <row r="10" spans="2:9" s="2" customFormat="1" ht="15" customHeight="1" x14ac:dyDescent="0.2">
      <c r="B10" s="115" t="str">
        <f>CONCATENATE(Divers!H4," ",Divers!I4)</f>
        <v>Tel / Fax :  000 / 00.00.00</v>
      </c>
      <c r="C10" s="39"/>
      <c r="D10" s="176" t="str">
        <f>CONCATENATE('Maison type'!E6)</f>
        <v>0000 Commune</v>
      </c>
      <c r="E10" s="177"/>
      <c r="F10" s="177"/>
      <c r="G10" s="177"/>
      <c r="H10" s="178"/>
      <c r="I10" s="1"/>
    </row>
    <row r="11" spans="2:9" s="3" customFormat="1" ht="15" customHeight="1" x14ac:dyDescent="0.2">
      <c r="B11" s="115"/>
      <c r="C11" s="39"/>
      <c r="D11" s="168"/>
      <c r="E11" s="169"/>
      <c r="F11" s="141"/>
      <c r="G11" s="141"/>
      <c r="H11" s="142"/>
      <c r="I11" s="4"/>
    </row>
    <row r="12" spans="2:9" s="3" customFormat="1" ht="15" customHeight="1" x14ac:dyDescent="0.2">
      <c r="B12" s="115" t="str">
        <f>CONCATENATE(Divers!H5," ",Divers!I5)</f>
        <v>E-mail :  EmailEntreprise@Domaine.Ext</v>
      </c>
      <c r="C12" s="39"/>
      <c r="D12" s="170"/>
      <c r="E12" s="171"/>
      <c r="F12" s="171"/>
      <c r="G12" s="171"/>
      <c r="H12" s="172"/>
      <c r="I12" s="4"/>
    </row>
    <row r="13" spans="2:9" s="2" customFormat="1" ht="15" customHeight="1" x14ac:dyDescent="0.2">
      <c r="B13" s="115" t="str">
        <f>CONCATENATE(Divers!H6," ",Divers!I6)</f>
        <v>Numero d'entreprise : 0000 000 000</v>
      </c>
      <c r="C13" s="37"/>
      <c r="D13" s="147"/>
      <c r="E13" s="148"/>
      <c r="F13" s="148"/>
      <c r="G13" s="148"/>
      <c r="H13" s="148"/>
      <c r="I13" s="1"/>
    </row>
    <row r="14" spans="2:9" s="2" customFormat="1" ht="15" customHeight="1" x14ac:dyDescent="0.2">
      <c r="B14" s="38"/>
      <c r="C14" s="38"/>
      <c r="D14" s="149"/>
      <c r="E14" s="149"/>
      <c r="F14" s="149"/>
      <c r="G14" s="149"/>
      <c r="H14" s="149"/>
      <c r="I14" s="1"/>
    </row>
    <row r="15" spans="2:9" s="2" customFormat="1" ht="15" customHeight="1" x14ac:dyDescent="0.2">
      <c r="B15" s="32" t="s">
        <v>218</v>
      </c>
      <c r="C15" s="42" t="str">
        <f>CONCATENATE('Maison type'!C3," du ",TEXT('Maison type'!F3,"dd/mm/yy"))</f>
        <v>2023001 du 23/06/23</v>
      </c>
      <c r="D15" s="35"/>
      <c r="E15" s="14"/>
      <c r="F15" s="14"/>
      <c r="G15" s="14"/>
      <c r="H15" s="36"/>
      <c r="I15" s="1"/>
    </row>
    <row r="16" spans="2:9" s="2" customFormat="1" ht="15" customHeight="1" x14ac:dyDescent="0.2">
      <c r="B16" s="29" t="s">
        <v>217</v>
      </c>
      <c r="C16" s="43" t="str">
        <f>'Maison type'!C2</f>
        <v>Rénovation de votre habitation</v>
      </c>
      <c r="D16" s="30"/>
      <c r="E16" s="30"/>
      <c r="F16" s="30"/>
      <c r="G16" s="30"/>
      <c r="H16" s="31"/>
      <c r="I16" s="1"/>
    </row>
    <row r="17" spans="1:9" s="5" customFormat="1" ht="15" customHeight="1" x14ac:dyDescent="0.2">
      <c r="B17" s="56" t="s">
        <v>180</v>
      </c>
      <c r="C17" s="57" t="s">
        <v>213</v>
      </c>
      <c r="D17" s="57" t="s">
        <v>186</v>
      </c>
      <c r="E17" s="57" t="s">
        <v>0</v>
      </c>
      <c r="F17" s="58" t="s">
        <v>1</v>
      </c>
      <c r="G17" s="58" t="s">
        <v>2</v>
      </c>
      <c r="H17" s="58" t="s">
        <v>3</v>
      </c>
      <c r="I17" s="6"/>
    </row>
    <row r="18" spans="1:9" s="5" customFormat="1" ht="15" customHeight="1" x14ac:dyDescent="0.2">
      <c r="A18" s="62">
        <v>1</v>
      </c>
      <c r="B18" s="16" t="str">
        <f>IFERROR(VLOOKUP($A18,'Maison type'!$A:$G,2,FALSE),"")</f>
        <v>1.7.1</v>
      </c>
      <c r="C18" s="26" t="str">
        <f>IFERROR(VLOOKUP($A18,'Maison type'!$A:$G,3,FALSE),"")</f>
        <v>épaisseur 29</v>
      </c>
      <c r="D18" s="16"/>
      <c r="E18" s="16" t="str">
        <f>IFERROR(VLOOKUP($A18,'Maison type'!$A:$G,4,FALSE),"")</f>
        <v>m³</v>
      </c>
      <c r="F18" s="16">
        <f>IFERROR(VLOOKUP($A18,'Maison type'!$A:$G,5,FALSE),"")</f>
        <v>10</v>
      </c>
      <c r="G18" s="16">
        <f>IFERROR(VLOOKUP($A18,'Maison type'!$A:$G,6,FALSE),"")</f>
        <v>100</v>
      </c>
      <c r="H18" s="16">
        <f>IFERROR(VLOOKUP($A18,'Maison type'!$A:$G,6,FALSE),"")</f>
        <v>100</v>
      </c>
      <c r="I18" s="6"/>
    </row>
    <row r="19" spans="1:9" x14ac:dyDescent="0.2">
      <c r="A19" s="63">
        <v>2</v>
      </c>
      <c r="B19" s="16" t="str">
        <f>IFERROR(VLOOKUP($A19,'Maison type'!$A:$G,2,FALSE),"")</f>
        <v/>
      </c>
      <c r="C19" s="26" t="str">
        <f>IFERROR(VLOOKUP($A19,'Maison type'!$A:$G,3,FALSE),"")</f>
        <v/>
      </c>
      <c r="D19" s="16"/>
      <c r="E19" s="16" t="str">
        <f>IFERROR(VLOOKUP($A19,'Maison type'!$A:$G,4,FALSE),"")</f>
        <v/>
      </c>
      <c r="F19" s="16" t="str">
        <f>IFERROR(VLOOKUP($A19,'Maison type'!$A:$G,5,FALSE),"")</f>
        <v/>
      </c>
      <c r="G19" s="16" t="str">
        <f>IFERROR(VLOOKUP($A19,'Maison type'!$A:$G,6,FALSE),"")</f>
        <v/>
      </c>
      <c r="H19" s="16" t="str">
        <f>IFERROR(VLOOKUP($A19,'Maison type'!$A:$G,6,FALSE),"")</f>
        <v/>
      </c>
    </row>
    <row r="20" spans="1:9" x14ac:dyDescent="0.2">
      <c r="A20" s="63">
        <v>3</v>
      </c>
      <c r="B20" s="16" t="str">
        <f>IFERROR(VLOOKUP($A20,'Maison type'!$A:$G,2,FALSE),"")</f>
        <v/>
      </c>
      <c r="C20" s="26" t="str">
        <f>IFERROR(VLOOKUP($A20,'Maison type'!$A:$G,3,FALSE),"")</f>
        <v/>
      </c>
      <c r="D20" s="16"/>
      <c r="E20" s="16" t="str">
        <f>IFERROR(VLOOKUP($A20,'Maison type'!$A:$G,4,FALSE),"")</f>
        <v/>
      </c>
      <c r="F20" s="16" t="str">
        <f>IFERROR(VLOOKUP($A20,'Maison type'!$A:$G,5,FALSE),"")</f>
        <v/>
      </c>
      <c r="G20" s="16" t="str">
        <f>IFERROR(VLOOKUP($A20,'Maison type'!$A:$G,6,FALSE),"")</f>
        <v/>
      </c>
      <c r="H20" s="16" t="str">
        <f>IFERROR(VLOOKUP($A20,'Maison type'!$A:$G,6,FALSE),"")</f>
        <v/>
      </c>
    </row>
    <row r="21" spans="1:9" x14ac:dyDescent="0.2">
      <c r="A21" s="63">
        <v>4</v>
      </c>
      <c r="B21" s="16" t="str">
        <f>IFERROR(VLOOKUP($A21,'Maison type'!$A:$G,2,FALSE),"")</f>
        <v/>
      </c>
      <c r="C21" s="26" t="str">
        <f>IFERROR(VLOOKUP($A21,'Maison type'!$A:$G,3,FALSE),"")</f>
        <v/>
      </c>
      <c r="D21" s="16"/>
      <c r="E21" s="16" t="str">
        <f>IFERROR(VLOOKUP($A21,'Maison type'!$A:$G,4,FALSE),"")</f>
        <v/>
      </c>
      <c r="F21" s="16" t="str">
        <f>IFERROR(VLOOKUP($A21,'Maison type'!$A:$G,5,FALSE),"")</f>
        <v/>
      </c>
      <c r="G21" s="16" t="str">
        <f>IFERROR(VLOOKUP($A21,'Maison type'!$A:$G,6,FALSE),"")</f>
        <v/>
      </c>
      <c r="H21" s="16" t="str">
        <f>IFERROR(VLOOKUP($A21,'Maison type'!$A:$G,6,FALSE),"")</f>
        <v/>
      </c>
    </row>
    <row r="22" spans="1:9" x14ac:dyDescent="0.2">
      <c r="A22" s="62">
        <v>5</v>
      </c>
      <c r="B22" s="16" t="str">
        <f>IFERROR(VLOOKUP($A22,'Maison type'!$A:$G,2,FALSE),"")</f>
        <v/>
      </c>
      <c r="C22" s="26" t="str">
        <f>IFERROR(VLOOKUP($A22,'Maison type'!$A:$G,3,FALSE),"")</f>
        <v/>
      </c>
      <c r="D22" s="16"/>
      <c r="E22" s="16" t="str">
        <f>IFERROR(VLOOKUP($A22,'Maison type'!$A:$G,4,FALSE),"")</f>
        <v/>
      </c>
      <c r="F22" s="16" t="str">
        <f>IFERROR(VLOOKUP($A22,'Maison type'!$A:$G,5,FALSE),"")</f>
        <v/>
      </c>
      <c r="G22" s="16" t="str">
        <f>IFERROR(VLOOKUP($A22,'Maison type'!$A:$G,6,FALSE),"")</f>
        <v/>
      </c>
      <c r="H22" s="16" t="str">
        <f>IFERROR(VLOOKUP($A22,'Maison type'!$A:$G,6,FALSE),"")</f>
        <v/>
      </c>
    </row>
    <row r="23" spans="1:9" x14ac:dyDescent="0.2">
      <c r="A23" s="63">
        <v>6</v>
      </c>
      <c r="B23" s="16" t="str">
        <f>IFERROR(VLOOKUP($A23,'Maison type'!$A:$G,2,FALSE),"")</f>
        <v/>
      </c>
      <c r="C23" s="26" t="str">
        <f>IFERROR(VLOOKUP($A23,'Maison type'!$A:$G,3,FALSE),"")</f>
        <v/>
      </c>
      <c r="D23" s="16"/>
      <c r="E23" s="16" t="str">
        <f>IFERROR(VLOOKUP($A23,'Maison type'!$A:$G,4,FALSE),"")</f>
        <v/>
      </c>
      <c r="F23" s="16" t="str">
        <f>IFERROR(VLOOKUP($A23,'Maison type'!$A:$G,5,FALSE),"")</f>
        <v/>
      </c>
      <c r="G23" s="16" t="str">
        <f>IFERROR(VLOOKUP($A23,'Maison type'!$A:$G,6,FALSE),"")</f>
        <v/>
      </c>
      <c r="H23" s="16" t="str">
        <f>IFERROR(VLOOKUP($A23,'Maison type'!$A:$G,6,FALSE),"")</f>
        <v/>
      </c>
    </row>
    <row r="24" spans="1:9" x14ac:dyDescent="0.2">
      <c r="A24" s="63">
        <v>7</v>
      </c>
      <c r="B24" s="16" t="str">
        <f>IFERROR(VLOOKUP($A24,'Maison type'!$A:$G,2,FALSE),"")</f>
        <v/>
      </c>
      <c r="C24" s="26" t="str">
        <f>IFERROR(VLOOKUP($A24,'Maison type'!$A:$G,3,FALSE),"")</f>
        <v/>
      </c>
      <c r="D24" s="16"/>
      <c r="E24" s="16" t="str">
        <f>IFERROR(VLOOKUP($A24,'Maison type'!$A:$G,4,FALSE),"")</f>
        <v/>
      </c>
      <c r="F24" s="16" t="str">
        <f>IFERROR(VLOOKUP($A24,'Maison type'!$A:$G,5,FALSE),"")</f>
        <v/>
      </c>
      <c r="G24" s="16" t="str">
        <f>IFERROR(VLOOKUP($A24,'Maison type'!$A:$G,6,FALSE),"")</f>
        <v/>
      </c>
      <c r="H24" s="16" t="str">
        <f>IFERROR(VLOOKUP($A24,'Maison type'!$A:$G,6,FALSE),"")</f>
        <v/>
      </c>
    </row>
    <row r="25" spans="1:9" x14ac:dyDescent="0.2">
      <c r="A25" s="63">
        <v>8</v>
      </c>
      <c r="B25" s="16" t="str">
        <f>IFERROR(VLOOKUP($A25,'Maison type'!$A:$G,2,FALSE),"")</f>
        <v/>
      </c>
      <c r="C25" s="26" t="str">
        <f>IFERROR(VLOOKUP($A25,'Maison type'!$A:$G,3,FALSE),"")</f>
        <v/>
      </c>
      <c r="D25" s="16"/>
      <c r="E25" s="16" t="str">
        <f>IFERROR(VLOOKUP($A25,'Maison type'!$A:$G,4,FALSE),"")</f>
        <v/>
      </c>
      <c r="F25" s="16" t="str">
        <f>IFERROR(VLOOKUP($A25,'Maison type'!$A:$G,5,FALSE),"")</f>
        <v/>
      </c>
      <c r="G25" s="16" t="str">
        <f>IFERROR(VLOOKUP($A25,'Maison type'!$A:$G,6,FALSE),"")</f>
        <v/>
      </c>
      <c r="H25" s="16" t="str">
        <f>IFERROR(VLOOKUP($A25,'Maison type'!$A:$G,6,FALSE),"")</f>
        <v/>
      </c>
    </row>
    <row r="26" spans="1:9" x14ac:dyDescent="0.2">
      <c r="A26" s="62">
        <v>9</v>
      </c>
      <c r="B26" s="16" t="str">
        <f>IFERROR(VLOOKUP($A26,'Maison type'!$A:$G,2,FALSE),"")</f>
        <v/>
      </c>
      <c r="C26" s="26" t="str">
        <f>IFERROR(VLOOKUP($A26,'Maison type'!$A:$G,3,FALSE),"")</f>
        <v/>
      </c>
      <c r="D26" s="16"/>
      <c r="E26" s="16" t="str">
        <f>IFERROR(VLOOKUP($A26,'Maison type'!$A:$G,4,FALSE),"")</f>
        <v/>
      </c>
      <c r="F26" s="16" t="str">
        <f>IFERROR(VLOOKUP($A26,'Maison type'!$A:$G,5,FALSE),"")</f>
        <v/>
      </c>
      <c r="G26" s="16" t="str">
        <f>IFERROR(VLOOKUP($A26,'Maison type'!$A:$G,6,FALSE),"")</f>
        <v/>
      </c>
      <c r="H26" s="16" t="str">
        <f>IFERROR(VLOOKUP($A26,'Maison type'!$A:$G,6,FALSE),"")</f>
        <v/>
      </c>
    </row>
    <row r="27" spans="1:9" x14ac:dyDescent="0.2">
      <c r="A27" s="63">
        <v>10</v>
      </c>
      <c r="B27" s="16" t="str">
        <f>IFERROR(VLOOKUP($A27,'Maison type'!$A:$G,2,FALSE),"")</f>
        <v/>
      </c>
      <c r="C27" s="26" t="str">
        <f>IFERROR(VLOOKUP($A27,'Maison type'!$A:$G,3,FALSE),"")</f>
        <v/>
      </c>
      <c r="D27" s="16"/>
      <c r="E27" s="16" t="str">
        <f>IFERROR(VLOOKUP($A27,'Maison type'!$A:$G,4,FALSE),"")</f>
        <v/>
      </c>
      <c r="F27" s="16" t="str">
        <f>IFERROR(VLOOKUP($A27,'Maison type'!$A:$G,5,FALSE),"")</f>
        <v/>
      </c>
      <c r="G27" s="16" t="str">
        <f>IFERROR(VLOOKUP($A27,'Maison type'!$A:$G,6,FALSE),"")</f>
        <v/>
      </c>
      <c r="H27" s="16" t="str">
        <f>IFERROR(VLOOKUP($A27,'Maison type'!$A:$G,6,FALSE),"")</f>
        <v/>
      </c>
    </row>
    <row r="28" spans="1:9" x14ac:dyDescent="0.2">
      <c r="A28" s="63">
        <v>11</v>
      </c>
      <c r="B28" s="16" t="str">
        <f>IFERROR(VLOOKUP($A28,'Maison type'!$A:$G,2,FALSE),"")</f>
        <v/>
      </c>
      <c r="C28" s="26" t="str">
        <f>IFERROR(VLOOKUP($A28,'Maison type'!$A:$G,3,FALSE),"")</f>
        <v/>
      </c>
      <c r="D28" s="16"/>
      <c r="E28" s="16" t="str">
        <f>IFERROR(VLOOKUP($A28,'Maison type'!$A:$G,4,FALSE),"")</f>
        <v/>
      </c>
      <c r="F28" s="16" t="str">
        <f>IFERROR(VLOOKUP($A28,'Maison type'!$A:$G,5,FALSE),"")</f>
        <v/>
      </c>
      <c r="G28" s="16" t="str">
        <f>IFERROR(VLOOKUP($A28,'Maison type'!$A:$G,6,FALSE),"")</f>
        <v/>
      </c>
      <c r="H28" s="16" t="str">
        <f>IFERROR(VLOOKUP($A28,'Maison type'!$A:$G,6,FALSE),"")</f>
        <v/>
      </c>
    </row>
    <row r="29" spans="1:9" x14ac:dyDescent="0.2">
      <c r="A29" s="63">
        <v>12</v>
      </c>
      <c r="B29" s="16" t="str">
        <f>IFERROR(VLOOKUP($A29,'Maison type'!$A:$G,2,FALSE),"")</f>
        <v/>
      </c>
      <c r="C29" s="26" t="str">
        <f>IFERROR(VLOOKUP($A29,'Maison type'!$A:$G,3,FALSE),"")</f>
        <v/>
      </c>
      <c r="D29" s="16"/>
      <c r="E29" s="16" t="str">
        <f>IFERROR(VLOOKUP($A29,'Maison type'!$A:$G,4,FALSE),"")</f>
        <v/>
      </c>
      <c r="F29" s="16" t="str">
        <f>IFERROR(VLOOKUP($A29,'Maison type'!$A:$G,5,FALSE),"")</f>
        <v/>
      </c>
      <c r="G29" s="16" t="str">
        <f>IFERROR(VLOOKUP($A29,'Maison type'!$A:$G,6,FALSE),"")</f>
        <v/>
      </c>
      <c r="H29" s="16" t="str">
        <f>IFERROR(VLOOKUP($A29,'Maison type'!$A:$G,6,FALSE),"")</f>
        <v/>
      </c>
    </row>
    <row r="30" spans="1:9" x14ac:dyDescent="0.2">
      <c r="A30" s="62">
        <v>13</v>
      </c>
      <c r="B30" s="16" t="str">
        <f>IFERROR(VLOOKUP($A30,'Maison type'!$A:$G,2,FALSE),"")</f>
        <v/>
      </c>
      <c r="C30" s="26" t="str">
        <f>IFERROR(VLOOKUP($A30,'Maison type'!$A:$G,3,FALSE),"")</f>
        <v/>
      </c>
      <c r="D30" s="16"/>
      <c r="E30" s="16" t="str">
        <f>IFERROR(VLOOKUP($A30,'Maison type'!$A:$G,4,FALSE),"")</f>
        <v/>
      </c>
      <c r="F30" s="16" t="str">
        <f>IFERROR(VLOOKUP($A30,'Maison type'!$A:$G,5,FALSE),"")</f>
        <v/>
      </c>
      <c r="G30" s="16" t="str">
        <f>IFERROR(VLOOKUP($A30,'Maison type'!$A:$G,6,FALSE),"")</f>
        <v/>
      </c>
      <c r="H30" s="16" t="str">
        <f>IFERROR(VLOOKUP($A30,'Maison type'!$A:$G,6,FALSE),"")</f>
        <v/>
      </c>
    </row>
    <row r="31" spans="1:9" x14ac:dyDescent="0.2">
      <c r="A31" s="63">
        <v>14</v>
      </c>
      <c r="B31" s="16" t="str">
        <f>IFERROR(VLOOKUP($A31,'Maison type'!$A:$G,2,FALSE),"")</f>
        <v/>
      </c>
      <c r="C31" s="26" t="str">
        <f>IFERROR(VLOOKUP($A31,'Maison type'!$A:$G,3,FALSE),"")</f>
        <v/>
      </c>
      <c r="D31" s="16"/>
      <c r="E31" s="16" t="str">
        <f>IFERROR(VLOOKUP($A31,'Maison type'!$A:$G,4,FALSE),"")</f>
        <v/>
      </c>
      <c r="F31" s="16" t="str">
        <f>IFERROR(VLOOKUP($A31,'Maison type'!$A:$G,5,FALSE),"")</f>
        <v/>
      </c>
      <c r="G31" s="16" t="str">
        <f>IFERROR(VLOOKUP($A31,'Maison type'!$A:$G,6,FALSE),"")</f>
        <v/>
      </c>
      <c r="H31" s="16" t="str">
        <f>IFERROR(VLOOKUP($A31,'Maison type'!$A:$G,6,FALSE),"")</f>
        <v/>
      </c>
    </row>
    <row r="32" spans="1:9" x14ac:dyDescent="0.2">
      <c r="A32" s="63">
        <v>15</v>
      </c>
      <c r="B32" s="16" t="str">
        <f>IFERROR(VLOOKUP($A32,'Maison type'!$A:$G,2,FALSE),"")</f>
        <v/>
      </c>
      <c r="C32" s="26" t="str">
        <f>IFERROR(VLOOKUP($A32,'Maison type'!$A:$G,3,FALSE),"")</f>
        <v/>
      </c>
      <c r="D32" s="16"/>
      <c r="E32" s="16" t="str">
        <f>IFERROR(VLOOKUP($A32,'Maison type'!$A:$G,4,FALSE),"")</f>
        <v/>
      </c>
      <c r="F32" s="16" t="str">
        <f>IFERROR(VLOOKUP($A32,'Maison type'!$A:$G,5,FALSE),"")</f>
        <v/>
      </c>
      <c r="G32" s="16" t="str">
        <f>IFERROR(VLOOKUP($A32,'Maison type'!$A:$G,6,FALSE),"")</f>
        <v/>
      </c>
      <c r="H32" s="16" t="str">
        <f>IFERROR(VLOOKUP($A32,'Maison type'!$A:$G,6,FALSE),"")</f>
        <v/>
      </c>
    </row>
    <row r="33" spans="1:9" x14ac:dyDescent="0.2">
      <c r="A33" s="63">
        <v>16</v>
      </c>
      <c r="B33" s="16" t="str">
        <f>IFERROR(VLOOKUP($A33,'Maison type'!$A:$G,2,FALSE),"")</f>
        <v/>
      </c>
      <c r="C33" s="26" t="str">
        <f>IFERROR(VLOOKUP($A33,'Maison type'!$A:$G,3,FALSE),"")</f>
        <v/>
      </c>
      <c r="D33" s="16"/>
      <c r="E33" s="16" t="str">
        <f>IFERROR(VLOOKUP($A33,'Maison type'!$A:$G,4,FALSE),"")</f>
        <v/>
      </c>
      <c r="F33" s="16" t="str">
        <f>IFERROR(VLOOKUP($A33,'Maison type'!$A:$G,5,FALSE),"")</f>
        <v/>
      </c>
      <c r="G33" s="16" t="str">
        <f>IFERROR(VLOOKUP($A33,'Maison type'!$A:$G,6,FALSE),"")</f>
        <v/>
      </c>
      <c r="H33" s="16" t="str">
        <f>IFERROR(VLOOKUP($A33,'Maison type'!$A:$G,6,FALSE),"")</f>
        <v/>
      </c>
    </row>
    <row r="34" spans="1:9" x14ac:dyDescent="0.2">
      <c r="A34" s="62">
        <v>17</v>
      </c>
      <c r="B34" s="16" t="str">
        <f>IFERROR(VLOOKUP($A34,'Maison type'!$A:$G,2,FALSE),"")</f>
        <v/>
      </c>
      <c r="C34" s="26" t="str">
        <f>IFERROR(VLOOKUP($A34,'Maison type'!$A:$G,3,FALSE),"")</f>
        <v/>
      </c>
      <c r="D34" s="16"/>
      <c r="E34" s="16" t="str">
        <f>IFERROR(VLOOKUP($A34,'Maison type'!$A:$G,4,FALSE),"")</f>
        <v/>
      </c>
      <c r="F34" s="16" t="str">
        <f>IFERROR(VLOOKUP($A34,'Maison type'!$A:$G,5,FALSE),"")</f>
        <v/>
      </c>
      <c r="G34" s="16" t="str">
        <f>IFERROR(VLOOKUP($A34,'Maison type'!$A:$G,6,FALSE),"")</f>
        <v/>
      </c>
      <c r="H34" s="16" t="str">
        <f>IFERROR(VLOOKUP($A34,'Maison type'!$A:$G,6,FALSE),"")</f>
        <v/>
      </c>
    </row>
    <row r="35" spans="1:9" x14ac:dyDescent="0.2">
      <c r="A35" s="63">
        <v>18</v>
      </c>
      <c r="B35" s="16" t="str">
        <f>IFERROR(VLOOKUP($A35,'Maison type'!$A:$G,2,FALSE),"")</f>
        <v/>
      </c>
      <c r="C35" s="26" t="str">
        <f>IFERROR(VLOOKUP($A35,'Maison type'!$A:$G,3,FALSE),"")</f>
        <v/>
      </c>
      <c r="D35" s="16"/>
      <c r="E35" s="16" t="str">
        <f>IFERROR(VLOOKUP($A35,'Maison type'!$A:$G,4,FALSE),"")</f>
        <v/>
      </c>
      <c r="F35" s="16" t="str">
        <f>IFERROR(VLOOKUP($A35,'Maison type'!$A:$G,5,FALSE),"")</f>
        <v/>
      </c>
      <c r="G35" s="16" t="str">
        <f>IFERROR(VLOOKUP($A35,'Maison type'!$A:$G,6,FALSE),"")</f>
        <v/>
      </c>
      <c r="H35" s="16" t="str">
        <f>IFERROR(VLOOKUP($A35,'Maison type'!$A:$G,6,FALSE),"")</f>
        <v/>
      </c>
    </row>
    <row r="36" spans="1:9" x14ac:dyDescent="0.2">
      <c r="A36" s="63">
        <v>19</v>
      </c>
      <c r="B36" s="16" t="str">
        <f>IFERROR(VLOOKUP($A36,'Maison type'!$A:$G,2,FALSE),"")</f>
        <v/>
      </c>
      <c r="C36" s="26" t="str">
        <f>IFERROR(VLOOKUP($A36,'Maison type'!$A:$G,3,FALSE),"")</f>
        <v/>
      </c>
      <c r="D36" s="16"/>
      <c r="E36" s="16" t="str">
        <f>IFERROR(VLOOKUP($A36,'Maison type'!$A:$G,4,FALSE),"")</f>
        <v/>
      </c>
      <c r="F36" s="16" t="str">
        <f>IFERROR(VLOOKUP($A36,'Maison type'!$A:$G,5,FALSE),"")</f>
        <v/>
      </c>
      <c r="G36" s="16" t="str">
        <f>IFERROR(VLOOKUP($A36,'Maison type'!$A:$G,6,FALSE),"")</f>
        <v/>
      </c>
      <c r="H36" s="16" t="str">
        <f>IFERROR(VLOOKUP($A36,'Maison type'!$A:$G,6,FALSE),"")</f>
        <v/>
      </c>
    </row>
    <row r="37" spans="1:9" x14ac:dyDescent="0.2">
      <c r="A37" s="63">
        <v>20</v>
      </c>
      <c r="B37" s="16" t="str">
        <f>IFERROR(VLOOKUP($A37,'Maison type'!$A:$G,2,FALSE),"")</f>
        <v/>
      </c>
      <c r="C37" s="26" t="str">
        <f>IFERROR(VLOOKUP($A37,'Maison type'!$A:$G,3,FALSE),"")</f>
        <v/>
      </c>
      <c r="D37" s="16"/>
      <c r="E37" s="16" t="str">
        <f>IFERROR(VLOOKUP($A37,'Maison type'!$A:$G,4,FALSE),"")</f>
        <v/>
      </c>
      <c r="F37" s="16" t="str">
        <f>IFERROR(VLOOKUP($A37,'Maison type'!$A:$G,5,FALSE),"")</f>
        <v/>
      </c>
      <c r="G37" s="16" t="str">
        <f>IFERROR(VLOOKUP($A37,'Maison type'!$A:$G,6,FALSE),"")</f>
        <v/>
      </c>
      <c r="H37" s="16" t="str">
        <f>IFERROR(VLOOKUP($A37,'Maison type'!$A:$G,6,FALSE),"")</f>
        <v/>
      </c>
    </row>
    <row r="38" spans="1:9" x14ac:dyDescent="0.2">
      <c r="A38" s="62">
        <v>21</v>
      </c>
      <c r="B38" s="16" t="str">
        <f>IFERROR(VLOOKUP($A38,'Maison type'!$A:$G,2,FALSE),"")</f>
        <v/>
      </c>
      <c r="C38" s="26" t="str">
        <f>IFERROR(VLOOKUP($A38,'Maison type'!$A:$G,3,FALSE),"")</f>
        <v/>
      </c>
      <c r="D38" s="16"/>
      <c r="E38" s="16" t="str">
        <f>IFERROR(VLOOKUP($A38,'Maison type'!$A:$G,4,FALSE),"")</f>
        <v/>
      </c>
      <c r="F38" s="16" t="str">
        <f>IFERROR(VLOOKUP($A38,'Maison type'!$A:$G,5,FALSE),"")</f>
        <v/>
      </c>
      <c r="G38" s="16" t="str">
        <f>IFERROR(VLOOKUP($A38,'Maison type'!$A:$G,6,FALSE),"")</f>
        <v/>
      </c>
      <c r="H38" s="16" t="str">
        <f>IFERROR(VLOOKUP($A38,'Maison type'!$A:$G,6,FALSE),"")</f>
        <v/>
      </c>
    </row>
    <row r="39" spans="1:9" x14ac:dyDescent="0.2">
      <c r="A39" s="63">
        <v>22</v>
      </c>
      <c r="B39" s="16" t="str">
        <f>IFERROR(VLOOKUP($A39,'Maison type'!$A:$G,2,FALSE),"")</f>
        <v/>
      </c>
      <c r="C39" s="26" t="str">
        <f>IFERROR(VLOOKUP($A39,'Maison type'!$A:$G,3,FALSE),"")</f>
        <v/>
      </c>
      <c r="D39" s="16"/>
      <c r="E39" s="16" t="str">
        <f>IFERROR(VLOOKUP($A39,'Maison type'!$A:$G,4,FALSE),"")</f>
        <v/>
      </c>
      <c r="F39" s="16" t="str">
        <f>IFERROR(VLOOKUP($A39,'Maison type'!$A:$G,5,FALSE),"")</f>
        <v/>
      </c>
      <c r="G39" s="16" t="str">
        <f>IFERROR(VLOOKUP($A39,'Maison type'!$A:$G,6,FALSE),"")</f>
        <v/>
      </c>
      <c r="H39" s="16" t="str">
        <f>IFERROR(VLOOKUP($A39,'Maison type'!$A:$G,6,FALSE),"")</f>
        <v/>
      </c>
    </row>
    <row r="40" spans="1:9" x14ac:dyDescent="0.2">
      <c r="A40" s="63">
        <v>23</v>
      </c>
      <c r="B40" s="16" t="str">
        <f>IFERROR(VLOOKUP($A40,'Maison type'!$A:$G,2,FALSE),"")</f>
        <v/>
      </c>
      <c r="C40" s="26" t="str">
        <f>IFERROR(VLOOKUP($A40,'Maison type'!$A:$G,3,FALSE),"")</f>
        <v/>
      </c>
      <c r="D40" s="16"/>
      <c r="E40" s="16" t="str">
        <f>IFERROR(VLOOKUP($A40,'Maison type'!$A:$G,4,FALSE),"")</f>
        <v/>
      </c>
      <c r="F40" s="16" t="str">
        <f>IFERROR(VLOOKUP($A40,'Maison type'!$A:$G,5,FALSE),"")</f>
        <v/>
      </c>
      <c r="G40" s="16" t="str">
        <f>IFERROR(VLOOKUP($A40,'Maison type'!$A:$G,6,FALSE),"")</f>
        <v/>
      </c>
      <c r="H40" s="16" t="str">
        <f>IFERROR(VLOOKUP($A40,'Maison type'!$A:$G,6,FALSE),"")</f>
        <v/>
      </c>
    </row>
    <row r="41" spans="1:9" x14ac:dyDescent="0.2">
      <c r="A41" s="63">
        <v>24</v>
      </c>
      <c r="B41" s="16" t="str">
        <f>IFERROR(VLOOKUP($A41,'Maison type'!$A:$G,2,FALSE),"")</f>
        <v/>
      </c>
      <c r="C41" s="26" t="str">
        <f>IFERROR(VLOOKUP($A41,'Maison type'!$A:$G,3,FALSE),"")</f>
        <v/>
      </c>
      <c r="D41" s="16"/>
      <c r="E41" s="16" t="str">
        <f>IFERROR(VLOOKUP($A41,'Maison type'!$A:$G,4,FALSE),"")</f>
        <v/>
      </c>
      <c r="F41" s="16" t="str">
        <f>IFERROR(VLOOKUP($A41,'Maison type'!$A:$G,5,FALSE),"")</f>
        <v/>
      </c>
      <c r="G41" s="16" t="str">
        <f>IFERROR(VLOOKUP($A41,'Maison type'!$A:$G,6,FALSE),"")</f>
        <v/>
      </c>
      <c r="H41" s="16" t="str">
        <f>IFERROR(VLOOKUP($A41,'Maison type'!$A:$G,6,FALSE),"")</f>
        <v/>
      </c>
    </row>
    <row r="42" spans="1:9" s="2" customFormat="1" ht="12.75" customHeight="1" x14ac:dyDescent="0.2">
      <c r="A42" s="63">
        <v>25</v>
      </c>
      <c r="B42" s="16" t="str">
        <f>IFERROR(VLOOKUP($A42,'Maison type'!$A:$G,2,FALSE),"")</f>
        <v/>
      </c>
      <c r="C42" s="26" t="str">
        <f>IFERROR(VLOOKUP($A42,'Maison type'!$A:$G,3,FALSE),"")</f>
        <v/>
      </c>
      <c r="D42" s="16"/>
      <c r="E42" s="16" t="str">
        <f>IFERROR(VLOOKUP($A42,'Maison type'!$A:$G,4,FALSE),"")</f>
        <v/>
      </c>
      <c r="F42" s="16" t="str">
        <f>IFERROR(VLOOKUP($A42,'Maison type'!$A:$G,5,FALSE),"")</f>
        <v/>
      </c>
      <c r="G42" s="16" t="str">
        <f>IFERROR(VLOOKUP($A42,'Maison type'!$A:$G,6,FALSE),"")</f>
        <v/>
      </c>
      <c r="H42" s="16" t="str">
        <f>IFERROR(VLOOKUP($A42,'Maison type'!$A:$G,6,FALSE),"")</f>
        <v/>
      </c>
      <c r="I42" s="1"/>
    </row>
    <row r="43" spans="1:9" s="13" customFormat="1" ht="13.5" customHeight="1" x14ac:dyDescent="0.2">
      <c r="A43" s="63">
        <v>26</v>
      </c>
      <c r="B43" s="16" t="str">
        <f>IFERROR(VLOOKUP($A43,'Maison type'!$A:$G,2,FALSE),"")</f>
        <v/>
      </c>
      <c r="C43" s="26" t="str">
        <f>IFERROR(VLOOKUP($A43,'Maison type'!$A:$G,3,FALSE),"")</f>
        <v/>
      </c>
      <c r="D43" s="16"/>
      <c r="E43" s="16" t="str">
        <f>IFERROR(VLOOKUP($A43,'Maison type'!$A:$G,4,FALSE),"")</f>
        <v/>
      </c>
      <c r="F43" s="16" t="str">
        <f>IFERROR(VLOOKUP($A43,'Maison type'!$A:$G,5,FALSE),"")</f>
        <v/>
      </c>
      <c r="G43" s="16" t="str">
        <f>IFERROR(VLOOKUP($A43,'Maison type'!$A:$G,6,FALSE),"")</f>
        <v/>
      </c>
      <c r="H43" s="16" t="str">
        <f>IFERROR(VLOOKUP($A43,'Maison type'!$A:$G,6,FALSE),"")</f>
        <v/>
      </c>
      <c r="I43" s="12"/>
    </row>
    <row r="44" spans="1:9" s="13" customFormat="1" ht="13.5" customHeight="1" x14ac:dyDescent="0.2">
      <c r="A44" s="63">
        <v>27</v>
      </c>
      <c r="B44" s="16" t="str">
        <f>IFERROR(VLOOKUP($A44,'Maison type'!$A:$G,2,FALSE),"")</f>
        <v/>
      </c>
      <c r="C44" s="26" t="str">
        <f>IFERROR(VLOOKUP($A44,'Maison type'!$A:$G,3,FALSE),"")</f>
        <v/>
      </c>
      <c r="D44" s="16"/>
      <c r="E44" s="16" t="str">
        <f>IFERROR(VLOOKUP($A44,'Maison type'!$A:$G,4,FALSE),"")</f>
        <v/>
      </c>
      <c r="F44" s="16" t="str">
        <f>IFERROR(VLOOKUP($A44,'Maison type'!$A:$G,5,FALSE),"")</f>
        <v/>
      </c>
      <c r="G44" s="16" t="str">
        <f>IFERROR(VLOOKUP($A44,'Maison type'!$A:$G,6,FALSE),"")</f>
        <v/>
      </c>
      <c r="H44" s="16" t="str">
        <f>IFERROR(VLOOKUP($A44,'Maison type'!$A:$G,6,FALSE),"")</f>
        <v/>
      </c>
      <c r="I44" s="12"/>
    </row>
    <row r="45" spans="1:9" s="2" customFormat="1" ht="12.75" customHeight="1" x14ac:dyDescent="0.2">
      <c r="A45" s="63">
        <v>28</v>
      </c>
      <c r="B45" s="16" t="str">
        <f>IFERROR(VLOOKUP($A45,'Maison type'!$A:$G,2,FALSE),"")</f>
        <v/>
      </c>
      <c r="C45" s="26" t="str">
        <f>IFERROR(VLOOKUP($A45,'Maison type'!$A:$G,3,FALSE),"")</f>
        <v/>
      </c>
      <c r="D45" s="16"/>
      <c r="E45" s="16" t="str">
        <f>IFERROR(VLOOKUP($A45,'Maison type'!$A:$G,4,FALSE),"")</f>
        <v/>
      </c>
      <c r="F45" s="16" t="str">
        <f>IFERROR(VLOOKUP($A45,'Maison type'!$A:$G,5,FALSE),"")</f>
        <v/>
      </c>
      <c r="G45" s="16" t="str">
        <f>IFERROR(VLOOKUP($A45,'Maison type'!$A:$G,6,FALSE),"")</f>
        <v/>
      </c>
      <c r="H45" s="16" t="str">
        <f>IFERROR(VLOOKUP($A45,'Maison type'!$A:$G,6,FALSE),"")</f>
        <v/>
      </c>
      <c r="I45" s="1"/>
    </row>
    <row r="46" spans="1:9" s="2" customFormat="1" ht="12.75" customHeight="1" x14ac:dyDescent="0.2">
      <c r="A46" s="63">
        <v>29</v>
      </c>
      <c r="B46" s="16" t="str">
        <f>IFERROR(VLOOKUP($A46,'Maison type'!$A:$G,2,FALSE),"")</f>
        <v/>
      </c>
      <c r="C46" s="26" t="str">
        <f>IFERROR(VLOOKUP($A46,'Maison type'!$A:$G,3,FALSE),"")</f>
        <v/>
      </c>
      <c r="D46" s="16"/>
      <c r="E46" s="16" t="str">
        <f>IFERROR(VLOOKUP($A46,'Maison type'!$A:$G,4,FALSE),"")</f>
        <v/>
      </c>
      <c r="F46" s="16" t="str">
        <f>IFERROR(VLOOKUP($A46,'Maison type'!$A:$G,5,FALSE),"")</f>
        <v/>
      </c>
      <c r="G46" s="16" t="str">
        <f>IFERROR(VLOOKUP($A46,'Maison type'!$A:$G,6,FALSE),"")</f>
        <v/>
      </c>
      <c r="H46" s="16" t="str">
        <f>IFERROR(VLOOKUP($A46,'Maison type'!$A:$G,6,FALSE),"")</f>
        <v/>
      </c>
      <c r="I46" s="1"/>
    </row>
    <row r="47" spans="1:9" s="2" customFormat="1" ht="12.75" customHeight="1" x14ac:dyDescent="0.2">
      <c r="A47" s="63">
        <v>30</v>
      </c>
      <c r="B47" s="16" t="str">
        <f>IFERROR(VLOOKUP($A47,'Maison type'!$A:$G,2,FALSE),"")</f>
        <v/>
      </c>
      <c r="C47" s="26" t="str">
        <f>IFERROR(VLOOKUP($A47,'Maison type'!$A:$G,3,FALSE),"")</f>
        <v/>
      </c>
      <c r="D47" s="16"/>
      <c r="E47" s="16" t="str">
        <f>IFERROR(VLOOKUP($A47,'Maison type'!$A:$G,4,FALSE),"")</f>
        <v/>
      </c>
      <c r="F47" s="16" t="str">
        <f>IFERROR(VLOOKUP($A47,'Maison type'!$A:$G,5,FALSE),"")</f>
        <v/>
      </c>
      <c r="G47" s="16" t="str">
        <f>IFERROR(VLOOKUP($A47,'Maison type'!$A:$G,6,FALSE),"")</f>
        <v/>
      </c>
      <c r="H47" s="16" t="str">
        <f>IFERROR(VLOOKUP($A47,'Maison type'!$A:$G,6,FALSE),"")</f>
        <v/>
      </c>
      <c r="I47" s="1"/>
    </row>
    <row r="48" spans="1:9" s="2" customFormat="1" x14ac:dyDescent="0.2">
      <c r="A48" s="63">
        <v>31</v>
      </c>
      <c r="B48" s="16" t="str">
        <f>IFERROR(VLOOKUP($A48,'Maison type'!$A:$G,2,FALSE),"")</f>
        <v/>
      </c>
      <c r="C48" s="26" t="str">
        <f>IFERROR(VLOOKUP($A48,'Maison type'!$A:$G,3,FALSE),"")</f>
        <v/>
      </c>
      <c r="D48" s="16"/>
      <c r="E48" s="16" t="str">
        <f>IFERROR(VLOOKUP($A48,'Maison type'!$A:$G,4,FALSE),"")</f>
        <v/>
      </c>
      <c r="F48" s="16" t="str">
        <f>IFERROR(VLOOKUP($A48,'Maison type'!$A:$G,5,FALSE),"")</f>
        <v/>
      </c>
      <c r="G48" s="16" t="str">
        <f>IFERROR(VLOOKUP($A48,'Maison type'!$A:$G,6,FALSE),"")</f>
        <v/>
      </c>
      <c r="H48" s="16" t="str">
        <f>IFERROR(VLOOKUP($A48,'Maison type'!$A:$G,6,FALSE),"")</f>
        <v/>
      </c>
      <c r="I48" s="1"/>
    </row>
    <row r="49" spans="1:9" s="2" customFormat="1" x14ac:dyDescent="0.2">
      <c r="A49" s="63">
        <v>32</v>
      </c>
      <c r="B49" s="16" t="str">
        <f>IFERROR(VLOOKUP($A49,'Maison type'!$A:$G,2,FALSE),"")</f>
        <v/>
      </c>
      <c r="C49" s="26" t="str">
        <f>IFERROR(VLOOKUP($A49,'Maison type'!$A:$G,3,FALSE),"")</f>
        <v/>
      </c>
      <c r="D49" s="16"/>
      <c r="E49" s="16" t="str">
        <f>IFERROR(VLOOKUP($A49,'Maison type'!$A:$G,4,FALSE),"")</f>
        <v/>
      </c>
      <c r="F49" s="16" t="str">
        <f>IFERROR(VLOOKUP($A49,'Maison type'!$A:$G,5,FALSE),"")</f>
        <v/>
      </c>
      <c r="G49" s="16" t="str">
        <f>IFERROR(VLOOKUP($A49,'Maison type'!$A:$G,6,FALSE),"")</f>
        <v/>
      </c>
      <c r="H49" s="16" t="str">
        <f>IFERROR(VLOOKUP($A49,'Maison type'!$A:$G,6,FALSE),"")</f>
        <v/>
      </c>
      <c r="I49" s="1"/>
    </row>
    <row r="50" spans="1:9" s="2" customFormat="1" ht="13.5" customHeight="1" x14ac:dyDescent="0.2">
      <c r="A50" s="63">
        <v>33</v>
      </c>
      <c r="B50" s="16" t="str">
        <f>IFERROR(VLOOKUP($A50,'Maison type'!$A:$G,2,FALSE),"")</f>
        <v/>
      </c>
      <c r="C50" s="26" t="str">
        <f>IFERROR(VLOOKUP($A50,'Maison type'!$A:$G,3,FALSE),"")</f>
        <v/>
      </c>
      <c r="D50" s="16"/>
      <c r="E50" s="16" t="str">
        <f>IFERROR(VLOOKUP($A50,'Maison type'!$A:$G,4,FALSE),"")</f>
        <v/>
      </c>
      <c r="F50" s="16" t="str">
        <f>IFERROR(VLOOKUP($A50,'Maison type'!$A:$G,5,FALSE),"")</f>
        <v/>
      </c>
      <c r="G50" s="16" t="str">
        <f>IFERROR(VLOOKUP($A50,'Maison type'!$A:$G,6,FALSE),"")</f>
        <v/>
      </c>
      <c r="H50" s="16" t="str">
        <f>IFERROR(VLOOKUP($A50,'Maison type'!$A:$G,6,FALSE),"")</f>
        <v/>
      </c>
      <c r="I50" s="1"/>
    </row>
    <row r="51" spans="1:9" s="2" customFormat="1" ht="12.75" customHeight="1" x14ac:dyDescent="0.2">
      <c r="A51" s="63">
        <v>34</v>
      </c>
      <c r="B51" s="16" t="str">
        <f>IFERROR(VLOOKUP($A51,'Maison type'!$A:$G,2,FALSE),"")</f>
        <v/>
      </c>
      <c r="C51" s="26" t="str">
        <f>IFERROR(VLOOKUP($A51,'Maison type'!$A:$G,3,FALSE),"")</f>
        <v/>
      </c>
      <c r="D51" s="16"/>
      <c r="E51" s="16" t="str">
        <f>IFERROR(VLOOKUP($A51,'Maison type'!$A:$G,4,FALSE),"")</f>
        <v/>
      </c>
      <c r="F51" s="16" t="str">
        <f>IFERROR(VLOOKUP($A51,'Maison type'!$A:$G,5,FALSE),"")</f>
        <v/>
      </c>
      <c r="G51" s="16" t="str">
        <f>IFERROR(VLOOKUP($A51,'Maison type'!$A:$G,6,FALSE),"")</f>
        <v/>
      </c>
      <c r="H51" s="16" t="str">
        <f>IFERROR(VLOOKUP($A51,'Maison type'!$A:$G,6,FALSE),"")</f>
        <v/>
      </c>
      <c r="I51" s="1"/>
    </row>
    <row r="52" spans="1:9" s="2" customFormat="1" ht="12.75" customHeight="1" x14ac:dyDescent="0.2">
      <c r="A52" s="63">
        <v>35</v>
      </c>
      <c r="B52" s="16" t="str">
        <f>IFERROR(VLOOKUP($A52,'Maison type'!$A:$G,2,FALSE),"")</f>
        <v/>
      </c>
      <c r="C52" s="26" t="str">
        <f>IFERROR(VLOOKUP($A52,'Maison type'!$A:$G,3,FALSE),"")</f>
        <v/>
      </c>
      <c r="D52" s="16"/>
      <c r="E52" s="16" t="str">
        <f>IFERROR(VLOOKUP($A52,'Maison type'!$A:$G,4,FALSE),"")</f>
        <v/>
      </c>
      <c r="F52" s="16" t="str">
        <f>IFERROR(VLOOKUP($A52,'Maison type'!$A:$G,5,FALSE),"")</f>
        <v/>
      </c>
      <c r="G52" s="16" t="str">
        <f>IFERROR(VLOOKUP($A52,'Maison type'!$A:$G,6,FALSE),"")</f>
        <v/>
      </c>
      <c r="H52" s="16" t="str">
        <f>IFERROR(VLOOKUP($A52,'Maison type'!$A:$G,6,FALSE),"")</f>
        <v/>
      </c>
      <c r="I52" s="1"/>
    </row>
    <row r="53" spans="1:9" s="2" customFormat="1" ht="12.75" customHeight="1" x14ac:dyDescent="0.2">
      <c r="A53" s="63">
        <v>36</v>
      </c>
      <c r="B53" s="16" t="str">
        <f>IFERROR(VLOOKUP($A53,'Maison type'!$A:$G,2,FALSE),"")</f>
        <v/>
      </c>
      <c r="C53" s="26" t="str">
        <f>IFERROR(VLOOKUP($A53,'Maison type'!$A:$G,3,FALSE),"")</f>
        <v/>
      </c>
      <c r="D53" s="16"/>
      <c r="E53" s="16" t="str">
        <f>IFERROR(VLOOKUP($A53,'Maison type'!$A:$G,4,FALSE),"")</f>
        <v/>
      </c>
      <c r="F53" s="16" t="str">
        <f>IFERROR(VLOOKUP($A53,'Maison type'!$A:$G,5,FALSE),"")</f>
        <v/>
      </c>
      <c r="G53" s="16" t="str">
        <f>IFERROR(VLOOKUP($A53,'Maison type'!$A:$G,6,FALSE),"")</f>
        <v/>
      </c>
      <c r="H53" s="16" t="str">
        <f>IFERROR(VLOOKUP($A53,'Maison type'!$A:$G,6,FALSE),"")</f>
        <v/>
      </c>
      <c r="I53" s="1"/>
    </row>
    <row r="54" spans="1:9" x14ac:dyDescent="0.2">
      <c r="A54" s="63">
        <v>37</v>
      </c>
      <c r="B54" s="16" t="str">
        <f>IFERROR(VLOOKUP($A54,'Maison type'!$A:$G,2,FALSE),"")</f>
        <v/>
      </c>
      <c r="C54" s="26" t="str">
        <f>IFERROR(VLOOKUP($A54,'Maison type'!$A:$G,3,FALSE),"")</f>
        <v/>
      </c>
      <c r="D54" s="16"/>
      <c r="E54" s="16" t="str">
        <f>IFERROR(VLOOKUP($A54,'Maison type'!$A:$G,4,FALSE),"")</f>
        <v/>
      </c>
      <c r="F54" s="16" t="str">
        <f>IFERROR(VLOOKUP($A54,'Maison type'!$A:$G,5,FALSE),"")</f>
        <v/>
      </c>
      <c r="G54" s="16" t="str">
        <f>IFERROR(VLOOKUP($A54,'Maison type'!$A:$G,6,FALSE),"")</f>
        <v/>
      </c>
      <c r="H54" s="16" t="str">
        <f>IFERROR(VLOOKUP($A54,'Maison type'!$A:$G,6,FALSE),"")</f>
        <v/>
      </c>
    </row>
    <row r="55" spans="1:9" x14ac:dyDescent="0.2">
      <c r="A55" s="63">
        <v>38</v>
      </c>
      <c r="B55" s="16" t="str">
        <f>IFERROR(VLOOKUP($A55,'Maison type'!$A:$G,2,FALSE),"")</f>
        <v/>
      </c>
      <c r="C55" s="26" t="str">
        <f>IFERROR(VLOOKUP($A55,'Maison type'!$A:$G,3,FALSE),"")</f>
        <v/>
      </c>
      <c r="D55" s="16"/>
      <c r="E55" s="16" t="str">
        <f>IFERROR(VLOOKUP($A55,'Maison type'!$A:$G,4,FALSE),"")</f>
        <v/>
      </c>
      <c r="F55" s="16" t="str">
        <f>IFERROR(VLOOKUP($A55,'Maison type'!$A:$G,5,FALSE),"")</f>
        <v/>
      </c>
      <c r="G55" s="16" t="str">
        <f>IFERROR(VLOOKUP($A55,'Maison type'!$A:$G,6,FALSE),"")</f>
        <v/>
      </c>
      <c r="H55" s="16" t="str">
        <f>IFERROR(VLOOKUP($A55,'Maison type'!$A:$G,6,FALSE),"")</f>
        <v/>
      </c>
    </row>
    <row r="56" spans="1:9" x14ac:dyDescent="0.2">
      <c r="A56" s="63">
        <v>39</v>
      </c>
      <c r="B56" s="16" t="str">
        <f>IFERROR(VLOOKUP($A56,'Maison type'!$A:$G,2,FALSE),"")</f>
        <v/>
      </c>
      <c r="C56" s="26" t="str">
        <f>IFERROR(VLOOKUP($A56,'Maison type'!$A:$G,3,FALSE),"")</f>
        <v/>
      </c>
      <c r="D56" s="16"/>
      <c r="E56" s="16" t="str">
        <f>IFERROR(VLOOKUP($A56,'Maison type'!$A:$G,4,FALSE),"")</f>
        <v/>
      </c>
      <c r="F56" s="16" t="str">
        <f>IFERROR(VLOOKUP($A56,'Maison type'!$A:$G,5,FALSE),"")</f>
        <v/>
      </c>
      <c r="G56" s="16" t="str">
        <f>IFERROR(VLOOKUP($A56,'Maison type'!$A:$G,6,FALSE),"")</f>
        <v/>
      </c>
      <c r="H56" s="16" t="str">
        <f>IFERROR(VLOOKUP($A56,'Maison type'!$A:$G,6,FALSE),"")</f>
        <v/>
      </c>
    </row>
    <row r="57" spans="1:9" x14ac:dyDescent="0.2">
      <c r="A57" s="63">
        <v>40</v>
      </c>
      <c r="B57" s="16" t="str">
        <f>IFERROR(VLOOKUP($A57,'Maison type'!$A:$G,2,FALSE),"")</f>
        <v/>
      </c>
      <c r="C57" s="26" t="str">
        <f>IFERROR(VLOOKUP($A57,'Maison type'!$A:$G,3,FALSE),"")</f>
        <v/>
      </c>
      <c r="D57" s="16"/>
      <c r="E57" s="16" t="str">
        <f>IFERROR(VLOOKUP($A57,'Maison type'!$A:$G,4,FALSE),"")</f>
        <v/>
      </c>
      <c r="F57" s="16" t="str">
        <f>IFERROR(VLOOKUP($A57,'Maison type'!$A:$G,5,FALSE),"")</f>
        <v/>
      </c>
      <c r="G57" s="16" t="str">
        <f>IFERROR(VLOOKUP($A57,'Maison type'!$A:$G,6,FALSE),"")</f>
        <v/>
      </c>
      <c r="H57" s="16" t="str">
        <f>IFERROR(VLOOKUP($A57,'Maison type'!$A:$G,6,FALSE),"")</f>
        <v/>
      </c>
    </row>
    <row r="58" spans="1:9" x14ac:dyDescent="0.2">
      <c r="A58" s="63"/>
      <c r="B58" s="86" t="s">
        <v>237</v>
      </c>
      <c r="C58" s="87" t="str">
        <f>CONCATENATE('Maison type'!C3," du ",TEXT('Maison type'!F3,"dd/mm/yy"))</f>
        <v>2023001 du 23/06/23</v>
      </c>
      <c r="D58" s="88"/>
      <c r="E58" s="88"/>
      <c r="F58" s="88"/>
      <c r="G58" s="88"/>
      <c r="H58" s="88"/>
    </row>
    <row r="59" spans="1:9" x14ac:dyDescent="0.2">
      <c r="A59" s="63"/>
      <c r="B59" s="56" t="s">
        <v>180</v>
      </c>
      <c r="C59" s="57" t="s">
        <v>213</v>
      </c>
      <c r="D59" s="57" t="s">
        <v>186</v>
      </c>
      <c r="E59" s="57" t="s">
        <v>0</v>
      </c>
      <c r="F59" s="58" t="s">
        <v>1</v>
      </c>
      <c r="G59" s="58" t="s">
        <v>2</v>
      </c>
      <c r="H59" s="58" t="s">
        <v>3</v>
      </c>
    </row>
    <row r="60" spans="1:9" x14ac:dyDescent="0.2">
      <c r="A60" s="63">
        <v>41</v>
      </c>
      <c r="B60" s="16" t="str">
        <f>IFERROR(VLOOKUP($A60,'Maison type'!$A:$G,2,FALSE),"")</f>
        <v/>
      </c>
      <c r="C60" s="26" t="str">
        <f>IFERROR(VLOOKUP($A60,'Maison type'!$A:$G,3,FALSE),"")</f>
        <v/>
      </c>
      <c r="D60" s="16"/>
      <c r="E60" s="16" t="str">
        <f>IFERROR(VLOOKUP($A60,'Maison type'!$A:$G,4,FALSE),"")</f>
        <v/>
      </c>
      <c r="F60" s="16" t="str">
        <f>IFERROR(VLOOKUP($A60,'Maison type'!$A:$G,5,FALSE),"")</f>
        <v/>
      </c>
      <c r="G60" s="16" t="str">
        <f>IFERROR(VLOOKUP($A60,'Maison type'!$A:$G,6,FALSE),"")</f>
        <v/>
      </c>
      <c r="H60" s="16" t="str">
        <f>IFERROR(VLOOKUP($A60,'Maison type'!$A:$G,6,FALSE),"")</f>
        <v/>
      </c>
    </row>
    <row r="61" spans="1:9" x14ac:dyDescent="0.2">
      <c r="A61" s="63">
        <v>42</v>
      </c>
      <c r="B61" s="16" t="str">
        <f>IFERROR(VLOOKUP($A61,'Maison type'!$A:$G,2,FALSE),"")</f>
        <v/>
      </c>
      <c r="C61" s="26" t="str">
        <f>IFERROR(VLOOKUP($A61,'Maison type'!$A:$G,3,FALSE),"")</f>
        <v/>
      </c>
      <c r="D61" s="16"/>
      <c r="E61" s="16" t="str">
        <f>IFERROR(VLOOKUP($A61,'Maison type'!$A:$G,4,FALSE),"")</f>
        <v/>
      </c>
      <c r="F61" s="16" t="str">
        <f>IFERROR(VLOOKUP($A61,'Maison type'!$A:$G,5,FALSE),"")</f>
        <v/>
      </c>
      <c r="G61" s="16" t="str">
        <f>IFERROR(VLOOKUP($A61,'Maison type'!$A:$G,6,FALSE),"")</f>
        <v/>
      </c>
      <c r="H61" s="16" t="str">
        <f>IFERROR(VLOOKUP($A61,'Maison type'!$A:$G,6,FALSE),"")</f>
        <v/>
      </c>
    </row>
    <row r="62" spans="1:9" x14ac:dyDescent="0.2">
      <c r="A62" s="63">
        <v>43</v>
      </c>
      <c r="B62" s="16" t="str">
        <f>IFERROR(VLOOKUP($A62,'Maison type'!$A:$G,2,FALSE),"")</f>
        <v/>
      </c>
      <c r="C62" s="26" t="str">
        <f>IFERROR(VLOOKUP($A62,'Maison type'!$A:$G,3,FALSE),"")</f>
        <v/>
      </c>
      <c r="D62" s="16"/>
      <c r="E62" s="16" t="str">
        <f>IFERROR(VLOOKUP($A62,'Maison type'!$A:$G,4,FALSE),"")</f>
        <v/>
      </c>
      <c r="F62" s="16" t="str">
        <f>IFERROR(VLOOKUP($A62,'Maison type'!$A:$G,5,FALSE),"")</f>
        <v/>
      </c>
      <c r="G62" s="16" t="str">
        <f>IFERROR(VLOOKUP($A62,'Maison type'!$A:$G,6,FALSE),"")</f>
        <v/>
      </c>
      <c r="H62" s="16" t="str">
        <f>IFERROR(VLOOKUP($A62,'Maison type'!$A:$G,6,FALSE),"")</f>
        <v/>
      </c>
    </row>
    <row r="63" spans="1:9" x14ac:dyDescent="0.2">
      <c r="A63" s="63">
        <v>44</v>
      </c>
      <c r="B63" s="16" t="str">
        <f>IFERROR(VLOOKUP($A63,'Maison type'!$A:$G,2,FALSE),"")</f>
        <v/>
      </c>
      <c r="C63" s="26" t="str">
        <f>IFERROR(VLOOKUP($A63,'Maison type'!$A:$G,3,FALSE),"")</f>
        <v/>
      </c>
      <c r="D63" s="16"/>
      <c r="E63" s="16" t="str">
        <f>IFERROR(VLOOKUP($A63,'Maison type'!$A:$G,4,FALSE),"")</f>
        <v/>
      </c>
      <c r="F63" s="16" t="str">
        <f>IFERROR(VLOOKUP($A63,'Maison type'!$A:$G,5,FALSE),"")</f>
        <v/>
      </c>
      <c r="G63" s="16" t="str">
        <f>IFERROR(VLOOKUP($A63,'Maison type'!$A:$G,6,FALSE),"")</f>
        <v/>
      </c>
      <c r="H63" s="16" t="str">
        <f>IFERROR(VLOOKUP($A63,'Maison type'!$A:$G,6,FALSE),"")</f>
        <v/>
      </c>
    </row>
    <row r="64" spans="1:9" x14ac:dyDescent="0.2">
      <c r="A64" s="63">
        <v>45</v>
      </c>
      <c r="B64" s="16" t="str">
        <f>IFERROR(VLOOKUP($A64,'Maison type'!$A:$G,2,FALSE),"")</f>
        <v/>
      </c>
      <c r="C64" s="26" t="str">
        <f>IFERROR(VLOOKUP($A64,'Maison type'!$A:$G,3,FALSE),"")</f>
        <v/>
      </c>
      <c r="D64" s="16"/>
      <c r="E64" s="16" t="str">
        <f>IFERROR(VLOOKUP($A64,'Maison type'!$A:$G,4,FALSE),"")</f>
        <v/>
      </c>
      <c r="F64" s="16" t="str">
        <f>IFERROR(VLOOKUP($A64,'Maison type'!$A:$G,5,FALSE),"")</f>
        <v/>
      </c>
      <c r="G64" s="16" t="str">
        <f>IFERROR(VLOOKUP($A64,'Maison type'!$A:$G,6,FALSE),"")</f>
        <v/>
      </c>
      <c r="H64" s="16" t="str">
        <f>IFERROR(VLOOKUP($A64,'Maison type'!$A:$G,6,FALSE),"")</f>
        <v/>
      </c>
    </row>
    <row r="65" spans="1:8" x14ac:dyDescent="0.2">
      <c r="A65" s="63">
        <v>46</v>
      </c>
      <c r="B65" s="16" t="str">
        <f>IFERROR(VLOOKUP($A65,'Maison type'!$A:$G,2,FALSE),"")</f>
        <v/>
      </c>
      <c r="C65" s="26" t="str">
        <f>IFERROR(VLOOKUP($A65,'Maison type'!$A:$G,3,FALSE),"")</f>
        <v/>
      </c>
      <c r="D65" s="16"/>
      <c r="E65" s="16" t="str">
        <f>IFERROR(VLOOKUP($A65,'Maison type'!$A:$G,4,FALSE),"")</f>
        <v/>
      </c>
      <c r="F65" s="16" t="str">
        <f>IFERROR(VLOOKUP($A65,'Maison type'!$A:$G,5,FALSE),"")</f>
        <v/>
      </c>
      <c r="G65" s="16" t="str">
        <f>IFERROR(VLOOKUP($A65,'Maison type'!$A:$G,6,FALSE),"")</f>
        <v/>
      </c>
      <c r="H65" s="16" t="str">
        <f>IFERROR(VLOOKUP($A65,'Maison type'!$A:$G,6,FALSE),"")</f>
        <v/>
      </c>
    </row>
    <row r="66" spans="1:8" x14ac:dyDescent="0.2">
      <c r="A66" s="63">
        <v>47</v>
      </c>
      <c r="B66" s="16" t="str">
        <f>IFERROR(VLOOKUP($A66,'Maison type'!$A:$G,2,FALSE),"")</f>
        <v/>
      </c>
      <c r="C66" s="26" t="str">
        <f>IFERROR(VLOOKUP($A66,'Maison type'!$A:$G,3,FALSE),"")</f>
        <v/>
      </c>
      <c r="D66" s="16"/>
      <c r="E66" s="16" t="str">
        <f>IFERROR(VLOOKUP($A66,'Maison type'!$A:$G,4,FALSE),"")</f>
        <v/>
      </c>
      <c r="F66" s="16" t="str">
        <f>IFERROR(VLOOKUP($A66,'Maison type'!$A:$G,5,FALSE),"")</f>
        <v/>
      </c>
      <c r="G66" s="16" t="str">
        <f>IFERROR(VLOOKUP($A66,'Maison type'!$A:$G,6,FALSE),"")</f>
        <v/>
      </c>
      <c r="H66" s="16" t="str">
        <f>IFERROR(VLOOKUP($A66,'Maison type'!$A:$G,6,FALSE),"")</f>
        <v/>
      </c>
    </row>
    <row r="67" spans="1:8" x14ac:dyDescent="0.2">
      <c r="A67" s="63">
        <v>48</v>
      </c>
      <c r="B67" s="16" t="str">
        <f>IFERROR(VLOOKUP($A67,'Maison type'!$A:$G,2,FALSE),"")</f>
        <v/>
      </c>
      <c r="C67" s="26" t="str">
        <f>IFERROR(VLOOKUP($A67,'Maison type'!$A:$G,3,FALSE),"")</f>
        <v/>
      </c>
      <c r="D67" s="16"/>
      <c r="E67" s="16" t="str">
        <f>IFERROR(VLOOKUP($A67,'Maison type'!$A:$G,4,FALSE),"")</f>
        <v/>
      </c>
      <c r="F67" s="16" t="str">
        <f>IFERROR(VLOOKUP($A67,'Maison type'!$A:$G,5,FALSE),"")</f>
        <v/>
      </c>
      <c r="G67" s="16" t="str">
        <f>IFERROR(VLOOKUP($A67,'Maison type'!$A:$G,6,FALSE),"")</f>
        <v/>
      </c>
      <c r="H67" s="16" t="str">
        <f>IFERROR(VLOOKUP($A67,'Maison type'!$A:$G,6,FALSE),"")</f>
        <v/>
      </c>
    </row>
    <row r="68" spans="1:8" x14ac:dyDescent="0.2">
      <c r="A68" s="63">
        <v>49</v>
      </c>
      <c r="B68" s="16" t="str">
        <f>IFERROR(VLOOKUP($A68,'Maison type'!$A:$G,2,FALSE),"")</f>
        <v/>
      </c>
      <c r="C68" s="26" t="str">
        <f>IFERROR(VLOOKUP($A68,'Maison type'!$A:$G,3,FALSE),"")</f>
        <v/>
      </c>
      <c r="D68" s="16"/>
      <c r="E68" s="16" t="str">
        <f>IFERROR(VLOOKUP($A68,'Maison type'!$A:$G,4,FALSE),"")</f>
        <v/>
      </c>
      <c r="F68" s="16" t="str">
        <f>IFERROR(VLOOKUP($A68,'Maison type'!$A:$G,5,FALSE),"")</f>
        <v/>
      </c>
      <c r="G68" s="16" t="str">
        <f>IFERROR(VLOOKUP($A68,'Maison type'!$A:$G,6,FALSE),"")</f>
        <v/>
      </c>
      <c r="H68" s="16" t="str">
        <f>IFERROR(VLOOKUP($A68,'Maison type'!$A:$G,6,FALSE),"")</f>
        <v/>
      </c>
    </row>
    <row r="69" spans="1:8" x14ac:dyDescent="0.2">
      <c r="A69" s="63">
        <v>50</v>
      </c>
      <c r="B69" s="16" t="str">
        <f>IFERROR(VLOOKUP($A69,'Maison type'!$A:$G,2,FALSE),"")</f>
        <v/>
      </c>
      <c r="C69" s="26" t="str">
        <f>IFERROR(VLOOKUP($A69,'Maison type'!$A:$G,3,FALSE),"")</f>
        <v/>
      </c>
      <c r="D69" s="16"/>
      <c r="E69" s="16" t="str">
        <f>IFERROR(VLOOKUP($A69,'Maison type'!$A:$G,4,FALSE),"")</f>
        <v/>
      </c>
      <c r="F69" s="16" t="str">
        <f>IFERROR(VLOOKUP($A69,'Maison type'!$A:$G,5,FALSE),"")</f>
        <v/>
      </c>
      <c r="G69" s="16" t="str">
        <f>IFERROR(VLOOKUP($A69,'Maison type'!$A:$G,6,FALSE),"")</f>
        <v/>
      </c>
      <c r="H69" s="16" t="str">
        <f>IFERROR(VLOOKUP($A69,'Maison type'!$A:$G,6,FALSE),"")</f>
        <v/>
      </c>
    </row>
    <row r="70" spans="1:8" x14ac:dyDescent="0.2">
      <c r="A70" s="63">
        <v>51</v>
      </c>
      <c r="B70" s="16" t="str">
        <f>IFERROR(VLOOKUP($A70,'Maison type'!$A:$G,2,FALSE),"")</f>
        <v/>
      </c>
      <c r="C70" s="26" t="str">
        <f>IFERROR(VLOOKUP($A70,'Maison type'!$A:$G,3,FALSE),"")</f>
        <v/>
      </c>
      <c r="D70" s="16"/>
      <c r="E70" s="16" t="str">
        <f>IFERROR(VLOOKUP($A70,'Maison type'!$A:$G,4,FALSE),"")</f>
        <v/>
      </c>
      <c r="F70" s="16" t="str">
        <f>IFERROR(VLOOKUP($A70,'Maison type'!$A:$G,5,FALSE),"")</f>
        <v/>
      </c>
      <c r="G70" s="16" t="str">
        <f>IFERROR(VLOOKUP($A70,'Maison type'!$A:$G,6,FALSE),"")</f>
        <v/>
      </c>
      <c r="H70" s="16" t="str">
        <f>IFERROR(VLOOKUP($A70,'Maison type'!$A:$G,6,FALSE),"")</f>
        <v/>
      </c>
    </row>
    <row r="71" spans="1:8" x14ac:dyDescent="0.2">
      <c r="A71" s="63">
        <v>52</v>
      </c>
      <c r="B71" s="16" t="str">
        <f>IFERROR(VLOOKUP($A71,'Maison type'!$A:$G,2,FALSE),"")</f>
        <v/>
      </c>
      <c r="C71" s="26" t="str">
        <f>IFERROR(VLOOKUP($A71,'Maison type'!$A:$G,3,FALSE),"")</f>
        <v/>
      </c>
      <c r="D71" s="16"/>
      <c r="E71" s="16" t="str">
        <f>IFERROR(VLOOKUP($A71,'Maison type'!$A:$G,4,FALSE),"")</f>
        <v/>
      </c>
      <c r="F71" s="16" t="str">
        <f>IFERROR(VLOOKUP($A71,'Maison type'!$A:$G,5,FALSE),"")</f>
        <v/>
      </c>
      <c r="G71" s="16" t="str">
        <f>IFERROR(VLOOKUP($A71,'Maison type'!$A:$G,6,FALSE),"")</f>
        <v/>
      </c>
      <c r="H71" s="16" t="str">
        <f>IFERROR(VLOOKUP($A71,'Maison type'!$A:$G,6,FALSE),"")</f>
        <v/>
      </c>
    </row>
    <row r="72" spans="1:8" x14ac:dyDescent="0.2">
      <c r="A72" s="63">
        <v>53</v>
      </c>
      <c r="B72" s="16" t="str">
        <f>IFERROR(VLOOKUP($A72,'Maison type'!$A:$G,2,FALSE),"")</f>
        <v/>
      </c>
      <c r="C72" s="26" t="str">
        <f>IFERROR(VLOOKUP($A72,'Maison type'!$A:$G,3,FALSE),"")</f>
        <v/>
      </c>
      <c r="D72" s="16"/>
      <c r="E72" s="16" t="str">
        <f>IFERROR(VLOOKUP($A72,'Maison type'!$A:$G,4,FALSE),"")</f>
        <v/>
      </c>
      <c r="F72" s="16" t="str">
        <f>IFERROR(VLOOKUP($A72,'Maison type'!$A:$G,5,FALSE),"")</f>
        <v/>
      </c>
      <c r="G72" s="16" t="str">
        <f>IFERROR(VLOOKUP($A72,'Maison type'!$A:$G,6,FALSE),"")</f>
        <v/>
      </c>
      <c r="H72" s="16" t="str">
        <f>IFERROR(VLOOKUP($A72,'Maison type'!$A:$G,6,FALSE),"")</f>
        <v/>
      </c>
    </row>
    <row r="73" spans="1:8" x14ac:dyDescent="0.2">
      <c r="A73" s="63">
        <v>54</v>
      </c>
      <c r="B73" s="16" t="str">
        <f>IFERROR(VLOOKUP($A73,'Maison type'!$A:$G,2,FALSE),"")</f>
        <v/>
      </c>
      <c r="C73" s="26" t="str">
        <f>IFERROR(VLOOKUP($A73,'Maison type'!$A:$G,3,FALSE),"")</f>
        <v/>
      </c>
      <c r="D73" s="16"/>
      <c r="E73" s="16" t="str">
        <f>IFERROR(VLOOKUP($A73,'Maison type'!$A:$G,4,FALSE),"")</f>
        <v/>
      </c>
      <c r="F73" s="16" t="str">
        <f>IFERROR(VLOOKUP($A73,'Maison type'!$A:$G,5,FALSE),"")</f>
        <v/>
      </c>
      <c r="G73" s="16" t="str">
        <f>IFERROR(VLOOKUP($A73,'Maison type'!$A:$G,6,FALSE),"")</f>
        <v/>
      </c>
      <c r="H73" s="16" t="str">
        <f>IFERROR(VLOOKUP($A73,'Maison type'!$A:$G,6,FALSE),"")</f>
        <v/>
      </c>
    </row>
    <row r="74" spans="1:8" x14ac:dyDescent="0.2">
      <c r="A74" s="63">
        <v>55</v>
      </c>
      <c r="B74" s="16" t="str">
        <f>IFERROR(VLOOKUP($A74,'Maison type'!$A:$G,2,FALSE),"")</f>
        <v/>
      </c>
      <c r="C74" s="26" t="str">
        <f>IFERROR(VLOOKUP($A74,'Maison type'!$A:$G,3,FALSE),"")</f>
        <v/>
      </c>
      <c r="D74" s="16"/>
      <c r="E74" s="16" t="str">
        <f>IFERROR(VLOOKUP($A74,'Maison type'!$A:$G,4,FALSE),"")</f>
        <v/>
      </c>
      <c r="F74" s="16" t="str">
        <f>IFERROR(VLOOKUP($A74,'Maison type'!$A:$G,5,FALSE),"")</f>
        <v/>
      </c>
      <c r="G74" s="16" t="str">
        <f>IFERROR(VLOOKUP($A74,'Maison type'!$A:$G,6,FALSE),"")</f>
        <v/>
      </c>
      <c r="H74" s="16" t="str">
        <f>IFERROR(VLOOKUP($A74,'Maison type'!$A:$G,6,FALSE),"")</f>
        <v/>
      </c>
    </row>
    <row r="75" spans="1:8" x14ac:dyDescent="0.2">
      <c r="A75" s="63">
        <v>56</v>
      </c>
      <c r="B75" s="16" t="str">
        <f>IFERROR(VLOOKUP($A75,'Maison type'!$A:$G,2,FALSE),"")</f>
        <v/>
      </c>
      <c r="C75" s="26" t="str">
        <f>IFERROR(VLOOKUP($A75,'Maison type'!$A:$G,3,FALSE),"")</f>
        <v/>
      </c>
      <c r="D75" s="16"/>
      <c r="E75" s="16" t="str">
        <f>IFERROR(VLOOKUP($A75,'Maison type'!$A:$G,4,FALSE),"")</f>
        <v/>
      </c>
      <c r="F75" s="16" t="str">
        <f>IFERROR(VLOOKUP($A75,'Maison type'!$A:$G,5,FALSE),"")</f>
        <v/>
      </c>
      <c r="G75" s="16" t="str">
        <f>IFERROR(VLOOKUP($A75,'Maison type'!$A:$G,6,FALSE),"")</f>
        <v/>
      </c>
      <c r="H75" s="16" t="str">
        <f>IFERROR(VLOOKUP($A75,'Maison type'!$A:$G,6,FALSE),"")</f>
        <v/>
      </c>
    </row>
    <row r="76" spans="1:8" x14ac:dyDescent="0.2">
      <c r="A76" s="63">
        <v>57</v>
      </c>
      <c r="B76" s="16" t="str">
        <f>IFERROR(VLOOKUP($A76,'Maison type'!$A:$G,2,FALSE),"")</f>
        <v/>
      </c>
      <c r="C76" s="26" t="str">
        <f>IFERROR(VLOOKUP($A76,'Maison type'!$A:$G,3,FALSE),"")</f>
        <v/>
      </c>
      <c r="D76" s="16"/>
      <c r="E76" s="16" t="str">
        <f>IFERROR(VLOOKUP($A76,'Maison type'!$A:$G,4,FALSE),"")</f>
        <v/>
      </c>
      <c r="F76" s="16" t="str">
        <f>IFERROR(VLOOKUP($A76,'Maison type'!$A:$G,5,FALSE),"")</f>
        <v/>
      </c>
      <c r="G76" s="16" t="str">
        <f>IFERROR(VLOOKUP($A76,'Maison type'!$A:$G,6,FALSE),"")</f>
        <v/>
      </c>
      <c r="H76" s="16" t="str">
        <f>IFERROR(VLOOKUP($A76,'Maison type'!$A:$G,6,FALSE),"")</f>
        <v/>
      </c>
    </row>
    <row r="77" spans="1:8" x14ac:dyDescent="0.2">
      <c r="A77" s="63">
        <v>58</v>
      </c>
      <c r="B77" s="16" t="str">
        <f>IFERROR(VLOOKUP($A77,'Maison type'!$A:$G,2,FALSE),"")</f>
        <v/>
      </c>
      <c r="C77" s="26" t="str">
        <f>IFERROR(VLOOKUP($A77,'Maison type'!$A:$G,3,FALSE),"")</f>
        <v/>
      </c>
      <c r="D77" s="16"/>
      <c r="E77" s="16" t="str">
        <f>IFERROR(VLOOKUP($A77,'Maison type'!$A:$G,4,FALSE),"")</f>
        <v/>
      </c>
      <c r="F77" s="16" t="str">
        <f>IFERROR(VLOOKUP($A77,'Maison type'!$A:$G,5,FALSE),"")</f>
        <v/>
      </c>
      <c r="G77" s="16" t="str">
        <f>IFERROR(VLOOKUP($A77,'Maison type'!$A:$G,6,FALSE),"")</f>
        <v/>
      </c>
      <c r="H77" s="16" t="str">
        <f>IFERROR(VLOOKUP($A77,'Maison type'!$A:$G,6,FALSE),"")</f>
        <v/>
      </c>
    </row>
    <row r="78" spans="1:8" x14ac:dyDescent="0.2">
      <c r="A78" s="63">
        <v>59</v>
      </c>
      <c r="B78" s="16" t="str">
        <f>IFERROR(VLOOKUP($A78,'Maison type'!$A:$G,2,FALSE),"")</f>
        <v/>
      </c>
      <c r="C78" s="26" t="str">
        <f>IFERROR(VLOOKUP($A78,'Maison type'!$A:$G,3,FALSE),"")</f>
        <v/>
      </c>
      <c r="D78" s="16"/>
      <c r="E78" s="16" t="str">
        <f>IFERROR(VLOOKUP($A78,'Maison type'!$A:$G,4,FALSE),"")</f>
        <v/>
      </c>
      <c r="F78" s="16" t="str">
        <f>IFERROR(VLOOKUP($A78,'Maison type'!$A:$G,5,FALSE),"")</f>
        <v/>
      </c>
      <c r="G78" s="16" t="str">
        <f>IFERROR(VLOOKUP($A78,'Maison type'!$A:$G,6,FALSE),"")</f>
        <v/>
      </c>
      <c r="H78" s="16" t="str">
        <f>IFERROR(VLOOKUP($A78,'Maison type'!$A:$G,6,FALSE),"")</f>
        <v/>
      </c>
    </row>
    <row r="79" spans="1:8" x14ac:dyDescent="0.2">
      <c r="A79" s="63">
        <v>60</v>
      </c>
      <c r="B79" s="16" t="str">
        <f>IFERROR(VLOOKUP($A79,'Maison type'!$A:$G,2,FALSE),"")</f>
        <v/>
      </c>
      <c r="C79" s="26" t="str">
        <f>IFERROR(VLOOKUP($A79,'Maison type'!$A:$G,3,FALSE),"")</f>
        <v/>
      </c>
      <c r="D79" s="16"/>
      <c r="E79" s="16" t="str">
        <f>IFERROR(VLOOKUP($A79,'Maison type'!$A:$G,4,FALSE),"")</f>
        <v/>
      </c>
      <c r="F79" s="16" t="str">
        <f>IFERROR(VLOOKUP($A79,'Maison type'!$A:$G,5,FALSE),"")</f>
        <v/>
      </c>
      <c r="G79" s="16" t="str">
        <f>IFERROR(VLOOKUP($A79,'Maison type'!$A:$G,6,FALSE),"")</f>
        <v/>
      </c>
      <c r="H79" s="16" t="str">
        <f>IFERROR(VLOOKUP($A79,'Maison type'!$A:$G,6,FALSE),"")</f>
        <v/>
      </c>
    </row>
    <row r="80" spans="1:8" x14ac:dyDescent="0.2">
      <c r="A80" s="63">
        <v>61</v>
      </c>
      <c r="B80" s="16" t="str">
        <f>IFERROR(VLOOKUP($A80,'Maison type'!$A:$G,2,FALSE),"")</f>
        <v/>
      </c>
      <c r="C80" s="26" t="str">
        <f>IFERROR(VLOOKUP($A80,'Maison type'!$A:$G,3,FALSE),"")</f>
        <v/>
      </c>
      <c r="D80" s="16"/>
      <c r="E80" s="16" t="str">
        <f>IFERROR(VLOOKUP($A80,'Maison type'!$A:$G,4,FALSE),"")</f>
        <v/>
      </c>
      <c r="F80" s="16" t="str">
        <f>IFERROR(VLOOKUP($A80,'Maison type'!$A:$G,5,FALSE),"")</f>
        <v/>
      </c>
      <c r="G80" s="16" t="str">
        <f>IFERROR(VLOOKUP($A80,'Maison type'!$A:$G,6,FALSE),"")</f>
        <v/>
      </c>
      <c r="H80" s="16" t="str">
        <f>IFERROR(VLOOKUP($A80,'Maison type'!$A:$G,6,FALSE),"")</f>
        <v/>
      </c>
    </row>
    <row r="81" spans="1:8" x14ac:dyDescent="0.2">
      <c r="A81" s="63">
        <v>62</v>
      </c>
      <c r="B81" s="16" t="str">
        <f>IFERROR(VLOOKUP($A81,'Maison type'!$A:$G,2,FALSE),"")</f>
        <v/>
      </c>
      <c r="C81" s="26" t="str">
        <f>IFERROR(VLOOKUP($A81,'Maison type'!$A:$G,3,FALSE),"")</f>
        <v/>
      </c>
      <c r="D81" s="16"/>
      <c r="E81" s="16" t="str">
        <f>IFERROR(VLOOKUP($A81,'Maison type'!$A:$G,4,FALSE),"")</f>
        <v/>
      </c>
      <c r="F81" s="16" t="str">
        <f>IFERROR(VLOOKUP($A81,'Maison type'!$A:$G,5,FALSE),"")</f>
        <v/>
      </c>
      <c r="G81" s="16" t="str">
        <f>IFERROR(VLOOKUP($A81,'Maison type'!$A:$G,6,FALSE),"")</f>
        <v/>
      </c>
      <c r="H81" s="16" t="str">
        <f>IFERROR(VLOOKUP($A81,'Maison type'!$A:$G,6,FALSE),"")</f>
        <v/>
      </c>
    </row>
    <row r="82" spans="1:8" x14ac:dyDescent="0.2">
      <c r="A82" s="63">
        <v>63</v>
      </c>
      <c r="B82" s="16" t="str">
        <f>IFERROR(VLOOKUP($A82,'Maison type'!$A:$G,2,FALSE),"")</f>
        <v/>
      </c>
      <c r="C82" s="26" t="str">
        <f>IFERROR(VLOOKUP($A82,'Maison type'!$A:$G,3,FALSE),"")</f>
        <v/>
      </c>
      <c r="D82" s="16"/>
      <c r="E82" s="16" t="str">
        <f>IFERROR(VLOOKUP($A82,'Maison type'!$A:$G,4,FALSE),"")</f>
        <v/>
      </c>
      <c r="F82" s="16" t="str">
        <f>IFERROR(VLOOKUP($A82,'Maison type'!$A:$G,5,FALSE),"")</f>
        <v/>
      </c>
      <c r="G82" s="16" t="str">
        <f>IFERROR(VLOOKUP($A82,'Maison type'!$A:$G,6,FALSE),"")</f>
        <v/>
      </c>
      <c r="H82" s="16" t="str">
        <f>IFERROR(VLOOKUP($A82,'Maison type'!$A:$G,6,FALSE),"")</f>
        <v/>
      </c>
    </row>
    <row r="83" spans="1:8" x14ac:dyDescent="0.2">
      <c r="A83" s="63">
        <v>64</v>
      </c>
      <c r="B83" s="16" t="str">
        <f>IFERROR(VLOOKUP($A83,'Maison type'!$A:$G,2,FALSE),"")</f>
        <v/>
      </c>
      <c r="C83" s="26" t="str">
        <f>IFERROR(VLOOKUP($A83,'Maison type'!$A:$G,3,FALSE),"")</f>
        <v/>
      </c>
      <c r="D83" s="16"/>
      <c r="E83" s="16" t="str">
        <f>IFERROR(VLOOKUP($A83,'Maison type'!$A:$G,4,FALSE),"")</f>
        <v/>
      </c>
      <c r="F83" s="16" t="str">
        <f>IFERROR(VLOOKUP($A83,'Maison type'!$A:$G,5,FALSE),"")</f>
        <v/>
      </c>
      <c r="G83" s="16" t="str">
        <f>IFERROR(VLOOKUP($A83,'Maison type'!$A:$G,6,FALSE),"")</f>
        <v/>
      </c>
      <c r="H83" s="16" t="str">
        <f>IFERROR(VLOOKUP($A83,'Maison type'!$A:$G,6,FALSE),"")</f>
        <v/>
      </c>
    </row>
    <row r="84" spans="1:8" x14ac:dyDescent="0.2">
      <c r="A84" s="63">
        <v>65</v>
      </c>
      <c r="B84" s="16" t="str">
        <f>IFERROR(VLOOKUP($A84,'Maison type'!$A:$G,2,FALSE),"")</f>
        <v/>
      </c>
      <c r="C84" s="26" t="str">
        <f>IFERROR(VLOOKUP($A84,'Maison type'!$A:$G,3,FALSE),"")</f>
        <v/>
      </c>
      <c r="D84" s="16"/>
      <c r="E84" s="16" t="str">
        <f>IFERROR(VLOOKUP($A84,'Maison type'!$A:$G,4,FALSE),"")</f>
        <v/>
      </c>
      <c r="F84" s="16" t="str">
        <f>IFERROR(VLOOKUP($A84,'Maison type'!$A:$G,5,FALSE),"")</f>
        <v/>
      </c>
      <c r="G84" s="16" t="str">
        <f>IFERROR(VLOOKUP($A84,'Maison type'!$A:$G,6,FALSE),"")</f>
        <v/>
      </c>
      <c r="H84" s="16" t="str">
        <f>IFERROR(VLOOKUP($A84,'Maison type'!$A:$G,6,FALSE),"")</f>
        <v/>
      </c>
    </row>
    <row r="85" spans="1:8" x14ac:dyDescent="0.2">
      <c r="A85" s="63">
        <v>66</v>
      </c>
      <c r="B85" s="16" t="str">
        <f>IFERROR(VLOOKUP($A85,'Maison type'!$A:$G,2,FALSE),"")</f>
        <v/>
      </c>
      <c r="C85" s="26" t="str">
        <f>IFERROR(VLOOKUP($A85,'Maison type'!$A:$G,3,FALSE),"")</f>
        <v/>
      </c>
      <c r="D85" s="16"/>
      <c r="E85" s="16" t="str">
        <f>IFERROR(VLOOKUP($A85,'Maison type'!$A:$G,4,FALSE),"")</f>
        <v/>
      </c>
      <c r="F85" s="16" t="str">
        <f>IFERROR(VLOOKUP($A85,'Maison type'!$A:$G,5,FALSE),"")</f>
        <v/>
      </c>
      <c r="G85" s="16" t="str">
        <f>IFERROR(VLOOKUP($A85,'Maison type'!$A:$G,6,FALSE),"")</f>
        <v/>
      </c>
      <c r="H85" s="16" t="str">
        <f>IFERROR(VLOOKUP($A85,'Maison type'!$A:$G,6,FALSE),"")</f>
        <v/>
      </c>
    </row>
    <row r="86" spans="1:8" x14ac:dyDescent="0.2">
      <c r="A86" s="63">
        <v>67</v>
      </c>
      <c r="B86" s="16" t="str">
        <f>IFERROR(VLOOKUP($A86,'Maison type'!$A:$G,2,FALSE),"")</f>
        <v/>
      </c>
      <c r="C86" s="26" t="str">
        <f>IFERROR(VLOOKUP($A86,'Maison type'!$A:$G,3,FALSE),"")</f>
        <v/>
      </c>
      <c r="D86" s="16"/>
      <c r="E86" s="16" t="str">
        <f>IFERROR(VLOOKUP($A86,'Maison type'!$A:$G,4,FALSE),"")</f>
        <v/>
      </c>
      <c r="F86" s="16" t="str">
        <f>IFERROR(VLOOKUP($A86,'Maison type'!$A:$G,5,FALSE),"")</f>
        <v/>
      </c>
      <c r="G86" s="16" t="str">
        <f>IFERROR(VLOOKUP($A86,'Maison type'!$A:$G,6,FALSE),"")</f>
        <v/>
      </c>
      <c r="H86" s="16" t="str">
        <f>IFERROR(VLOOKUP($A86,'Maison type'!$A:$G,6,FALSE),"")</f>
        <v/>
      </c>
    </row>
    <row r="87" spans="1:8" x14ac:dyDescent="0.2">
      <c r="A87" s="63">
        <v>68</v>
      </c>
      <c r="B87" s="16" t="str">
        <f>IFERROR(VLOOKUP($A87,'Maison type'!$A:$G,2,FALSE),"")</f>
        <v/>
      </c>
      <c r="C87" s="26" t="str">
        <f>IFERROR(VLOOKUP($A87,'Maison type'!$A:$G,3,FALSE),"")</f>
        <v/>
      </c>
      <c r="D87" s="16"/>
      <c r="E87" s="16" t="str">
        <f>IFERROR(VLOOKUP($A87,'Maison type'!$A:$G,4,FALSE),"")</f>
        <v/>
      </c>
      <c r="F87" s="16" t="str">
        <f>IFERROR(VLOOKUP($A87,'Maison type'!$A:$G,5,FALSE),"")</f>
        <v/>
      </c>
      <c r="G87" s="16" t="str">
        <f>IFERROR(VLOOKUP($A87,'Maison type'!$A:$G,6,FALSE),"")</f>
        <v/>
      </c>
      <c r="H87" s="16" t="str">
        <f>IFERROR(VLOOKUP($A87,'Maison type'!$A:$G,6,FALSE),"")</f>
        <v/>
      </c>
    </row>
    <row r="88" spans="1:8" x14ac:dyDescent="0.2">
      <c r="A88" s="63">
        <v>69</v>
      </c>
      <c r="B88" s="16" t="str">
        <f>IFERROR(VLOOKUP($A88,'Maison type'!$A:$G,2,FALSE),"")</f>
        <v/>
      </c>
      <c r="C88" s="26" t="str">
        <f>IFERROR(VLOOKUP($A88,'Maison type'!$A:$G,3,FALSE),"")</f>
        <v/>
      </c>
      <c r="D88" s="16"/>
      <c r="E88" s="16" t="str">
        <f>IFERROR(VLOOKUP($A88,'Maison type'!$A:$G,4,FALSE),"")</f>
        <v/>
      </c>
      <c r="F88" s="16" t="str">
        <f>IFERROR(VLOOKUP($A88,'Maison type'!$A:$G,5,FALSE),"")</f>
        <v/>
      </c>
      <c r="G88" s="16" t="str">
        <f>IFERROR(VLOOKUP($A88,'Maison type'!$A:$G,6,FALSE),"")</f>
        <v/>
      </c>
      <c r="H88" s="16" t="str">
        <f>IFERROR(VLOOKUP($A88,'Maison type'!$A:$G,6,FALSE),"")</f>
        <v/>
      </c>
    </row>
    <row r="89" spans="1:8" x14ac:dyDescent="0.2">
      <c r="A89" s="63">
        <v>70</v>
      </c>
      <c r="B89" s="16" t="str">
        <f>IFERROR(VLOOKUP($A89,'Maison type'!$A:$G,2,FALSE),"")</f>
        <v/>
      </c>
      <c r="C89" s="26" t="str">
        <f>IFERROR(VLOOKUP($A89,'Maison type'!$A:$G,3,FALSE),"")</f>
        <v/>
      </c>
      <c r="D89" s="16"/>
      <c r="E89" s="16" t="str">
        <f>IFERROR(VLOOKUP($A89,'Maison type'!$A:$G,4,FALSE),"")</f>
        <v/>
      </c>
      <c r="F89" s="16" t="str">
        <f>IFERROR(VLOOKUP($A89,'Maison type'!$A:$G,5,FALSE),"")</f>
        <v/>
      </c>
      <c r="G89" s="16" t="str">
        <f>IFERROR(VLOOKUP($A89,'Maison type'!$A:$G,6,FALSE),"")</f>
        <v/>
      </c>
      <c r="H89" s="16" t="str">
        <f>IFERROR(VLOOKUP($A89,'Maison type'!$A:$G,6,FALSE),"")</f>
        <v/>
      </c>
    </row>
    <row r="90" spans="1:8" x14ac:dyDescent="0.2">
      <c r="A90" s="63">
        <v>71</v>
      </c>
      <c r="B90" s="16" t="str">
        <f>IFERROR(VLOOKUP($A90,'Maison type'!$A:$G,2,FALSE),"")</f>
        <v/>
      </c>
      <c r="C90" s="26" t="str">
        <f>IFERROR(VLOOKUP($A90,'Maison type'!$A:$G,3,FALSE),"")</f>
        <v/>
      </c>
      <c r="D90" s="16"/>
      <c r="E90" s="16" t="str">
        <f>IFERROR(VLOOKUP($A90,'Maison type'!$A:$G,4,FALSE),"")</f>
        <v/>
      </c>
      <c r="F90" s="16" t="str">
        <f>IFERROR(VLOOKUP($A90,'Maison type'!$A:$G,5,FALSE),"")</f>
        <v/>
      </c>
      <c r="G90" s="16" t="str">
        <f>IFERROR(VLOOKUP($A90,'Maison type'!$A:$G,6,FALSE),"")</f>
        <v/>
      </c>
      <c r="H90" s="16" t="str">
        <f>IFERROR(VLOOKUP($A90,'Maison type'!$A:$G,6,FALSE),"")</f>
        <v/>
      </c>
    </row>
    <row r="91" spans="1:8" x14ac:dyDescent="0.2">
      <c r="A91" s="63">
        <v>72</v>
      </c>
      <c r="B91" s="16" t="str">
        <f>IFERROR(VLOOKUP($A91,'Maison type'!$A:$G,2,FALSE),"")</f>
        <v/>
      </c>
      <c r="C91" s="26" t="str">
        <f>IFERROR(VLOOKUP($A91,'Maison type'!$A:$G,3,FALSE),"")</f>
        <v/>
      </c>
      <c r="D91" s="16"/>
      <c r="E91" s="16" t="str">
        <f>IFERROR(VLOOKUP($A91,'Maison type'!$A:$G,4,FALSE),"")</f>
        <v/>
      </c>
      <c r="F91" s="16" t="str">
        <f>IFERROR(VLOOKUP($A91,'Maison type'!$A:$G,5,FALSE),"")</f>
        <v/>
      </c>
      <c r="G91" s="16" t="str">
        <f>IFERROR(VLOOKUP($A91,'Maison type'!$A:$G,6,FALSE),"")</f>
        <v/>
      </c>
      <c r="H91" s="16" t="str">
        <f>IFERROR(VLOOKUP($A91,'Maison type'!$A:$G,6,FALSE),"")</f>
        <v/>
      </c>
    </row>
    <row r="92" spans="1:8" x14ac:dyDescent="0.2">
      <c r="A92" s="63">
        <v>73</v>
      </c>
      <c r="B92" s="16" t="str">
        <f>IFERROR(VLOOKUP($A92,'Maison type'!$A:$G,2,FALSE),"")</f>
        <v/>
      </c>
      <c r="C92" s="26" t="str">
        <f>IFERROR(VLOOKUP($A92,'Maison type'!$A:$G,3,FALSE),"")</f>
        <v/>
      </c>
      <c r="D92" s="16"/>
      <c r="E92" s="16" t="str">
        <f>IFERROR(VLOOKUP($A92,'Maison type'!$A:$G,4,FALSE),"")</f>
        <v/>
      </c>
      <c r="F92" s="16" t="str">
        <f>IFERROR(VLOOKUP($A92,'Maison type'!$A:$G,5,FALSE),"")</f>
        <v/>
      </c>
      <c r="G92" s="16" t="str">
        <f>IFERROR(VLOOKUP($A92,'Maison type'!$A:$G,6,FALSE),"")</f>
        <v/>
      </c>
      <c r="H92" s="16" t="str">
        <f>IFERROR(VLOOKUP($A92,'Maison type'!$A:$G,6,FALSE),"")</f>
        <v/>
      </c>
    </row>
    <row r="93" spans="1:8" x14ac:dyDescent="0.2">
      <c r="A93" s="63">
        <v>74</v>
      </c>
      <c r="B93" s="16" t="str">
        <f>IFERROR(VLOOKUP($A93,'Maison type'!$A:$G,2,FALSE),"")</f>
        <v/>
      </c>
      <c r="C93" s="26" t="str">
        <f>IFERROR(VLOOKUP($A93,'Maison type'!$A:$G,3,FALSE),"")</f>
        <v/>
      </c>
      <c r="D93" s="16"/>
      <c r="E93" s="16" t="str">
        <f>IFERROR(VLOOKUP($A93,'Maison type'!$A:$G,4,FALSE),"")</f>
        <v/>
      </c>
      <c r="F93" s="16" t="str">
        <f>IFERROR(VLOOKUP($A93,'Maison type'!$A:$G,5,FALSE),"")</f>
        <v/>
      </c>
      <c r="G93" s="16" t="str">
        <f>IFERROR(VLOOKUP($A93,'Maison type'!$A:$G,6,FALSE),"")</f>
        <v/>
      </c>
      <c r="H93" s="16" t="str">
        <f>IFERROR(VLOOKUP($A93,'Maison type'!$A:$G,6,FALSE),"")</f>
        <v/>
      </c>
    </row>
    <row r="94" spans="1:8" x14ac:dyDescent="0.2">
      <c r="A94" s="63">
        <v>75</v>
      </c>
      <c r="B94" s="16" t="str">
        <f>IFERROR(VLOOKUP($A94,'Maison type'!$A:$G,2,FALSE),"")</f>
        <v/>
      </c>
      <c r="C94" s="26" t="str">
        <f>IFERROR(VLOOKUP($A94,'Maison type'!$A:$G,3,FALSE),"")</f>
        <v/>
      </c>
      <c r="D94" s="16"/>
      <c r="E94" s="16" t="str">
        <f>IFERROR(VLOOKUP($A94,'Maison type'!$A:$G,4,FALSE),"")</f>
        <v/>
      </c>
      <c r="F94" s="16" t="str">
        <f>IFERROR(VLOOKUP($A94,'Maison type'!$A:$G,5,FALSE),"")</f>
        <v/>
      </c>
      <c r="G94" s="16" t="str">
        <f>IFERROR(VLOOKUP($A94,'Maison type'!$A:$G,6,FALSE),"")</f>
        <v/>
      </c>
      <c r="H94" s="16" t="str">
        <f>IFERROR(VLOOKUP($A94,'Maison type'!$A:$G,6,FALSE),"")</f>
        <v/>
      </c>
    </row>
    <row r="95" spans="1:8" x14ac:dyDescent="0.2">
      <c r="A95" s="63">
        <v>76</v>
      </c>
      <c r="B95" s="16" t="str">
        <f>IFERROR(VLOOKUP($A95,'Maison type'!$A:$G,2,FALSE),"")</f>
        <v/>
      </c>
      <c r="C95" s="26" t="str">
        <f>IFERROR(VLOOKUP($A95,'Maison type'!$A:$G,3,FALSE),"")</f>
        <v/>
      </c>
      <c r="D95" s="16"/>
      <c r="E95" s="16" t="str">
        <f>IFERROR(VLOOKUP($A95,'Maison type'!$A:$G,4,FALSE),"")</f>
        <v/>
      </c>
      <c r="F95" s="16" t="str">
        <f>IFERROR(VLOOKUP($A95,'Maison type'!$A:$G,5,FALSE),"")</f>
        <v/>
      </c>
      <c r="G95" s="16" t="str">
        <f>IFERROR(VLOOKUP($A95,'Maison type'!$A:$G,6,FALSE),"")</f>
        <v/>
      </c>
      <c r="H95" s="16" t="str">
        <f>IFERROR(VLOOKUP($A95,'Maison type'!$A:$G,6,FALSE),"")</f>
        <v/>
      </c>
    </row>
    <row r="96" spans="1:8" x14ac:dyDescent="0.2">
      <c r="A96" s="63">
        <v>77</v>
      </c>
      <c r="B96" s="16" t="str">
        <f>IFERROR(VLOOKUP($A96,'Maison type'!$A:$G,2,FALSE),"")</f>
        <v/>
      </c>
      <c r="C96" s="26" t="str">
        <f>IFERROR(VLOOKUP($A96,'Maison type'!$A:$G,3,FALSE),"")</f>
        <v/>
      </c>
      <c r="D96" s="16"/>
      <c r="E96" s="16" t="str">
        <f>IFERROR(VLOOKUP($A96,'Maison type'!$A:$G,4,FALSE),"")</f>
        <v/>
      </c>
      <c r="F96" s="16" t="str">
        <f>IFERROR(VLOOKUP($A96,'Maison type'!$A:$G,5,FALSE),"")</f>
        <v/>
      </c>
      <c r="G96" s="16" t="str">
        <f>IFERROR(VLOOKUP($A96,'Maison type'!$A:$G,6,FALSE),"")</f>
        <v/>
      </c>
      <c r="H96" s="16" t="str">
        <f>IFERROR(VLOOKUP($A96,'Maison type'!$A:$G,6,FALSE),"")</f>
        <v/>
      </c>
    </row>
    <row r="97" spans="1:8" x14ac:dyDescent="0.2">
      <c r="A97" s="63">
        <v>78</v>
      </c>
      <c r="B97" s="16" t="str">
        <f>IFERROR(VLOOKUP($A97,'Maison type'!$A:$G,2,FALSE),"")</f>
        <v/>
      </c>
      <c r="C97" s="26" t="str">
        <f>IFERROR(VLOOKUP($A97,'Maison type'!$A:$G,3,FALSE),"")</f>
        <v/>
      </c>
      <c r="D97" s="16"/>
      <c r="E97" s="16" t="str">
        <f>IFERROR(VLOOKUP($A97,'Maison type'!$A:$G,4,FALSE),"")</f>
        <v/>
      </c>
      <c r="F97" s="16" t="str">
        <f>IFERROR(VLOOKUP($A97,'Maison type'!$A:$G,5,FALSE),"")</f>
        <v/>
      </c>
      <c r="G97" s="16" t="str">
        <f>IFERROR(VLOOKUP($A97,'Maison type'!$A:$G,6,FALSE),"")</f>
        <v/>
      </c>
      <c r="H97" s="16" t="str">
        <f>IFERROR(VLOOKUP($A97,'Maison type'!$A:$G,6,FALSE),"")</f>
        <v/>
      </c>
    </row>
    <row r="98" spans="1:8" x14ac:dyDescent="0.2">
      <c r="A98" s="63">
        <v>79</v>
      </c>
      <c r="B98" s="16" t="str">
        <f>IFERROR(VLOOKUP($A98,'Maison type'!$A:$G,2,FALSE),"")</f>
        <v/>
      </c>
      <c r="C98" s="26" t="str">
        <f>IFERROR(VLOOKUP($A98,'Maison type'!$A:$G,3,FALSE),"")</f>
        <v/>
      </c>
      <c r="D98" s="16"/>
      <c r="E98" s="16" t="str">
        <f>IFERROR(VLOOKUP($A98,'Maison type'!$A:$G,4,FALSE),"")</f>
        <v/>
      </c>
      <c r="F98" s="16" t="str">
        <f>IFERROR(VLOOKUP($A98,'Maison type'!$A:$G,5,FALSE),"")</f>
        <v/>
      </c>
      <c r="G98" s="16" t="str">
        <f>IFERROR(VLOOKUP($A98,'Maison type'!$A:$G,6,FALSE),"")</f>
        <v/>
      </c>
      <c r="H98" s="16" t="str">
        <f>IFERROR(VLOOKUP($A98,'Maison type'!$A:$G,6,FALSE),"")</f>
        <v/>
      </c>
    </row>
    <row r="99" spans="1:8" x14ac:dyDescent="0.2">
      <c r="B99" s="166" t="s">
        <v>181</v>
      </c>
      <c r="C99" s="167"/>
      <c r="D99" s="167"/>
      <c r="E99" s="167"/>
      <c r="F99" s="167"/>
      <c r="G99" s="167"/>
      <c r="H99" s="44">
        <f>SUM(H18:H98)</f>
        <v>100</v>
      </c>
    </row>
    <row r="100" spans="1:8" x14ac:dyDescent="0.2">
      <c r="B100" s="174" t="s">
        <v>185</v>
      </c>
      <c r="C100" s="175"/>
      <c r="D100" s="173"/>
      <c r="E100" s="173"/>
      <c r="F100" s="173"/>
      <c r="G100" s="173"/>
      <c r="H100" s="65">
        <f>H99*40.3399</f>
        <v>4033.99</v>
      </c>
    </row>
    <row r="101" spans="1:8" x14ac:dyDescent="0.2">
      <c r="B101" s="146" t="s">
        <v>220</v>
      </c>
      <c r="C101" s="146"/>
      <c r="D101" s="61"/>
      <c r="E101" s="61"/>
      <c r="F101" s="61"/>
      <c r="G101" s="61"/>
      <c r="H101" s="105">
        <f>IFERROR(H99+(H99*H102),"TBD")</f>
        <v>106</v>
      </c>
    </row>
    <row r="102" spans="1:8" ht="13.5" x14ac:dyDescent="0.25">
      <c r="B102" s="143" t="s">
        <v>182</v>
      </c>
      <c r="C102" s="143"/>
      <c r="D102" s="143"/>
      <c r="E102" s="143"/>
      <c r="F102" s="143"/>
      <c r="G102" s="28" t="s">
        <v>212</v>
      </c>
      <c r="H102" s="64">
        <f>'Maison type'!F9</f>
        <v>0.06</v>
      </c>
    </row>
    <row r="103" spans="1:8" ht="18" x14ac:dyDescent="0.2">
      <c r="B103" s="165" t="s">
        <v>183</v>
      </c>
      <c r="C103" s="165"/>
      <c r="D103" s="144" t="s">
        <v>214</v>
      </c>
      <c r="E103" s="144"/>
      <c r="F103" s="144"/>
      <c r="G103" s="144"/>
      <c r="H103" s="144"/>
    </row>
    <row r="104" spans="1:8" ht="18" x14ac:dyDescent="0.2">
      <c r="B104" s="145" t="s">
        <v>211</v>
      </c>
      <c r="C104" s="145"/>
      <c r="D104" s="144" t="s">
        <v>215</v>
      </c>
      <c r="E104" s="144"/>
      <c r="F104" s="144"/>
      <c r="G104" s="144"/>
      <c r="H104" s="144"/>
    </row>
    <row r="105" spans="1:8" x14ac:dyDescent="0.2">
      <c r="B105" s="151" t="s">
        <v>184</v>
      </c>
      <c r="C105" s="151"/>
      <c r="D105" s="156"/>
      <c r="E105" s="156"/>
      <c r="F105" s="156"/>
      <c r="G105" s="156"/>
      <c r="H105" s="156"/>
    </row>
    <row r="106" spans="1:8" x14ac:dyDescent="0.2">
      <c r="B106" s="153"/>
      <c r="C106" s="153"/>
      <c r="D106" s="156"/>
      <c r="E106" s="156"/>
      <c r="F106" s="156"/>
      <c r="G106" s="156"/>
      <c r="H106" s="156"/>
    </row>
    <row r="107" spans="1:8" ht="54.75" customHeight="1" x14ac:dyDescent="0.2">
      <c r="B107" s="152"/>
      <c r="C107" s="152"/>
      <c r="D107" s="155" t="s">
        <v>307</v>
      </c>
      <c r="E107" s="155"/>
      <c r="F107" s="155"/>
      <c r="G107" s="155"/>
      <c r="H107" s="155"/>
    </row>
    <row r="108" spans="1:8" ht="15.75" x14ac:dyDescent="0.2">
      <c r="B108" s="33" t="str">
        <f>CONCATENATE(D8)</f>
        <v>M. NomClient PrénomClient</v>
      </c>
      <c r="C108" s="30"/>
      <c r="D108" s="154"/>
      <c r="E108" s="154"/>
      <c r="F108" s="154"/>
      <c r="G108" s="154"/>
      <c r="H108" s="154"/>
    </row>
    <row r="109" spans="1:8" ht="15.75" x14ac:dyDescent="0.2">
      <c r="B109" s="33"/>
      <c r="C109" s="30"/>
      <c r="D109" s="34"/>
      <c r="E109" s="34"/>
      <c r="F109" s="34"/>
      <c r="G109" s="34"/>
      <c r="H109" s="34"/>
    </row>
    <row r="110" spans="1:8" ht="15.75" x14ac:dyDescent="0.2">
      <c r="B110" s="33"/>
      <c r="C110" s="30"/>
      <c r="D110" s="34"/>
      <c r="E110" s="34"/>
      <c r="F110" s="34"/>
      <c r="G110" s="34"/>
      <c r="H110" s="34"/>
    </row>
    <row r="111" spans="1:8" x14ac:dyDescent="0.2">
      <c r="B111" s="66"/>
      <c r="C111" s="67"/>
      <c r="D111" s="67"/>
      <c r="E111" s="68"/>
      <c r="F111" s="69"/>
      <c r="G111" s="69"/>
      <c r="H111" s="69"/>
    </row>
    <row r="112" spans="1:8" ht="12.75" customHeight="1" x14ac:dyDescent="0.2">
      <c r="B112" s="150" t="str">
        <f>CONCATENATE(Divers!H7," ",Divers!I7,"          ",Divers!H8," ",Divers!I8)</f>
        <v>TVA : XX-000.000.000          Enregistrement : 00.00.0.0</v>
      </c>
      <c r="C112" s="150"/>
      <c r="D112" s="150"/>
      <c r="E112" s="150"/>
      <c r="F112" s="150"/>
      <c r="G112" s="150"/>
      <c r="H112" s="150"/>
    </row>
    <row r="113" spans="2:8" ht="12.75" customHeight="1" x14ac:dyDescent="0.2">
      <c r="B113" s="150" t="str">
        <f>CONCATENATE(Divers!H9," ",Divers!I9,"      ",Divers!H10," ",Divers!I10)</f>
        <v>Banque : BE00 0000 0000 0000      Banque : BE00 0000 0000 0000</v>
      </c>
      <c r="C113" s="150"/>
      <c r="D113" s="150"/>
      <c r="E113" s="150"/>
      <c r="F113" s="150"/>
      <c r="G113" s="150"/>
      <c r="H113" s="150"/>
    </row>
    <row r="114" spans="2:8" x14ac:dyDescent="0.2">
      <c r="B114" s="66"/>
      <c r="C114" s="67"/>
      <c r="D114" s="67"/>
      <c r="E114" s="68"/>
      <c r="F114" s="69"/>
      <c r="G114" s="69"/>
      <c r="H114" s="69"/>
    </row>
  </sheetData>
  <mergeCells count="35">
    <mergeCell ref="D8:H8"/>
    <mergeCell ref="D9:H9"/>
    <mergeCell ref="D10:H10"/>
    <mergeCell ref="B102:F102"/>
    <mergeCell ref="B103:C103"/>
    <mergeCell ref="B101:C101"/>
    <mergeCell ref="D103:H103"/>
    <mergeCell ref="D11:E11"/>
    <mergeCell ref="F11:H11"/>
    <mergeCell ref="D12:H12"/>
    <mergeCell ref="D13:H14"/>
    <mergeCell ref="B99:C99"/>
    <mergeCell ref="D99:G100"/>
    <mergeCell ref="B100:C100"/>
    <mergeCell ref="B107:C107"/>
    <mergeCell ref="D107:H107"/>
    <mergeCell ref="D108:H108"/>
    <mergeCell ref="B112:H112"/>
    <mergeCell ref="B113:H113"/>
    <mergeCell ref="B104:C104"/>
    <mergeCell ref="D104:H104"/>
    <mergeCell ref="B105:C105"/>
    <mergeCell ref="D105:H106"/>
    <mergeCell ref="B106:C106"/>
    <mergeCell ref="B4:C5"/>
    <mergeCell ref="D4:H4"/>
    <mergeCell ref="D5:H5"/>
    <mergeCell ref="D6:H6"/>
    <mergeCell ref="D7:H7"/>
    <mergeCell ref="B1:C2"/>
    <mergeCell ref="D1:H1"/>
    <mergeCell ref="D2:F2"/>
    <mergeCell ref="G2:H2"/>
    <mergeCell ref="D3:F3"/>
    <mergeCell ref="G3:H3"/>
  </mergeCells>
  <hyperlinks>
    <hyperlink ref="D4" r:id="rId1" display="didier.buonsenso@skynet.be" xr:uid="{00000000-0004-0000-0200-000000000000}"/>
  </hyperlinks>
  <printOptions horizontalCentered="1"/>
  <pageMargins left="0.31496062992125984" right="0.31496062992125984" top="0.51" bottom="0.32" header="0.17" footer="0.26"/>
  <pageSetup paperSize="9" scale="97" orientation="portrait" r:id="rId2"/>
  <headerFooter alignWithMargins="0"/>
  <rowBreaks count="2" manualBreakCount="2">
    <brk id="57" min="1" max="7" man="1"/>
    <brk id="114" min="1" max="7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33D89-7C7D-4DB0-8AC0-1C6DC19D4F68}">
  <sheetPr codeName="Sheet5"/>
  <dimension ref="A1:N22"/>
  <sheetViews>
    <sheetView workbookViewId="0">
      <selection activeCell="I28" sqref="I28"/>
    </sheetView>
  </sheetViews>
  <sheetFormatPr baseColWidth="10" defaultColWidth="9.140625" defaultRowHeight="12.75" x14ac:dyDescent="0.2"/>
  <cols>
    <col min="1" max="1" width="27.5703125" bestFit="1" customWidth="1"/>
    <col min="2" max="2" width="56.140625" bestFit="1" customWidth="1"/>
    <col min="3" max="3" width="20.28515625" bestFit="1" customWidth="1"/>
    <col min="4" max="4" width="12.42578125" bestFit="1" customWidth="1"/>
    <col min="5" max="5" width="20.28515625" bestFit="1" customWidth="1"/>
    <col min="8" max="8" width="20.85546875" bestFit="1" customWidth="1"/>
    <col min="9" max="9" width="27.7109375" bestFit="1" customWidth="1"/>
  </cols>
  <sheetData>
    <row r="1" spans="1:14" x14ac:dyDescent="0.2">
      <c r="A1" s="183" t="s">
        <v>263</v>
      </c>
      <c r="B1" s="184"/>
      <c r="C1" s="184"/>
      <c r="D1" s="184"/>
      <c r="E1" s="184"/>
      <c r="F1" s="185"/>
      <c r="H1" s="183" t="s">
        <v>283</v>
      </c>
      <c r="I1" s="185"/>
    </row>
    <row r="2" spans="1:14" x14ac:dyDescent="0.2">
      <c r="A2" s="106"/>
      <c r="F2" s="107"/>
      <c r="H2" s="113" t="s">
        <v>284</v>
      </c>
      <c r="I2" s="116" t="s">
        <v>299</v>
      </c>
    </row>
    <row r="3" spans="1:14" x14ac:dyDescent="0.2">
      <c r="A3" s="113" t="s">
        <v>265</v>
      </c>
      <c r="B3" s="102" t="s">
        <v>266</v>
      </c>
      <c r="C3" s="94" t="s">
        <v>264</v>
      </c>
      <c r="F3" s="107"/>
      <c r="H3" s="113" t="s">
        <v>285</v>
      </c>
      <c r="I3" s="116" t="s">
        <v>294</v>
      </c>
    </row>
    <row r="4" spans="1:14" x14ac:dyDescent="0.2">
      <c r="A4" s="106"/>
      <c r="F4" s="107"/>
      <c r="H4" s="113" t="s">
        <v>286</v>
      </c>
      <c r="I4" s="116" t="s">
        <v>300</v>
      </c>
    </row>
    <row r="5" spans="1:14" x14ac:dyDescent="0.2">
      <c r="A5" s="113" t="s">
        <v>267</v>
      </c>
      <c r="B5" s="102" t="s">
        <v>262</v>
      </c>
      <c r="C5" s="94" t="s">
        <v>264</v>
      </c>
      <c r="D5" s="102" t="s">
        <v>269</v>
      </c>
      <c r="F5" s="107"/>
      <c r="H5" s="113" t="s">
        <v>287</v>
      </c>
      <c r="I5" s="117" t="s">
        <v>301</v>
      </c>
    </row>
    <row r="6" spans="1:14" x14ac:dyDescent="0.2">
      <c r="A6" s="106"/>
      <c r="B6" s="103" t="s">
        <v>270</v>
      </c>
      <c r="C6" s="94" t="s">
        <v>264</v>
      </c>
      <c r="D6" s="102" t="s">
        <v>271</v>
      </c>
      <c r="E6" s="94" t="s">
        <v>264</v>
      </c>
      <c r="F6" s="108" t="s">
        <v>272</v>
      </c>
      <c r="H6" s="113" t="s">
        <v>288</v>
      </c>
      <c r="I6" s="116" t="s">
        <v>302</v>
      </c>
    </row>
    <row r="7" spans="1:14" x14ac:dyDescent="0.2">
      <c r="A7" s="106"/>
      <c r="B7" s="103" t="s">
        <v>273</v>
      </c>
      <c r="F7" s="107"/>
      <c r="H7" s="113" t="s">
        <v>212</v>
      </c>
      <c r="I7" s="108" t="s">
        <v>303</v>
      </c>
    </row>
    <row r="8" spans="1:14" x14ac:dyDescent="0.2">
      <c r="A8" s="106"/>
      <c r="B8" s="103" t="s">
        <v>274</v>
      </c>
      <c r="F8" s="107"/>
      <c r="H8" s="113" t="s">
        <v>289</v>
      </c>
      <c r="I8" s="108" t="s">
        <v>304</v>
      </c>
    </row>
    <row r="9" spans="1:14" ht="13.5" thickBot="1" x14ac:dyDescent="0.25">
      <c r="A9" s="109"/>
      <c r="B9" s="110" t="s">
        <v>275</v>
      </c>
      <c r="C9" s="111"/>
      <c r="D9" s="111"/>
      <c r="E9" s="111"/>
      <c r="F9" s="112"/>
      <c r="H9" s="113" t="s">
        <v>306</v>
      </c>
      <c r="I9" s="108" t="s">
        <v>305</v>
      </c>
    </row>
    <row r="10" spans="1:14" ht="13.5" thickBot="1" x14ac:dyDescent="0.25">
      <c r="H10" s="118" t="s">
        <v>306</v>
      </c>
      <c r="I10" s="119" t="s">
        <v>305</v>
      </c>
    </row>
    <row r="11" spans="1:14" x14ac:dyDescent="0.2">
      <c r="A11" s="183" t="s">
        <v>276</v>
      </c>
      <c r="B11" s="184"/>
      <c r="C11" s="184"/>
      <c r="D11" s="184"/>
      <c r="E11" s="184"/>
      <c r="F11" s="185"/>
    </row>
    <row r="12" spans="1:14" x14ac:dyDescent="0.2">
      <c r="A12" s="106"/>
      <c r="F12" s="107"/>
    </row>
    <row r="13" spans="1:14" x14ac:dyDescent="0.2">
      <c r="A13" s="113" t="s">
        <v>265</v>
      </c>
      <c r="B13" s="102" t="s">
        <v>277</v>
      </c>
      <c r="C13" s="94" t="s">
        <v>264</v>
      </c>
      <c r="F13" s="107"/>
    </row>
    <row r="14" spans="1:14" x14ac:dyDescent="0.2">
      <c r="A14" s="106"/>
      <c r="F14" s="107"/>
      <c r="H14" s="41"/>
      <c r="I14" s="41"/>
      <c r="J14" s="41"/>
      <c r="K14" s="41"/>
      <c r="L14" s="41"/>
      <c r="M14" s="41"/>
      <c r="N14" s="41"/>
    </row>
    <row r="15" spans="1:14" x14ac:dyDescent="0.2">
      <c r="A15" s="113" t="s">
        <v>267</v>
      </c>
      <c r="B15" s="102" t="s">
        <v>262</v>
      </c>
      <c r="C15" s="94" t="s">
        <v>264</v>
      </c>
      <c r="D15" s="102" t="s">
        <v>269</v>
      </c>
      <c r="F15" s="107"/>
      <c r="H15" s="41"/>
      <c r="I15" s="41"/>
      <c r="J15" s="41"/>
      <c r="K15" s="41"/>
      <c r="L15" s="41"/>
      <c r="M15" s="41"/>
      <c r="N15" s="41"/>
    </row>
    <row r="16" spans="1:14" x14ac:dyDescent="0.2">
      <c r="A16" s="106"/>
      <c r="B16" s="102" t="s">
        <v>278</v>
      </c>
      <c r="C16" s="94" t="s">
        <v>264</v>
      </c>
      <c r="D16" s="102" t="s">
        <v>271</v>
      </c>
      <c r="E16" s="94" t="s">
        <v>264</v>
      </c>
      <c r="F16" s="108" t="s">
        <v>272</v>
      </c>
    </row>
    <row r="17" spans="1:6" x14ac:dyDescent="0.2">
      <c r="A17" s="106"/>
      <c r="B17" s="103" t="s">
        <v>273</v>
      </c>
      <c r="F17" s="107"/>
    </row>
    <row r="18" spans="1:6" x14ac:dyDescent="0.2">
      <c r="A18" s="106"/>
      <c r="B18" s="103" t="s">
        <v>274</v>
      </c>
      <c r="F18" s="107"/>
    </row>
    <row r="19" spans="1:6" ht="13.5" thickBot="1" x14ac:dyDescent="0.25">
      <c r="A19" s="109"/>
      <c r="B19" s="110" t="s">
        <v>275</v>
      </c>
      <c r="C19" s="111"/>
      <c r="D19" s="111"/>
      <c r="E19" s="111"/>
      <c r="F19" s="112"/>
    </row>
    <row r="22" spans="1:6" x14ac:dyDescent="0.2">
      <c r="A22" s="102" t="s">
        <v>268</v>
      </c>
      <c r="B22" s="103"/>
      <c r="C22" s="103"/>
      <c r="D22" s="103"/>
      <c r="E22" s="103"/>
      <c r="F22" s="103"/>
    </row>
  </sheetData>
  <mergeCells count="3">
    <mergeCell ref="A1:F1"/>
    <mergeCell ref="A11:F11"/>
    <mergeCell ref="H1:I1"/>
  </mergeCells>
  <hyperlinks>
    <hyperlink ref="I5" r:id="rId1" xr:uid="{53E794AF-C773-43FE-B281-D05C7E45E126}"/>
  </hyperlink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G20"/>
  <sheetViews>
    <sheetView workbookViewId="0">
      <selection activeCell="D30" sqref="D30"/>
    </sheetView>
  </sheetViews>
  <sheetFormatPr baseColWidth="10" defaultColWidth="9.140625" defaultRowHeight="12.75" x14ac:dyDescent="0.2"/>
  <cols>
    <col min="1" max="1" width="2.42578125" customWidth="1"/>
    <col min="2" max="2" width="87.85546875" customWidth="1"/>
    <col min="4" max="4" width="32.28515625" bestFit="1" customWidth="1"/>
    <col min="6" max="6" width="6.28515625" bestFit="1" customWidth="1"/>
    <col min="7" max="7" width="15.7109375" bestFit="1" customWidth="1"/>
  </cols>
  <sheetData>
    <row r="1" spans="1:7" ht="13.5" thickBot="1" x14ac:dyDescent="0.25">
      <c r="A1" s="89" t="s">
        <v>238</v>
      </c>
      <c r="D1" s="90" t="s">
        <v>255</v>
      </c>
      <c r="F1" s="186" t="s">
        <v>248</v>
      </c>
      <c r="G1" s="187"/>
    </row>
    <row r="2" spans="1:7" x14ac:dyDescent="0.2">
      <c r="A2" s="103"/>
      <c r="B2" s="104" t="s">
        <v>279</v>
      </c>
      <c r="D2" s="91" t="s">
        <v>281</v>
      </c>
      <c r="F2" s="92" t="s">
        <v>249</v>
      </c>
      <c r="G2" s="93" t="s">
        <v>252</v>
      </c>
    </row>
    <row r="3" spans="1:7" x14ac:dyDescent="0.2">
      <c r="A3" s="94" t="s">
        <v>280</v>
      </c>
      <c r="D3" s="95" t="s">
        <v>257</v>
      </c>
      <c r="F3" s="92" t="s">
        <v>250</v>
      </c>
      <c r="G3" s="93" t="s">
        <v>253</v>
      </c>
    </row>
    <row r="4" spans="1:7" ht="13.5" thickBot="1" x14ac:dyDescent="0.25">
      <c r="D4" s="96"/>
      <c r="F4" s="97" t="s">
        <v>251</v>
      </c>
      <c r="G4" s="98" t="s">
        <v>254</v>
      </c>
    </row>
    <row r="5" spans="1:7" x14ac:dyDescent="0.2">
      <c r="A5" s="103"/>
      <c r="B5" s="104" t="s">
        <v>258</v>
      </c>
      <c r="D5" s="96"/>
    </row>
    <row r="6" spans="1:7" x14ac:dyDescent="0.2">
      <c r="A6" s="94" t="s">
        <v>260</v>
      </c>
      <c r="D6" s="96"/>
    </row>
    <row r="7" spans="1:7" x14ac:dyDescent="0.2">
      <c r="D7" s="96"/>
    </row>
    <row r="8" spans="1:7" x14ac:dyDescent="0.2">
      <c r="A8" s="103"/>
      <c r="B8" s="104" t="s">
        <v>256</v>
      </c>
      <c r="D8" s="96"/>
    </row>
    <row r="9" spans="1:7" x14ac:dyDescent="0.2">
      <c r="A9" s="94" t="s">
        <v>259</v>
      </c>
      <c r="D9" s="96"/>
    </row>
    <row r="10" spans="1:7" x14ac:dyDescent="0.2">
      <c r="D10" s="96"/>
    </row>
    <row r="11" spans="1:7" x14ac:dyDescent="0.2">
      <c r="A11" s="102"/>
      <c r="B11" s="101" t="s">
        <v>241</v>
      </c>
      <c r="D11" s="96"/>
    </row>
    <row r="12" spans="1:7" x14ac:dyDescent="0.2">
      <c r="A12" s="94" t="s">
        <v>242</v>
      </c>
      <c r="D12" s="96"/>
    </row>
    <row r="13" spans="1:7" x14ac:dyDescent="0.2">
      <c r="B13" s="99" t="s">
        <v>243</v>
      </c>
      <c r="D13" s="96"/>
    </row>
    <row r="14" spans="1:7" x14ac:dyDescent="0.2">
      <c r="B14" s="94" t="s">
        <v>244</v>
      </c>
      <c r="D14" s="96"/>
    </row>
    <row r="15" spans="1:7" ht="13.5" thickBot="1" x14ac:dyDescent="0.25">
      <c r="B15" s="94" t="s">
        <v>245</v>
      </c>
      <c r="D15" s="100"/>
    </row>
    <row r="16" spans="1:7" x14ac:dyDescent="0.2">
      <c r="B16" s="94" t="s">
        <v>246</v>
      </c>
    </row>
    <row r="17" spans="1:2" x14ac:dyDescent="0.2">
      <c r="B17" s="94" t="s">
        <v>247</v>
      </c>
    </row>
    <row r="18" spans="1:2" x14ac:dyDescent="0.2">
      <c r="B18" s="94"/>
    </row>
    <row r="19" spans="1:2" x14ac:dyDescent="0.2">
      <c r="A19" s="102"/>
      <c r="B19" s="101" t="s">
        <v>239</v>
      </c>
    </row>
    <row r="20" spans="1:2" x14ac:dyDescent="0.2">
      <c r="A20" s="94" t="s">
        <v>240</v>
      </c>
    </row>
  </sheetData>
  <sheetProtection sheet="1" objects="1" scenarios="1"/>
  <mergeCells count="1">
    <mergeCell ref="F1:G1"/>
  </mergeCells>
  <phoneticPr fontId="1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Maison type</vt:lpstr>
      <vt:lpstr>Devis 1 page</vt:lpstr>
      <vt:lpstr>Devis 2 pages</vt:lpstr>
      <vt:lpstr>Divers</vt:lpstr>
      <vt:lpstr>Suivi de version</vt:lpstr>
      <vt:lpstr>'Devis 1 page'!Zone_d_impression</vt:lpstr>
      <vt:lpstr>'Devis 2 pages'!Zone_d_impression</vt:lpstr>
    </vt:vector>
  </TitlesOfParts>
  <Company>Rb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PRIM'S</dc:creator>
  <cp:lastModifiedBy>ABDERRAHMANE BENALI (EXTERNAL)</cp:lastModifiedBy>
  <cp:lastPrinted>2023-06-23T10:49:00Z</cp:lastPrinted>
  <dcterms:created xsi:type="dcterms:W3CDTF">1998-10-18T09:42:11Z</dcterms:created>
  <dcterms:modified xsi:type="dcterms:W3CDTF">2023-07-04T08:30:09Z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2023-07-04T08:04:20Z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999f49bb-eb7e-4688-ab55-ce19a4959684</vt:lpwstr>
  </property>
  <property fmtid="{D5CDD505-2E9C-101B-9397-08002B2CF9AE}" pid="8" name="MSIP_Label_2fd53d93-3f4c-4b90-b511-bd6bdbb4fba9_ContentBits">
    <vt:lpwstr>0</vt:lpwstr>
  </property>
</Properties>
</file>