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queryTables/queryTable1.xml" ContentType="application/vnd.openxmlformats-officedocument.spreadsheetml.query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showObjects="none" codeName="ThisWorkbook"/>
  <bookViews>
    <workbookView xWindow="120" yWindow="105" windowWidth="9420" windowHeight="4470" tabRatio="760" firstSheet="3" activeTab="3"/>
  </bookViews>
  <sheets>
    <sheet name="Infos ressources Monde Speed" sheetId="1" state="hidden" r:id="rId1"/>
    <sheet name="Infos ressources Monde 1" sheetId="2" state="hidden" r:id="rId2"/>
    <sheet name="Tps prod° ressources M1" sheetId="3" state="hidden" r:id="rId3"/>
    <sheet name="Feuil1" sheetId="8" r:id="rId4"/>
    <sheet name="Temps production ressources" sheetId="7" r:id="rId5"/>
    <sheet name="Ressources pour former Soldats" sheetId="5" r:id="rId6"/>
    <sheet name="Calculs à ne pas modifier" sheetId="4" state="hidden" r:id="rId7"/>
    <sheet name="Combien de ressources dans..." sheetId="6" r:id="rId8"/>
  </sheets>
  <definedNames>
    <definedName name="_xlnm._FilterDatabase" localSheetId="4" hidden="1">'Temps production ressources'!$B$11:$I$15</definedName>
    <definedName name="game" localSheetId="3">Feuil1!$B$10:$B$428</definedName>
  </definedNames>
  <calcPr calcId="125725" refMode="R1C1"/>
</workbook>
</file>

<file path=xl/calcChain.xml><?xml version="1.0" encoding="utf-8"?>
<calcChain xmlns="http://schemas.openxmlformats.org/spreadsheetml/2006/main">
  <c r="Q4" i="3"/>
  <c r="J4"/>
  <c r="C4"/>
  <c r="E5" i="7"/>
  <c r="E9"/>
  <c r="E7"/>
  <c r="I27" i="6"/>
  <c r="I45" s="1"/>
  <c r="I44" s="1"/>
  <c r="I43" s="1"/>
  <c r="I42" s="1"/>
  <c r="I41" s="1"/>
  <c r="I47" s="1"/>
  <c r="I48" s="1"/>
  <c r="I49" s="1"/>
  <c r="I50" s="1"/>
  <c r="I51" s="1"/>
  <c r="H26"/>
  <c r="H44" s="1"/>
  <c r="G25"/>
  <c r="G43" s="1"/>
  <c r="F24"/>
  <c r="F42" s="1"/>
  <c r="E23"/>
  <c r="E41" s="1"/>
  <c r="J24"/>
  <c r="J42"/>
  <c r="E38"/>
  <c r="E20"/>
  <c r="H27"/>
  <c r="I26"/>
  <c r="I25"/>
  <c r="I24" s="1"/>
  <c r="I23" s="1"/>
  <c r="H25"/>
  <c r="H24" s="1"/>
  <c r="H23" s="1"/>
  <c r="H29" s="1"/>
  <c r="H30" s="1"/>
  <c r="H31" s="1"/>
  <c r="H32" s="1"/>
  <c r="H33" s="1"/>
  <c r="F25"/>
  <c r="F26" s="1"/>
  <c r="F27" s="1"/>
  <c r="G24"/>
  <c r="G23" s="1"/>
  <c r="G29" s="1"/>
  <c r="G30" s="1"/>
  <c r="G31" s="1"/>
  <c r="J6"/>
  <c r="E2"/>
  <c r="E11"/>
  <c r="H9"/>
  <c r="I8"/>
  <c r="G8"/>
  <c r="G9" s="1"/>
  <c r="I7"/>
  <c r="I6" s="1"/>
  <c r="I5" s="1"/>
  <c r="I11" s="1"/>
  <c r="I12" s="1"/>
  <c r="I13" s="1"/>
  <c r="I14" s="1"/>
  <c r="I15" s="1"/>
  <c r="H7"/>
  <c r="F7"/>
  <c r="F8" s="1"/>
  <c r="F9" s="1"/>
  <c r="H6"/>
  <c r="G6"/>
  <c r="G5" s="1"/>
  <c r="G11" s="1"/>
  <c r="G12" s="1"/>
  <c r="G13" s="1"/>
  <c r="E6"/>
  <c r="E7" s="1"/>
  <c r="E8" s="1"/>
  <c r="E9" s="1"/>
  <c r="H5"/>
  <c r="H11" s="1"/>
  <c r="H12" s="1"/>
  <c r="H13" s="1"/>
  <c r="H14" s="1"/>
  <c r="H15" s="1"/>
  <c r="F5"/>
  <c r="G14" l="1"/>
  <c r="G15" s="1"/>
  <c r="G32"/>
  <c r="G33" s="1"/>
  <c r="G26"/>
  <c r="G27" s="1"/>
  <c r="H45"/>
  <c r="H43"/>
  <c r="H42" s="1"/>
  <c r="H41" s="1"/>
  <c r="H47" s="1"/>
  <c r="H48" s="1"/>
  <c r="H49" s="1"/>
  <c r="H50" s="1"/>
  <c r="H51" s="1"/>
  <c r="E12"/>
  <c r="E24"/>
  <c r="E25" s="1"/>
  <c r="E26" s="1"/>
  <c r="E27" s="1"/>
  <c r="E29"/>
  <c r="E42"/>
  <c r="E43" s="1"/>
  <c r="E44" s="1"/>
  <c r="E45" s="1"/>
  <c r="E47"/>
  <c r="G44"/>
  <c r="G45" s="1"/>
  <c r="G42"/>
  <c r="G41" s="1"/>
  <c r="G47" s="1"/>
  <c r="G48" s="1"/>
  <c r="G49" s="1"/>
  <c r="K16"/>
  <c r="F23"/>
  <c r="F29" s="1"/>
  <c r="F30" s="1"/>
  <c r="F31" s="1"/>
  <c r="F32" s="1"/>
  <c r="F33" s="1"/>
  <c r="F41"/>
  <c r="F47" s="1"/>
  <c r="F48" s="1"/>
  <c r="F43"/>
  <c r="F44" s="1"/>
  <c r="F45" s="1"/>
  <c r="K52"/>
  <c r="E48"/>
  <c r="E49" s="1"/>
  <c r="E50" s="1"/>
  <c r="E51" s="1"/>
  <c r="I29"/>
  <c r="I30" s="1"/>
  <c r="I31" s="1"/>
  <c r="I32" s="1"/>
  <c r="I33" s="1"/>
  <c r="K34"/>
  <c r="K13"/>
  <c r="K15"/>
  <c r="K48"/>
  <c r="K49"/>
  <c r="K51"/>
  <c r="K30"/>
  <c r="K31"/>
  <c r="K32"/>
  <c r="K33"/>
  <c r="F11"/>
  <c r="F12" s="1"/>
  <c r="F13" s="1"/>
  <c r="F14" s="1"/>
  <c r="F15" s="1"/>
  <c r="K12"/>
  <c r="K14"/>
  <c r="E13"/>
  <c r="E14" s="1"/>
  <c r="E15" s="1"/>
  <c r="G50" l="1"/>
  <c r="G51" s="1"/>
  <c r="E30"/>
  <c r="E31" s="1"/>
  <c r="E32" s="1"/>
  <c r="E33" s="1"/>
  <c r="K50"/>
  <c r="K47" s="1"/>
  <c r="N3" i="5" s="1"/>
  <c r="F49" i="6"/>
  <c r="F50" s="1"/>
  <c r="F51" s="1"/>
  <c r="K11"/>
  <c r="L3" i="5" s="1"/>
  <c r="K29" i="6"/>
  <c r="M3" i="5" s="1"/>
  <c r="O3" l="1"/>
  <c r="D8" i="7"/>
  <c r="R4" i="3" s="1"/>
  <c r="R5" s="1"/>
  <c r="D6" i="7"/>
  <c r="D4"/>
  <c r="D4" i="3" s="1"/>
  <c r="D5" s="1"/>
  <c r="D6" s="1"/>
  <c r="D7" s="1"/>
  <c r="D8" s="1"/>
  <c r="A2" i="7"/>
  <c r="A1"/>
  <c r="A1" i="2"/>
  <c r="A2"/>
  <c r="C4"/>
  <c r="E4"/>
  <c r="F4"/>
  <c r="G4"/>
  <c r="H4"/>
  <c r="K4"/>
  <c r="C5"/>
  <c r="E5"/>
  <c r="F5"/>
  <c r="G5"/>
  <c r="H5"/>
  <c r="K5"/>
  <c r="C6"/>
  <c r="E6"/>
  <c r="F6"/>
  <c r="G6"/>
  <c r="H6"/>
  <c r="K6"/>
  <c r="C7"/>
  <c r="E7"/>
  <c r="F7"/>
  <c r="G7"/>
  <c r="H7"/>
  <c r="K7"/>
  <c r="C8"/>
  <c r="E8"/>
  <c r="F8"/>
  <c r="G8"/>
  <c r="H8"/>
  <c r="K8"/>
  <c r="C9"/>
  <c r="E9"/>
  <c r="F9"/>
  <c r="G9"/>
  <c r="H9"/>
  <c r="K9"/>
  <c r="C10"/>
  <c r="E10"/>
  <c r="F10"/>
  <c r="G10"/>
  <c r="H10"/>
  <c r="K10"/>
  <c r="C11"/>
  <c r="E11"/>
  <c r="F11"/>
  <c r="G11"/>
  <c r="H11"/>
  <c r="K11"/>
  <c r="C12"/>
  <c r="E12"/>
  <c r="F12"/>
  <c r="G12"/>
  <c r="H12"/>
  <c r="K12"/>
  <c r="C13"/>
  <c r="E13"/>
  <c r="F13"/>
  <c r="G13"/>
  <c r="H13"/>
  <c r="K13"/>
  <c r="C14"/>
  <c r="E14"/>
  <c r="F14"/>
  <c r="G14"/>
  <c r="H14"/>
  <c r="K14"/>
  <c r="C15"/>
  <c r="E15"/>
  <c r="F15"/>
  <c r="G15"/>
  <c r="H15"/>
  <c r="K15"/>
  <c r="C16"/>
  <c r="E16"/>
  <c r="F16"/>
  <c r="G16"/>
  <c r="H16"/>
  <c r="K16"/>
  <c r="C17"/>
  <c r="E17"/>
  <c r="F17"/>
  <c r="G17"/>
  <c r="H17"/>
  <c r="K17"/>
  <c r="C18"/>
  <c r="E18"/>
  <c r="F18"/>
  <c r="G18"/>
  <c r="H18"/>
  <c r="K18"/>
  <c r="C19"/>
  <c r="E19"/>
  <c r="F19"/>
  <c r="G19"/>
  <c r="H19"/>
  <c r="K19"/>
  <c r="C20"/>
  <c r="E20"/>
  <c r="F20"/>
  <c r="G20"/>
  <c r="H20"/>
  <c r="K20"/>
  <c r="C21"/>
  <c r="E21"/>
  <c r="F21"/>
  <c r="G21"/>
  <c r="H21"/>
  <c r="K21"/>
  <c r="C22"/>
  <c r="E22"/>
  <c r="F22"/>
  <c r="G22"/>
  <c r="H22"/>
  <c r="K22"/>
  <c r="C23"/>
  <c r="E23"/>
  <c r="F23"/>
  <c r="G23"/>
  <c r="H23"/>
  <c r="K23"/>
  <c r="C24"/>
  <c r="E24"/>
  <c r="F24"/>
  <c r="G24"/>
  <c r="H24"/>
  <c r="K24"/>
  <c r="C25"/>
  <c r="E25"/>
  <c r="F25"/>
  <c r="G25"/>
  <c r="H25"/>
  <c r="K25"/>
  <c r="C26"/>
  <c r="E26"/>
  <c r="F26"/>
  <c r="G26"/>
  <c r="H26"/>
  <c r="K26"/>
  <c r="C27"/>
  <c r="E27"/>
  <c r="F27"/>
  <c r="G27"/>
  <c r="H27"/>
  <c r="K27"/>
  <c r="C28"/>
  <c r="E28"/>
  <c r="F28"/>
  <c r="G28"/>
  <c r="H28"/>
  <c r="K28"/>
  <c r="C29"/>
  <c r="E29"/>
  <c r="F29"/>
  <c r="G29"/>
  <c r="H29"/>
  <c r="K29"/>
  <c r="C30"/>
  <c r="E30"/>
  <c r="F30"/>
  <c r="G30"/>
  <c r="H30"/>
  <c r="K30"/>
  <c r="C31"/>
  <c r="E31"/>
  <c r="F31"/>
  <c r="G31"/>
  <c r="H31"/>
  <c r="K31"/>
  <c r="C32"/>
  <c r="E32"/>
  <c r="F32"/>
  <c r="G32"/>
  <c r="H32"/>
  <c r="K32"/>
  <c r="C33"/>
  <c r="E33"/>
  <c r="F33"/>
  <c r="G33"/>
  <c r="H33"/>
  <c r="K33"/>
  <c r="C34"/>
  <c r="E34"/>
  <c r="F34"/>
  <c r="G34"/>
  <c r="H34"/>
  <c r="K34"/>
  <c r="C35"/>
  <c r="E35"/>
  <c r="F35"/>
  <c r="G35"/>
  <c r="H35"/>
  <c r="K35"/>
  <c r="C36"/>
  <c r="E36"/>
  <c r="F36"/>
  <c r="G36"/>
  <c r="H36"/>
  <c r="K36"/>
  <c r="C37"/>
  <c r="E37"/>
  <c r="F37"/>
  <c r="G37"/>
  <c r="H37"/>
  <c r="K37"/>
  <c r="C38"/>
  <c r="E38"/>
  <c r="F38"/>
  <c r="G38"/>
  <c r="H38"/>
  <c r="K38"/>
  <c r="C39"/>
  <c r="E39"/>
  <c r="F39"/>
  <c r="G39"/>
  <c r="H39"/>
  <c r="K39"/>
  <c r="C40"/>
  <c r="E40"/>
  <c r="F40"/>
  <c r="G40"/>
  <c r="H40"/>
  <c r="K40"/>
  <c r="C41"/>
  <c r="E41"/>
  <c r="F41"/>
  <c r="G41"/>
  <c r="H41"/>
  <c r="K41"/>
  <c r="C42"/>
  <c r="E42"/>
  <c r="F42"/>
  <c r="G42"/>
  <c r="H42"/>
  <c r="K42"/>
  <c r="C43"/>
  <c r="E43"/>
  <c r="F43"/>
  <c r="G43"/>
  <c r="H43"/>
  <c r="K43"/>
  <c r="C44"/>
  <c r="E44"/>
  <c r="F44"/>
  <c r="G44"/>
  <c r="H44"/>
  <c r="K44"/>
  <c r="C45"/>
  <c r="E45"/>
  <c r="F45"/>
  <c r="G45"/>
  <c r="H45"/>
  <c r="K45"/>
  <c r="C46"/>
  <c r="E46"/>
  <c r="F46"/>
  <c r="G46"/>
  <c r="H46"/>
  <c r="K46"/>
  <c r="C47"/>
  <c r="E47"/>
  <c r="F47"/>
  <c r="G47"/>
  <c r="H47"/>
  <c r="K47"/>
  <c r="C48"/>
  <c r="E48"/>
  <c r="F48"/>
  <c r="G48"/>
  <c r="H48"/>
  <c r="K48"/>
  <c r="C49"/>
  <c r="E49"/>
  <c r="F49"/>
  <c r="G49"/>
  <c r="H49"/>
  <c r="K49"/>
  <c r="C50"/>
  <c r="E50"/>
  <c r="F50"/>
  <c r="G50"/>
  <c r="H50"/>
  <c r="K50"/>
  <c r="C51"/>
  <c r="E51"/>
  <c r="F51"/>
  <c r="G51"/>
  <c r="H51"/>
  <c r="K51"/>
  <c r="C52"/>
  <c r="E52"/>
  <c r="F52"/>
  <c r="G52"/>
  <c r="H52"/>
  <c r="K52"/>
  <c r="C53"/>
  <c r="E53"/>
  <c r="F53"/>
  <c r="G53"/>
  <c r="H53"/>
  <c r="K53"/>
  <c r="A1" i="1"/>
  <c r="A2"/>
  <c r="D4"/>
  <c r="E4"/>
  <c r="F4"/>
  <c r="G4"/>
  <c r="D5"/>
  <c r="E5"/>
  <c r="F5"/>
  <c r="G5"/>
  <c r="D6"/>
  <c r="E6"/>
  <c r="F6"/>
  <c r="G6"/>
  <c r="D7"/>
  <c r="E7"/>
  <c r="F7"/>
  <c r="G7"/>
  <c r="D8"/>
  <c r="E8"/>
  <c r="F8"/>
  <c r="G8"/>
  <c r="D9"/>
  <c r="E9"/>
  <c r="F9"/>
  <c r="G9"/>
  <c r="D10"/>
  <c r="E10"/>
  <c r="F10"/>
  <c r="G10"/>
  <c r="D11"/>
  <c r="E11"/>
  <c r="F11"/>
  <c r="G11"/>
  <c r="D12"/>
  <c r="E12"/>
  <c r="F12"/>
  <c r="G12"/>
  <c r="D13"/>
  <c r="E13"/>
  <c r="F13"/>
  <c r="G13"/>
  <c r="D14"/>
  <c r="E14"/>
  <c r="F14"/>
  <c r="G14"/>
  <c r="D15"/>
  <c r="E15"/>
  <c r="F15"/>
  <c r="G15"/>
  <c r="D16"/>
  <c r="E16"/>
  <c r="F16"/>
  <c r="G16"/>
  <c r="D17"/>
  <c r="E17"/>
  <c r="F17"/>
  <c r="G17"/>
  <c r="D18"/>
  <c r="E18"/>
  <c r="F18"/>
  <c r="G18"/>
  <c r="D19"/>
  <c r="E19"/>
  <c r="F19"/>
  <c r="G19"/>
  <c r="D20"/>
  <c r="E20"/>
  <c r="F20"/>
  <c r="G20"/>
  <c r="D21"/>
  <c r="E21"/>
  <c r="F21"/>
  <c r="G21"/>
  <c r="D22"/>
  <c r="E22"/>
  <c r="F22"/>
  <c r="G22"/>
  <c r="D23"/>
  <c r="E23"/>
  <c r="F23"/>
  <c r="G23"/>
  <c r="D24"/>
  <c r="E24"/>
  <c r="F24"/>
  <c r="G24"/>
  <c r="D25"/>
  <c r="E25"/>
  <c r="F25"/>
  <c r="G25"/>
  <c r="D26"/>
  <c r="E26"/>
  <c r="F26"/>
  <c r="G26"/>
  <c r="D27"/>
  <c r="E27"/>
  <c r="F27"/>
  <c r="G27"/>
  <c r="D28"/>
  <c r="E28"/>
  <c r="F28"/>
  <c r="G28"/>
  <c r="D29"/>
  <c r="E29"/>
  <c r="F29"/>
  <c r="G29"/>
  <c r="D30"/>
  <c r="E30"/>
  <c r="F30"/>
  <c r="G30"/>
  <c r="D31"/>
  <c r="E31"/>
  <c r="F31"/>
  <c r="G31"/>
  <c r="D32"/>
  <c r="E32"/>
  <c r="F32"/>
  <c r="G32"/>
  <c r="D33"/>
  <c r="E33"/>
  <c r="F33"/>
  <c r="G33"/>
  <c r="D34"/>
  <c r="E34"/>
  <c r="F34"/>
  <c r="G34"/>
  <c r="D35"/>
  <c r="E35"/>
  <c r="F35"/>
  <c r="G35"/>
  <c r="D36"/>
  <c r="E36"/>
  <c r="F36"/>
  <c r="G36"/>
  <c r="D37"/>
  <c r="E37"/>
  <c r="F37"/>
  <c r="G37"/>
  <c r="D38"/>
  <c r="E38"/>
  <c r="F38"/>
  <c r="G38"/>
  <c r="D39"/>
  <c r="E39"/>
  <c r="F39"/>
  <c r="G39"/>
  <c r="D40"/>
  <c r="E40"/>
  <c r="F40"/>
  <c r="G40"/>
  <c r="D41"/>
  <c r="E41"/>
  <c r="F41"/>
  <c r="G41"/>
  <c r="D42"/>
  <c r="E42"/>
  <c r="F42"/>
  <c r="G42"/>
  <c r="D43"/>
  <c r="E43"/>
  <c r="F43"/>
  <c r="G43"/>
  <c r="D44"/>
  <c r="E44"/>
  <c r="F44"/>
  <c r="G44"/>
  <c r="D45"/>
  <c r="E45"/>
  <c r="F45"/>
  <c r="G45"/>
  <c r="D46"/>
  <c r="E46"/>
  <c r="F46"/>
  <c r="G46"/>
  <c r="D47"/>
  <c r="E47"/>
  <c r="F47"/>
  <c r="G47"/>
  <c r="D48"/>
  <c r="E48"/>
  <c r="F48"/>
  <c r="G48"/>
  <c r="D49"/>
  <c r="E49"/>
  <c r="F49"/>
  <c r="G49"/>
  <c r="D50"/>
  <c r="E50"/>
  <c r="F50"/>
  <c r="G50"/>
  <c r="D51"/>
  <c r="E51"/>
  <c r="F51"/>
  <c r="G51"/>
  <c r="D52"/>
  <c r="E52"/>
  <c r="F52"/>
  <c r="G52"/>
  <c r="D53"/>
  <c r="E53"/>
  <c r="F53"/>
  <c r="G53"/>
  <c r="H3" i="5"/>
  <c r="P3" s="1"/>
  <c r="I3"/>
  <c r="J3"/>
  <c r="R3" s="1"/>
  <c r="K3"/>
  <c r="H4"/>
  <c r="I4"/>
  <c r="J4"/>
  <c r="K4"/>
  <c r="L4"/>
  <c r="P4" s="1"/>
  <c r="N4"/>
  <c r="R4" s="1"/>
  <c r="O4"/>
  <c r="S4" s="1"/>
  <c r="H5"/>
  <c r="I5"/>
  <c r="J5"/>
  <c r="K5"/>
  <c r="H6"/>
  <c r="I6"/>
  <c r="J6"/>
  <c r="K6"/>
  <c r="H7"/>
  <c r="I7"/>
  <c r="J7"/>
  <c r="K7"/>
  <c r="H8"/>
  <c r="I8"/>
  <c r="J8"/>
  <c r="K8"/>
  <c r="H9"/>
  <c r="I9"/>
  <c r="J9"/>
  <c r="K9"/>
  <c r="H10"/>
  <c r="I10"/>
  <c r="J10"/>
  <c r="K10"/>
  <c r="H11"/>
  <c r="I11"/>
  <c r="J11"/>
  <c r="K11"/>
  <c r="H12"/>
  <c r="I12"/>
  <c r="J12"/>
  <c r="K12"/>
  <c r="A2" i="3"/>
  <c r="A3"/>
  <c r="I4"/>
  <c r="P4" s="1"/>
  <c r="I5"/>
  <c r="P5" s="1"/>
  <c r="I6"/>
  <c r="P6" s="1"/>
  <c r="I7"/>
  <c r="P7" s="1"/>
  <c r="I8"/>
  <c r="P8" s="1"/>
  <c r="I9"/>
  <c r="P9" s="1"/>
  <c r="I10"/>
  <c r="P10" s="1"/>
  <c r="I11"/>
  <c r="P11" s="1"/>
  <c r="I12"/>
  <c r="P12" s="1"/>
  <c r="I13"/>
  <c r="P13" s="1"/>
  <c r="I14"/>
  <c r="P14" s="1"/>
  <c r="I15"/>
  <c r="P15" s="1"/>
  <c r="I16"/>
  <c r="P16" s="1"/>
  <c r="I17"/>
  <c r="P17" s="1"/>
  <c r="I18"/>
  <c r="P18" s="1"/>
  <c r="I19"/>
  <c r="P19" s="1"/>
  <c r="I20"/>
  <c r="P20" s="1"/>
  <c r="I21"/>
  <c r="P21" s="1"/>
  <c r="I22"/>
  <c r="P22" s="1"/>
  <c r="I23"/>
  <c r="P23" s="1"/>
  <c r="I24"/>
  <c r="P24" s="1"/>
  <c r="I25"/>
  <c r="P25" s="1"/>
  <c r="I26"/>
  <c r="P26" s="1"/>
  <c r="I27"/>
  <c r="P27" s="1"/>
  <c r="I28"/>
  <c r="I29"/>
  <c r="P29" s="1"/>
  <c r="I30"/>
  <c r="P30" s="1"/>
  <c r="I31"/>
  <c r="P31" s="1"/>
  <c r="I32"/>
  <c r="P32" s="1"/>
  <c r="I33"/>
  <c r="P33" s="1"/>
  <c r="I34"/>
  <c r="P34" s="1"/>
  <c r="I35"/>
  <c r="P35" s="1"/>
  <c r="I36"/>
  <c r="P36" s="1"/>
  <c r="I37"/>
  <c r="P37" s="1"/>
  <c r="I38"/>
  <c r="P38" s="1"/>
  <c r="I39"/>
  <c r="P39" s="1"/>
  <c r="I40"/>
  <c r="P40" s="1"/>
  <c r="I41"/>
  <c r="P41" s="1"/>
  <c r="I42"/>
  <c r="P42" s="1"/>
  <c r="I43"/>
  <c r="P43" s="1"/>
  <c r="I44"/>
  <c r="P44" s="1"/>
  <c r="I45"/>
  <c r="P45" s="1"/>
  <c r="I46"/>
  <c r="P46" s="1"/>
  <c r="I47"/>
  <c r="P47" s="1"/>
  <c r="I48"/>
  <c r="P48" s="1"/>
  <c r="I49"/>
  <c r="P49" s="1"/>
  <c r="I50"/>
  <c r="P50" s="1"/>
  <c r="I51"/>
  <c r="P51" s="1"/>
  <c r="I52"/>
  <c r="P52" s="1"/>
  <c r="I53"/>
  <c r="P53" s="1"/>
  <c r="S3" i="5" l="1"/>
  <c r="Q5" i="3"/>
  <c r="Q6" s="1"/>
  <c r="Q7" s="1"/>
  <c r="Q8" s="1"/>
  <c r="Q9" s="1"/>
  <c r="Q10" s="1"/>
  <c r="Q11" s="1"/>
  <c r="Q12" s="1"/>
  <c r="Q13" s="1"/>
  <c r="Q14" s="1"/>
  <c r="Q15" s="1"/>
  <c r="Q16" s="1"/>
  <c r="Q17" s="1"/>
  <c r="Q18" s="1"/>
  <c r="Q19" s="1"/>
  <c r="Q20" s="1"/>
  <c r="Q21" s="1"/>
  <c r="Q22" s="1"/>
  <c r="Q23" s="1"/>
  <c r="Q24" s="1"/>
  <c r="Q25" s="1"/>
  <c r="Q26" s="1"/>
  <c r="Q27" s="1"/>
  <c r="Q28" s="1"/>
  <c r="Q29" s="1"/>
  <c r="Q30" s="1"/>
  <c r="Q31" s="1"/>
  <c r="Q32" s="1"/>
  <c r="Q33" s="1"/>
  <c r="Q34" s="1"/>
  <c r="Q35" s="1"/>
  <c r="Q36" s="1"/>
  <c r="Q37" s="1"/>
  <c r="Q38" s="1"/>
  <c r="Q39" s="1"/>
  <c r="Q40" s="1"/>
  <c r="Q41" s="1"/>
  <c r="Q42" s="1"/>
  <c r="Q43" s="1"/>
  <c r="Q44" s="1"/>
  <c r="Q45" s="1"/>
  <c r="Q46" s="1"/>
  <c r="Q47" s="1"/>
  <c r="Q48" s="1"/>
  <c r="Q49" s="1"/>
  <c r="Q50" s="1"/>
  <c r="Q51" s="1"/>
  <c r="Q52" s="1"/>
  <c r="Q53" s="1"/>
  <c r="C5"/>
  <c r="C6" s="1"/>
  <c r="C7" s="1"/>
  <c r="C8" s="1"/>
  <c r="C9" s="1"/>
  <c r="C10" s="1"/>
  <c r="C11" s="1"/>
  <c r="C12" s="1"/>
  <c r="C13" s="1"/>
  <c r="C14" s="1"/>
  <c r="C15" s="1"/>
  <c r="C16" s="1"/>
  <c r="C17" s="1"/>
  <c r="C18" s="1"/>
  <c r="C19" s="1"/>
  <c r="C20" s="1"/>
  <c r="C21" s="1"/>
  <c r="C22" s="1"/>
  <c r="C23" s="1"/>
  <c r="C24" s="1"/>
  <c r="C25" s="1"/>
  <c r="C26" s="1"/>
  <c r="C27" s="1"/>
  <c r="C28" s="1"/>
  <c r="C29" s="1"/>
  <c r="C30" s="1"/>
  <c r="C31" s="1"/>
  <c r="C32" s="1"/>
  <c r="C33" s="1"/>
  <c r="C34" s="1"/>
  <c r="C35" s="1"/>
  <c r="C36" s="1"/>
  <c r="C37" s="1"/>
  <c r="C38" s="1"/>
  <c r="C39" s="1"/>
  <c r="C40" s="1"/>
  <c r="C41" s="1"/>
  <c r="C42" s="1"/>
  <c r="C43" s="1"/>
  <c r="C44" s="1"/>
  <c r="C45" s="1"/>
  <c r="C46" s="1"/>
  <c r="C47" s="1"/>
  <c r="C48" s="1"/>
  <c r="C49" s="1"/>
  <c r="C50" s="1"/>
  <c r="C51" s="1"/>
  <c r="C52" s="1"/>
  <c r="C53" s="1"/>
  <c r="O5" i="5"/>
  <c r="O6" s="1"/>
  <c r="O7" s="1"/>
  <c r="K4" i="3"/>
  <c r="K5" s="1"/>
  <c r="K6" s="1"/>
  <c r="K7" s="1"/>
  <c r="M4" i="5"/>
  <c r="Q3"/>
  <c r="S5"/>
  <c r="P28" i="3"/>
  <c r="N5" i="5"/>
  <c r="L5"/>
  <c r="AD1" i="4"/>
  <c r="S4" i="3" s="1"/>
  <c r="AD2" i="4"/>
  <c r="S5" i="3" s="1"/>
  <c r="R6"/>
  <c r="D9"/>
  <c r="S6" i="5" l="1"/>
  <c r="P1" i="4"/>
  <c r="E4" i="3" s="1"/>
  <c r="W1" i="4"/>
  <c r="Q1"/>
  <c r="F4" i="3" s="1"/>
  <c r="J5"/>
  <c r="J6" s="1"/>
  <c r="J7" s="1"/>
  <c r="J8" s="1"/>
  <c r="J9" s="1"/>
  <c r="J10" s="1"/>
  <c r="J11" s="1"/>
  <c r="J12" s="1"/>
  <c r="J13" s="1"/>
  <c r="J14" s="1"/>
  <c r="J15" s="1"/>
  <c r="J16" s="1"/>
  <c r="J17" s="1"/>
  <c r="J18" s="1"/>
  <c r="J19" s="1"/>
  <c r="J20" s="1"/>
  <c r="J21" s="1"/>
  <c r="J22" s="1"/>
  <c r="J23" s="1"/>
  <c r="J24" s="1"/>
  <c r="J25" s="1"/>
  <c r="J26" s="1"/>
  <c r="J27" s="1"/>
  <c r="J28" s="1"/>
  <c r="J29" s="1"/>
  <c r="J30" s="1"/>
  <c r="J31" s="1"/>
  <c r="J32" s="1"/>
  <c r="J33" s="1"/>
  <c r="J34" s="1"/>
  <c r="J35" s="1"/>
  <c r="J36" s="1"/>
  <c r="J37" s="1"/>
  <c r="J38" s="1"/>
  <c r="J39" s="1"/>
  <c r="J40" s="1"/>
  <c r="J41" s="1"/>
  <c r="J42" s="1"/>
  <c r="J43" s="1"/>
  <c r="J44" s="1"/>
  <c r="J45" s="1"/>
  <c r="J46" s="1"/>
  <c r="J47" s="1"/>
  <c r="J48" s="1"/>
  <c r="J49" s="1"/>
  <c r="J50" s="1"/>
  <c r="J51" s="1"/>
  <c r="J52" s="1"/>
  <c r="J53" s="1"/>
  <c r="Q4" i="5"/>
  <c r="M5"/>
  <c r="R5"/>
  <c r="N6"/>
  <c r="O8"/>
  <c r="S7"/>
  <c r="P3" i="4"/>
  <c r="Q3" s="1"/>
  <c r="E3" s="1"/>
  <c r="P5" i="5"/>
  <c r="L6"/>
  <c r="P5" i="4"/>
  <c r="E8" i="3" s="1"/>
  <c r="E6"/>
  <c r="W2" i="4"/>
  <c r="P4"/>
  <c r="E7" i="3" s="1"/>
  <c r="P2" i="4"/>
  <c r="AE1"/>
  <c r="K1" s="1"/>
  <c r="W3"/>
  <c r="AE2"/>
  <c r="K2" s="1"/>
  <c r="R7" i="3"/>
  <c r="AD3" i="4"/>
  <c r="D10" i="3"/>
  <c r="P6" i="4"/>
  <c r="K8" i="3"/>
  <c r="W4" i="4" l="1"/>
  <c r="L7" i="3" s="1"/>
  <c r="R1" i="4"/>
  <c r="E1"/>
  <c r="F6" i="3"/>
  <c r="Q5" i="5"/>
  <c r="M6"/>
  <c r="L4" i="3"/>
  <c r="X1" i="4"/>
  <c r="R3"/>
  <c r="G6" i="3" s="1"/>
  <c r="R6" i="5"/>
  <c r="N7"/>
  <c r="S8"/>
  <c r="O9"/>
  <c r="Q5" i="4"/>
  <c r="F8" i="3" s="1"/>
  <c r="P6" i="5"/>
  <c r="L7"/>
  <c r="Q4" i="4"/>
  <c r="F7" i="3" s="1"/>
  <c r="AF2" i="4"/>
  <c r="AG2" s="1"/>
  <c r="L5" i="3"/>
  <c r="X2" i="4"/>
  <c r="AF1"/>
  <c r="AP4" i="3" s="1"/>
  <c r="T5"/>
  <c r="AO4"/>
  <c r="T4"/>
  <c r="Q2" i="4"/>
  <c r="E5" i="3"/>
  <c r="X3" i="4"/>
  <c r="L6" i="3"/>
  <c r="R8"/>
  <c r="AD4" i="4"/>
  <c r="S6" i="3"/>
  <c r="AE3" i="4"/>
  <c r="D11" i="3"/>
  <c r="P7" i="4"/>
  <c r="F1"/>
  <c r="G4" i="3"/>
  <c r="S1" i="4"/>
  <c r="E9" i="3"/>
  <c r="Q6" i="4"/>
  <c r="X4"/>
  <c r="K9" i="3"/>
  <c r="W5" i="4"/>
  <c r="AG1" l="1"/>
  <c r="AQ4" i="3" s="1"/>
  <c r="E5" i="4"/>
  <c r="F3"/>
  <c r="H1"/>
  <c r="Y1"/>
  <c r="M4" i="3"/>
  <c r="M7" i="5"/>
  <c r="Q6"/>
  <c r="R5" i="4"/>
  <c r="S5" s="1"/>
  <c r="S3"/>
  <c r="G3" s="1"/>
  <c r="R7" i="5"/>
  <c r="N8"/>
  <c r="E4" i="4"/>
  <c r="O10" i="5"/>
  <c r="S9"/>
  <c r="U4" i="3"/>
  <c r="R4" i="4"/>
  <c r="F4" s="1"/>
  <c r="P7" i="5"/>
  <c r="L8"/>
  <c r="L1" i="4"/>
  <c r="U5" i="3"/>
  <c r="L2" i="4"/>
  <c r="M5" i="3"/>
  <c r="H2" i="4"/>
  <c r="Y2"/>
  <c r="E2"/>
  <c r="R2"/>
  <c r="F5" i="3"/>
  <c r="Y3" i="4"/>
  <c r="M6" i="3"/>
  <c r="H3" i="4"/>
  <c r="AF3"/>
  <c r="K3"/>
  <c r="T6" i="3"/>
  <c r="M2" i="4"/>
  <c r="V5" i="3"/>
  <c r="AD5" i="4"/>
  <c r="R9" i="3"/>
  <c r="V4"/>
  <c r="M1" i="4"/>
  <c r="S7" i="3"/>
  <c r="AE4" i="4"/>
  <c r="H6" i="3"/>
  <c r="G7"/>
  <c r="R6" i="4"/>
  <c r="F9" i="3"/>
  <c r="E6" i="4"/>
  <c r="G8" i="3"/>
  <c r="Q7" i="4"/>
  <c r="E10" i="3"/>
  <c r="H4"/>
  <c r="G1" i="4"/>
  <c r="P8"/>
  <c r="D12" i="3"/>
  <c r="X5" i="4"/>
  <c r="L8" i="3"/>
  <c r="W6" i="4"/>
  <c r="K10" i="3"/>
  <c r="H4" i="4"/>
  <c r="M7" i="3"/>
  <c r="Y4" i="4"/>
  <c r="F5" l="1"/>
  <c r="Q7" i="5"/>
  <c r="M8"/>
  <c r="N4" i="3"/>
  <c r="I1" i="4"/>
  <c r="Z1"/>
  <c r="S4"/>
  <c r="H7" i="3" s="1"/>
  <c r="R8" i="5"/>
  <c r="N9"/>
  <c r="S10"/>
  <c r="O11"/>
  <c r="P8"/>
  <c r="L9"/>
  <c r="N5" i="3"/>
  <c r="I2" i="4"/>
  <c r="Z2"/>
  <c r="S2"/>
  <c r="F2"/>
  <c r="G5" i="3"/>
  <c r="N6"/>
  <c r="Z3" i="4"/>
  <c r="I3"/>
  <c r="R10" i="3"/>
  <c r="AD6" i="4"/>
  <c r="L3"/>
  <c r="AG3"/>
  <c r="U6" i="3"/>
  <c r="AF4" i="4"/>
  <c r="T7" i="3"/>
  <c r="K4" i="4"/>
  <c r="AE5"/>
  <c r="S8" i="3"/>
  <c r="G4" i="4"/>
  <c r="D13" i="3"/>
  <c r="P9" i="4"/>
  <c r="Q8"/>
  <c r="E11" i="3"/>
  <c r="E7" i="4"/>
  <c r="F10" i="3"/>
  <c r="R7" i="4"/>
  <c r="H8" i="3"/>
  <c r="G5" i="4"/>
  <c r="G9" i="3"/>
  <c r="S6" i="4"/>
  <c r="F6"/>
  <c r="Z4"/>
  <c r="N7" i="3"/>
  <c r="I4" i="4"/>
  <c r="X6"/>
  <c r="L9" i="3"/>
  <c r="Y5" i="4"/>
  <c r="M8" i="3"/>
  <c r="H5" i="4"/>
  <c r="W7"/>
  <c r="K11" i="3"/>
  <c r="J1" i="4" l="1"/>
  <c r="O4" i="3"/>
  <c r="M9" i="5"/>
  <c r="Q8"/>
  <c r="R9"/>
  <c r="N10"/>
  <c r="O12"/>
  <c r="S12" s="1"/>
  <c r="S11"/>
  <c r="P9"/>
  <c r="L10"/>
  <c r="J2" i="4"/>
  <c r="O5" i="3"/>
  <c r="G2" i="4"/>
  <c r="H5" i="3"/>
  <c r="J3" i="4"/>
  <c r="O6" i="3"/>
  <c r="AF5" i="4"/>
  <c r="T8" i="3"/>
  <c r="K5" i="4"/>
  <c r="AD7"/>
  <c r="R11" i="3"/>
  <c r="L4" i="4"/>
  <c r="U7" i="3"/>
  <c r="AG4" i="4"/>
  <c r="M3"/>
  <c r="V6" i="3"/>
  <c r="AE6" i="4"/>
  <c r="S9" i="3"/>
  <c r="H9"/>
  <c r="G6" i="4"/>
  <c r="S7"/>
  <c r="G10" i="3"/>
  <c r="F7" i="4"/>
  <c r="F11" i="3"/>
  <c r="R8" i="4"/>
  <c r="E8"/>
  <c r="D14" i="3"/>
  <c r="P10" i="4"/>
  <c r="E12" i="3"/>
  <c r="Q9" i="4"/>
  <c r="X7"/>
  <c r="L10" i="3"/>
  <c r="O7"/>
  <c r="J4" i="4"/>
  <c r="K12" i="3"/>
  <c r="W8" i="4"/>
  <c r="Z5"/>
  <c r="N8" i="3"/>
  <c r="I5" i="4"/>
  <c r="H6"/>
  <c r="M9" i="3"/>
  <c r="Y6" i="4"/>
  <c r="Q9" i="5" l="1"/>
  <c r="M10"/>
  <c r="R10"/>
  <c r="N11"/>
  <c r="P10"/>
  <c r="L11"/>
  <c r="T9" i="3"/>
  <c r="K6" i="4"/>
  <c r="AF6"/>
  <c r="R12" i="3"/>
  <c r="AD8" i="4"/>
  <c r="AG5"/>
  <c r="L5"/>
  <c r="U8" i="3"/>
  <c r="V7"/>
  <c r="M4" i="4"/>
  <c r="S10" i="3"/>
  <c r="AE7" i="4"/>
  <c r="P11"/>
  <c r="D15" i="3"/>
  <c r="G11"/>
  <c r="F8" i="4"/>
  <c r="S8"/>
  <c r="G7"/>
  <c r="H10" i="3"/>
  <c r="F12"/>
  <c r="E9" i="4"/>
  <c r="R9"/>
  <c r="E13" i="3"/>
  <c r="Q10" i="4"/>
  <c r="N9" i="3"/>
  <c r="I6" i="4"/>
  <c r="Z6"/>
  <c r="J5"/>
  <c r="O8" i="3"/>
  <c r="W9" i="4"/>
  <c r="K13" i="3"/>
  <c r="H7" i="4"/>
  <c r="M10" i="3"/>
  <c r="Y7" i="4"/>
  <c r="X8"/>
  <c r="L11" i="3"/>
  <c r="M11" i="5" l="1"/>
  <c r="Q10"/>
  <c r="R11"/>
  <c r="N12"/>
  <c r="R12" s="1"/>
  <c r="P11"/>
  <c r="L12"/>
  <c r="P12" s="1"/>
  <c r="S11" i="3"/>
  <c r="AE8" i="4"/>
  <c r="U9" i="3"/>
  <c r="AG6" i="4"/>
  <c r="L6"/>
  <c r="K7"/>
  <c r="AF7"/>
  <c r="T10" i="3"/>
  <c r="V8"/>
  <c r="M5" i="4"/>
  <c r="AD9"/>
  <c r="R13" i="3"/>
  <c r="F13"/>
  <c r="R10" i="4"/>
  <c r="E10"/>
  <c r="S9"/>
  <c r="G12" i="3"/>
  <c r="F9" i="4"/>
  <c r="P12"/>
  <c r="D16" i="3"/>
  <c r="H11"/>
  <c r="G8" i="4"/>
  <c r="Q11"/>
  <c r="E14" i="3"/>
  <c r="W10" i="4"/>
  <c r="K14" i="3"/>
  <c r="J6" i="4"/>
  <c r="O9" i="3"/>
  <c r="M11"/>
  <c r="H8" i="4"/>
  <c r="Y8"/>
  <c r="N10" i="3"/>
  <c r="I7" i="4"/>
  <c r="Z7"/>
  <c r="X9"/>
  <c r="L12" i="3"/>
  <c r="D9" i="7" l="1"/>
  <c r="F8" s="1"/>
  <c r="D5"/>
  <c r="F4" s="1"/>
  <c r="M12" i="5"/>
  <c r="Q12" s="1"/>
  <c r="Q11"/>
  <c r="AE9" i="4"/>
  <c r="S12" i="3"/>
  <c r="AG7" i="4"/>
  <c r="L7"/>
  <c r="U10" i="3"/>
  <c r="R14"/>
  <c r="AD10" i="4"/>
  <c r="V9" i="3"/>
  <c r="M6" i="4"/>
  <c r="AF8"/>
  <c r="K8"/>
  <c r="T11" i="3"/>
  <c r="P13" i="4"/>
  <c r="D17" i="3"/>
  <c r="G9" i="4"/>
  <c r="H12" i="3"/>
  <c r="G13"/>
  <c r="F10" i="4"/>
  <c r="S10"/>
  <c r="R11"/>
  <c r="F14" i="3"/>
  <c r="E11" i="4"/>
  <c r="E15" i="3"/>
  <c r="Q12" i="4"/>
  <c r="X10"/>
  <c r="L13" i="3"/>
  <c r="M12"/>
  <c r="Y9" i="4"/>
  <c r="H9"/>
  <c r="I8"/>
  <c r="N11" i="3"/>
  <c r="Z8" i="4"/>
  <c r="J7"/>
  <c r="O10" i="3"/>
  <c r="W11" i="4"/>
  <c r="K15" i="3"/>
  <c r="C8" i="7" l="1"/>
  <c r="C4"/>
  <c r="D7"/>
  <c r="F6" s="1"/>
  <c r="AE10" i="4"/>
  <c r="S13" i="3"/>
  <c r="M7" i="4"/>
  <c r="V10" i="3"/>
  <c r="AF9" i="4"/>
  <c r="T12" i="3"/>
  <c r="K9" i="4"/>
  <c r="AG8"/>
  <c r="U11" i="3"/>
  <c r="L8" i="4"/>
  <c r="AD11"/>
  <c r="R15" i="3"/>
  <c r="F15"/>
  <c r="E12" i="4"/>
  <c r="R12"/>
  <c r="G14" i="3"/>
  <c r="F11" i="4"/>
  <c r="S11"/>
  <c r="D18" i="3"/>
  <c r="P14" i="4"/>
  <c r="G10"/>
  <c r="H13" i="3"/>
  <c r="E16"/>
  <c r="Q13" i="4"/>
  <c r="M13" i="3"/>
  <c r="H10" i="4"/>
  <c r="Y10"/>
  <c r="W12"/>
  <c r="K16" i="3"/>
  <c r="O11"/>
  <c r="J8" i="4"/>
  <c r="Z9"/>
  <c r="N12" i="3"/>
  <c r="I9" i="4"/>
  <c r="X11"/>
  <c r="L14" i="3"/>
  <c r="C6" i="7" l="1"/>
  <c r="S14" i="3"/>
  <c r="AE11" i="4"/>
  <c r="AG9"/>
  <c r="U12" i="3"/>
  <c r="L9" i="4"/>
  <c r="T13" i="3"/>
  <c r="K10" i="4"/>
  <c r="AF10"/>
  <c r="AD12"/>
  <c r="R16" i="3"/>
  <c r="V11"/>
  <c r="M8" i="4"/>
  <c r="R13"/>
  <c r="F16" i="3"/>
  <c r="E13" i="4"/>
  <c r="Q14"/>
  <c r="E17" i="3"/>
  <c r="G11" i="4"/>
  <c r="H14" i="3"/>
  <c r="P15" i="4"/>
  <c r="D19" i="3"/>
  <c r="G15"/>
  <c r="F12" i="4"/>
  <c r="S12"/>
  <c r="Y11"/>
  <c r="H11"/>
  <c r="M14" i="3"/>
  <c r="W13" i="4"/>
  <c r="K17" i="3"/>
  <c r="N13"/>
  <c r="Z10" i="4"/>
  <c r="I10"/>
  <c r="O12" i="3"/>
  <c r="J9" i="4"/>
  <c r="X12"/>
  <c r="L15" i="3"/>
  <c r="AD13" i="4" l="1"/>
  <c r="R17" i="3"/>
  <c r="AE12" i="4"/>
  <c r="S15" i="3"/>
  <c r="M9" i="4"/>
  <c r="V12" i="3"/>
  <c r="AG10" i="4"/>
  <c r="U13" i="3"/>
  <c r="L10" i="4"/>
  <c r="AF11"/>
  <c r="T14" i="3"/>
  <c r="K11" i="4"/>
  <c r="H15" i="3"/>
  <c r="G12" i="4"/>
  <c r="E18" i="3"/>
  <c r="Q15" i="4"/>
  <c r="E14"/>
  <c r="F17" i="3"/>
  <c r="R14" i="4"/>
  <c r="P16"/>
  <c r="D20" i="3"/>
  <c r="G16"/>
  <c r="F13" i="4"/>
  <c r="S13"/>
  <c r="M15" i="3"/>
  <c r="Y12" i="4"/>
  <c r="H12"/>
  <c r="J10"/>
  <c r="O13" i="3"/>
  <c r="K18"/>
  <c r="W14" i="4"/>
  <c r="Z11"/>
  <c r="N14" i="3"/>
  <c r="I11" i="4"/>
  <c r="X13"/>
  <c r="L16" i="3"/>
  <c r="U14" l="1"/>
  <c r="L11" i="4"/>
  <c r="AG11"/>
  <c r="V13" i="3"/>
  <c r="M10" i="4"/>
  <c r="T15" i="3"/>
  <c r="K12" i="4"/>
  <c r="AF12"/>
  <c r="AE13"/>
  <c r="S16" i="3"/>
  <c r="AD14" i="4"/>
  <c r="R18" i="3"/>
  <c r="H16"/>
  <c r="G13" i="4"/>
  <c r="E19" i="3"/>
  <c r="Q16" i="4"/>
  <c r="F18" i="3"/>
  <c r="E15" i="4"/>
  <c r="R15"/>
  <c r="P17"/>
  <c r="D21" i="3"/>
  <c r="S14" i="4"/>
  <c r="G17" i="3"/>
  <c r="F14" i="4"/>
  <c r="X14"/>
  <c r="L17" i="3"/>
  <c r="H13" i="4"/>
  <c r="M16" i="3"/>
  <c r="Y13" i="4"/>
  <c r="O14" i="3"/>
  <c r="J11" i="4"/>
  <c r="K19" i="3"/>
  <c r="W15" i="4"/>
  <c r="I12"/>
  <c r="N15" i="3"/>
  <c r="Z12" i="4"/>
  <c r="AE14" l="1"/>
  <c r="S17" i="3"/>
  <c r="K13" i="4"/>
  <c r="T16" i="3"/>
  <c r="AF13" i="4"/>
  <c r="V14" i="3"/>
  <c r="M11" i="4"/>
  <c r="AD15"/>
  <c r="R19" i="3"/>
  <c r="L12" i="4"/>
  <c r="U15" i="3"/>
  <c r="AG12" i="4"/>
  <c r="H17" i="3"/>
  <c r="G14" i="4"/>
  <c r="E20" i="3"/>
  <c r="Q17" i="4"/>
  <c r="E16"/>
  <c r="F19" i="3"/>
  <c r="R16" i="4"/>
  <c r="D22" i="3"/>
  <c r="P18" i="4"/>
  <c r="G18" i="3"/>
  <c r="F15" i="4"/>
  <c r="S15"/>
  <c r="M17" i="3"/>
  <c r="H14" i="4"/>
  <c r="Y14"/>
  <c r="X15"/>
  <c r="L18" i="3"/>
  <c r="N16"/>
  <c r="I13" i="4"/>
  <c r="Z13"/>
  <c r="J12"/>
  <c r="O15" i="3"/>
  <c r="K20"/>
  <c r="W16" i="4"/>
  <c r="AD16" l="1"/>
  <c r="R20" i="3"/>
  <c r="AG13" i="4"/>
  <c r="L13"/>
  <c r="U16" i="3"/>
  <c r="AF14" i="4"/>
  <c r="T17" i="3"/>
  <c r="K14" i="4"/>
  <c r="V15" i="3"/>
  <c r="M12" i="4"/>
  <c r="AE15"/>
  <c r="S18" i="3"/>
  <c r="G15" i="4"/>
  <c r="H18" i="3"/>
  <c r="P19" i="4"/>
  <c r="D23" i="3"/>
  <c r="Q18" i="4"/>
  <c r="E21" i="3"/>
  <c r="G19"/>
  <c r="F16" i="4"/>
  <c r="S16"/>
  <c r="R17"/>
  <c r="F20" i="3"/>
  <c r="E17" i="4"/>
  <c r="N17" i="3"/>
  <c r="I14" i="4"/>
  <c r="Z14"/>
  <c r="K21" i="3"/>
  <c r="W17" i="4"/>
  <c r="X16"/>
  <c r="L19" i="3"/>
  <c r="O16"/>
  <c r="J13" i="4"/>
  <c r="M18" i="3"/>
  <c r="H15" i="4"/>
  <c r="Y15"/>
  <c r="K15" l="1"/>
  <c r="T18" i="3"/>
  <c r="AF15" i="4"/>
  <c r="V16" i="3"/>
  <c r="M13" i="4"/>
  <c r="AE16"/>
  <c r="S19" i="3"/>
  <c r="L14" i="4"/>
  <c r="AG14"/>
  <c r="U17" i="3"/>
  <c r="AD17" i="4"/>
  <c r="R21" i="3"/>
  <c r="H19"/>
  <c r="G16" i="4"/>
  <c r="E18"/>
  <c r="F21" i="3"/>
  <c r="G4" i="7" s="1"/>
  <c r="H4" s="1"/>
  <c r="I4" s="1"/>
  <c r="R18" i="4"/>
  <c r="E22" i="3"/>
  <c r="Q19" i="4"/>
  <c r="G20" i="3"/>
  <c r="F17" i="4"/>
  <c r="S17"/>
  <c r="P20"/>
  <c r="D24" i="3"/>
  <c r="X17" i="4"/>
  <c r="L20" i="3"/>
  <c r="J14" i="4"/>
  <c r="O17" i="3"/>
  <c r="N18"/>
  <c r="Z15" i="4"/>
  <c r="I15"/>
  <c r="M19" i="3"/>
  <c r="H16" i="4"/>
  <c r="Y16"/>
  <c r="K22" i="3"/>
  <c r="W18" i="4"/>
  <c r="AE17" l="1"/>
  <c r="S20" i="3"/>
  <c r="V17"/>
  <c r="M14" i="4"/>
  <c r="U18" i="3"/>
  <c r="AG15" i="4"/>
  <c r="L15"/>
  <c r="AD18"/>
  <c r="R22" i="3"/>
  <c r="K16" i="4"/>
  <c r="T19" i="3"/>
  <c r="AF16" i="4"/>
  <c r="P21"/>
  <c r="D25" i="3"/>
  <c r="H20"/>
  <c r="G17" i="4"/>
  <c r="E23" i="3"/>
  <c r="Q20" i="4"/>
  <c r="F22" i="3"/>
  <c r="E19" i="4"/>
  <c r="R19"/>
  <c r="S18"/>
  <c r="G21" i="3"/>
  <c r="F18" i="4"/>
  <c r="K23" i="3"/>
  <c r="W19" i="4"/>
  <c r="M20" i="3"/>
  <c r="G6" i="7" s="1"/>
  <c r="H6" s="1"/>
  <c r="I6" s="1"/>
  <c r="H17" i="4"/>
  <c r="Y17"/>
  <c r="X18"/>
  <c r="L21" i="3"/>
  <c r="N19"/>
  <c r="I16" i="4"/>
  <c r="Z16"/>
  <c r="O18" i="3"/>
  <c r="J15" i="4"/>
  <c r="R23" i="3" l="1"/>
  <c r="AD19" i="4"/>
  <c r="AF17"/>
  <c r="T20" i="3"/>
  <c r="K17" i="4"/>
  <c r="AG16"/>
  <c r="U19" i="3"/>
  <c r="L16" i="4"/>
  <c r="S21" i="3"/>
  <c r="AE18" i="4"/>
  <c r="V18" i="3"/>
  <c r="M15" i="4"/>
  <c r="H21" i="3"/>
  <c r="G18" i="4"/>
  <c r="E20"/>
  <c r="F23" i="3"/>
  <c r="R20" i="4"/>
  <c r="D26" i="3"/>
  <c r="P22" i="4"/>
  <c r="G22" i="3"/>
  <c r="F19" i="4"/>
  <c r="S19"/>
  <c r="E24" i="3"/>
  <c r="Q21" i="4"/>
  <c r="N20" i="3"/>
  <c r="I17" i="4"/>
  <c r="Z17"/>
  <c r="W20"/>
  <c r="K24" i="3"/>
  <c r="J16" i="4"/>
  <c r="O19" i="3"/>
  <c r="M21"/>
  <c r="H18" i="4"/>
  <c r="Y18"/>
  <c r="X19"/>
  <c r="L22" i="3"/>
  <c r="U20" l="1"/>
  <c r="AG17" i="4"/>
  <c r="L17"/>
  <c r="AD20"/>
  <c r="R24" i="3"/>
  <c r="AF18" i="4"/>
  <c r="K18"/>
  <c r="T21" i="3"/>
  <c r="V19"/>
  <c r="M16" i="4"/>
  <c r="AE19"/>
  <c r="S22" i="3"/>
  <c r="R21" i="4"/>
  <c r="F24" i="3"/>
  <c r="E21" i="4"/>
  <c r="G19"/>
  <c r="H22" i="3"/>
  <c r="P23" i="4"/>
  <c r="D27" i="3"/>
  <c r="Q22" i="4"/>
  <c r="E25" i="3"/>
  <c r="G23"/>
  <c r="F20" i="4"/>
  <c r="S20"/>
  <c r="M22" i="3"/>
  <c r="H19" i="4"/>
  <c r="Y19"/>
  <c r="K25" i="3"/>
  <c r="W21" i="4"/>
  <c r="O20" i="3"/>
  <c r="J17" i="4"/>
  <c r="N21" i="3"/>
  <c r="I18" i="4"/>
  <c r="Z18"/>
  <c r="X20"/>
  <c r="L23" i="3"/>
  <c r="K19" i="4" l="1"/>
  <c r="T22" i="3"/>
  <c r="G8" i="7" s="1"/>
  <c r="AF19" i="4"/>
  <c r="R25" i="3"/>
  <c r="AD21" i="4"/>
  <c r="AG18"/>
  <c r="L18"/>
  <c r="U21" i="3"/>
  <c r="AE20" i="4"/>
  <c r="S23" i="3"/>
  <c r="V20"/>
  <c r="M17" i="4"/>
  <c r="H23" i="3"/>
  <c r="G20" i="4"/>
  <c r="R22"/>
  <c r="F25" i="3"/>
  <c r="E22" i="4"/>
  <c r="E26" i="3"/>
  <c r="Q23" i="4"/>
  <c r="P24"/>
  <c r="D28" i="3"/>
  <c r="G24"/>
  <c r="F21" i="4"/>
  <c r="S21"/>
  <c r="X21"/>
  <c r="L24" i="3"/>
  <c r="N22"/>
  <c r="I19" i="4"/>
  <c r="Z19"/>
  <c r="M23" i="3"/>
  <c r="H20" i="4"/>
  <c r="Y20"/>
  <c r="J18"/>
  <c r="O21" i="3"/>
  <c r="K26"/>
  <c r="W22" i="4"/>
  <c r="H8" i="7" l="1"/>
  <c r="I8" s="1"/>
  <c r="AF20" i="4"/>
  <c r="K20"/>
  <c r="T23" i="3"/>
  <c r="S24"/>
  <c r="AE21" i="4"/>
  <c r="L19"/>
  <c r="U22" i="3"/>
  <c r="AG19" i="4"/>
  <c r="M18"/>
  <c r="V21" i="3"/>
  <c r="AD22" i="4"/>
  <c r="R26" i="3"/>
  <c r="H24"/>
  <c r="G21" i="4"/>
  <c r="E27" i="3"/>
  <c r="Q24" i="4"/>
  <c r="D29" i="3"/>
  <c r="P25" i="4"/>
  <c r="E23"/>
  <c r="F26" i="3"/>
  <c r="R23" i="4"/>
  <c r="G25" i="3"/>
  <c r="F22" i="4"/>
  <c r="S22"/>
  <c r="K27" i="3"/>
  <c r="W23" i="4"/>
  <c r="M24" i="3"/>
  <c r="H21" i="4"/>
  <c r="Y21"/>
  <c r="O22" i="3"/>
  <c r="J19" i="4"/>
  <c r="X22"/>
  <c r="L25" i="3"/>
  <c r="N23"/>
  <c r="I20" i="4"/>
  <c r="Z20"/>
  <c r="B12" i="7" l="1"/>
  <c r="S25" i="3"/>
  <c r="AE22" i="4"/>
  <c r="AF21"/>
  <c r="T24" i="3"/>
  <c r="K21" i="4"/>
  <c r="U23" i="3"/>
  <c r="L20" i="4"/>
  <c r="AG20"/>
  <c r="R27" i="3"/>
  <c r="AD23" i="4"/>
  <c r="V22" i="3"/>
  <c r="M19" i="4"/>
  <c r="G22"/>
  <c r="H25" i="3"/>
  <c r="Q25" i="4"/>
  <c r="E28" i="3"/>
  <c r="R24" i="4"/>
  <c r="F27" i="3"/>
  <c r="E24" i="4"/>
  <c r="G26" i="3"/>
  <c r="F23" i="4"/>
  <c r="S23"/>
  <c r="P26"/>
  <c r="D30" i="3"/>
  <c r="N24"/>
  <c r="I21" i="4"/>
  <c r="Z21"/>
  <c r="K28" i="3"/>
  <c r="W24" i="4"/>
  <c r="J20"/>
  <c r="O23" i="3"/>
  <c r="M25"/>
  <c r="H22" i="4"/>
  <c r="Y22"/>
  <c r="X23"/>
  <c r="L26" i="3"/>
  <c r="R28" l="1"/>
  <c r="AD24" i="4"/>
  <c r="U24" i="3"/>
  <c r="AG21" i="4"/>
  <c r="L21"/>
  <c r="AE23"/>
  <c r="S26" i="3"/>
  <c r="M20" i="4"/>
  <c r="V23" i="3"/>
  <c r="T25"/>
  <c r="AF22" i="4"/>
  <c r="K22"/>
  <c r="P27"/>
  <c r="D31" i="3"/>
  <c r="H26"/>
  <c r="G23" i="4"/>
  <c r="E29" i="3"/>
  <c r="Q26" i="4"/>
  <c r="G27" i="3"/>
  <c r="S24" i="4"/>
  <c r="F24"/>
  <c r="R25"/>
  <c r="F28" i="3"/>
  <c r="E25" i="4"/>
  <c r="X24"/>
  <c r="L27" i="3"/>
  <c r="M26"/>
  <c r="H23" i="4"/>
  <c r="Y23"/>
  <c r="O24" i="3"/>
  <c r="J21" i="4"/>
  <c r="N25" i="3"/>
  <c r="I22" i="4"/>
  <c r="Z22"/>
  <c r="K29" i="3"/>
  <c r="W25" i="4"/>
  <c r="U25" i="3" l="1"/>
  <c r="AG22" i="4"/>
  <c r="L22"/>
  <c r="AD25"/>
  <c r="R29" i="3"/>
  <c r="K23" i="4"/>
  <c r="AF23"/>
  <c r="T26" i="3"/>
  <c r="M21" i="4"/>
  <c r="V24" i="3"/>
  <c r="S27"/>
  <c r="AE24" i="4"/>
  <c r="G28" i="3"/>
  <c r="S25" i="4"/>
  <c r="F25"/>
  <c r="G24"/>
  <c r="H27" i="3"/>
  <c r="R26" i="4"/>
  <c r="F29" i="3"/>
  <c r="E26" i="4"/>
  <c r="D32" i="3"/>
  <c r="P28" i="4"/>
  <c r="E30" i="3"/>
  <c r="Q27" i="4"/>
  <c r="M27" i="3"/>
  <c r="H24" i="4"/>
  <c r="Y24"/>
  <c r="K30" i="3"/>
  <c r="W26" i="4"/>
  <c r="N26" i="3"/>
  <c r="I23" i="4"/>
  <c r="Z23"/>
  <c r="X25"/>
  <c r="L28" i="3"/>
  <c r="J22" i="4"/>
  <c r="O25" i="3"/>
  <c r="U26" l="1"/>
  <c r="L23" i="4"/>
  <c r="AG23"/>
  <c r="AD26"/>
  <c r="R30" i="3"/>
  <c r="T27"/>
  <c r="AF24" i="4"/>
  <c r="K24"/>
  <c r="AE25"/>
  <c r="S28" i="3"/>
  <c r="V25"/>
  <c r="M22" i="4"/>
  <c r="E27"/>
  <c r="F30" i="3"/>
  <c r="R27" i="4"/>
  <c r="G29" i="3"/>
  <c r="F26" i="4"/>
  <c r="S26"/>
  <c r="D33" i="3"/>
  <c r="P29" i="4"/>
  <c r="Q28"/>
  <c r="E31" i="3"/>
  <c r="G25" i="4"/>
  <c r="H28" i="3"/>
  <c r="M28"/>
  <c r="H25" i="4"/>
  <c r="Y25"/>
  <c r="X26"/>
  <c r="L29" i="3"/>
  <c r="N27"/>
  <c r="I24" i="4"/>
  <c r="Z24"/>
  <c r="O26" i="3"/>
  <c r="J23" i="4"/>
  <c r="K31" i="3"/>
  <c r="W27" i="4"/>
  <c r="S29" i="3" l="1"/>
  <c r="AE26" i="4"/>
  <c r="K25"/>
  <c r="T28" i="3"/>
  <c r="AF25" i="4"/>
  <c r="U27" i="3"/>
  <c r="L24" i="4"/>
  <c r="AG24"/>
  <c r="R31" i="3"/>
  <c r="AD27" i="4"/>
  <c r="V26" i="3"/>
  <c r="M23" i="4"/>
  <c r="E32" i="3"/>
  <c r="Q29" i="4"/>
  <c r="H29" i="3"/>
  <c r="G26" i="4"/>
  <c r="F31" i="3"/>
  <c r="E28" i="4"/>
  <c r="R28"/>
  <c r="D34" i="3"/>
  <c r="P30" i="4"/>
  <c r="S27"/>
  <c r="G30" i="3"/>
  <c r="F27" i="4"/>
  <c r="W28"/>
  <c r="K32" i="3"/>
  <c r="N28"/>
  <c r="I25" i="4"/>
  <c r="Z25"/>
  <c r="X27"/>
  <c r="L30" i="3"/>
  <c r="J24" i="4"/>
  <c r="O27" i="3"/>
  <c r="M29"/>
  <c r="H26" i="4"/>
  <c r="Y26"/>
  <c r="V27" i="3" l="1"/>
  <c r="M24" i="4"/>
  <c r="T29" i="3"/>
  <c r="K26" i="4"/>
  <c r="AF26"/>
  <c r="AD28"/>
  <c r="R32" i="3"/>
  <c r="U28"/>
  <c r="L25" i="4"/>
  <c r="AG25"/>
  <c r="S30" i="3"/>
  <c r="AE27" i="4"/>
  <c r="H30" i="3"/>
  <c r="G27" i="4"/>
  <c r="P31"/>
  <c r="D35" i="3"/>
  <c r="F32"/>
  <c r="R29" i="4"/>
  <c r="E29"/>
  <c r="Q30"/>
  <c r="E33" i="3"/>
  <c r="F28" i="4"/>
  <c r="G31" i="3"/>
  <c r="S28" i="4"/>
  <c r="X28"/>
  <c r="L31" i="3"/>
  <c r="O28"/>
  <c r="J25" i="4"/>
  <c r="N29" i="3"/>
  <c r="I26" i="4"/>
  <c r="Z26"/>
  <c r="M30" i="3"/>
  <c r="Y27" i="4"/>
  <c r="H27"/>
  <c r="K33" i="3"/>
  <c r="W29" i="4"/>
  <c r="T30" i="3" l="1"/>
  <c r="AF27" i="4"/>
  <c r="K27"/>
  <c r="AE28"/>
  <c r="S31" i="3"/>
  <c r="AD29" i="4"/>
  <c r="R33" i="3"/>
  <c r="U29"/>
  <c r="AG26" i="4"/>
  <c r="L26"/>
  <c r="V28" i="3"/>
  <c r="M25" i="4"/>
  <c r="H31" i="3"/>
  <c r="G28" i="4"/>
  <c r="F33" i="3"/>
  <c r="E30" i="4"/>
  <c r="R30"/>
  <c r="S29"/>
  <c r="G32" i="3"/>
  <c r="F29" i="4"/>
  <c r="P32"/>
  <c r="D36" i="3"/>
  <c r="E34"/>
  <c r="Q31" i="4"/>
  <c r="K34" i="3"/>
  <c r="W30" i="4"/>
  <c r="M31" i="3"/>
  <c r="H28" i="4"/>
  <c r="Y28"/>
  <c r="I27"/>
  <c r="N30" i="3"/>
  <c r="Z27" i="4"/>
  <c r="O29" i="3"/>
  <c r="J26" i="4"/>
  <c r="X29"/>
  <c r="L32" i="3"/>
  <c r="V29" l="1"/>
  <c r="M26" i="4"/>
  <c r="R34" i="3"/>
  <c r="AD30" i="4"/>
  <c r="AE29"/>
  <c r="S32" i="3"/>
  <c r="AF28" i="4"/>
  <c r="K28"/>
  <c r="T31" i="3"/>
  <c r="AG27" i="4"/>
  <c r="U30" i="3"/>
  <c r="L27" i="4"/>
  <c r="F34" i="3"/>
  <c r="R31" i="4"/>
  <c r="E31"/>
  <c r="P33"/>
  <c r="D37" i="3"/>
  <c r="H32"/>
  <c r="G29" i="4"/>
  <c r="E35" i="3"/>
  <c r="Q32" i="4"/>
  <c r="S30"/>
  <c r="G33" i="3"/>
  <c r="F30" i="4"/>
  <c r="N31" i="3"/>
  <c r="I28" i="4"/>
  <c r="Z28"/>
  <c r="K35" i="3"/>
  <c r="W31" i="4"/>
  <c r="M32" i="3"/>
  <c r="H29" i="4"/>
  <c r="Y29"/>
  <c r="O30" i="3"/>
  <c r="J27" i="4"/>
  <c r="X30"/>
  <c r="L33" i="3"/>
  <c r="L28" i="4" l="1"/>
  <c r="AG28"/>
  <c r="U31" i="3"/>
  <c r="K29" i="4"/>
  <c r="AF29"/>
  <c r="T32" i="3"/>
  <c r="R35"/>
  <c r="AD31" i="4"/>
  <c r="V30" i="3"/>
  <c r="M27" i="4"/>
  <c r="AE30"/>
  <c r="S33" i="3"/>
  <c r="H33"/>
  <c r="G30" i="4"/>
  <c r="Q33"/>
  <c r="E36" i="3"/>
  <c r="G34"/>
  <c r="F31" i="4"/>
  <c r="S31"/>
  <c r="R32"/>
  <c r="F35" i="3"/>
  <c r="E32" i="4"/>
  <c r="D38" i="3"/>
  <c r="P34" i="4"/>
  <c r="X31"/>
  <c r="L34" i="3"/>
  <c r="J28" i="4"/>
  <c r="O31" i="3"/>
  <c r="M33"/>
  <c r="H30" i="4"/>
  <c r="Y30"/>
  <c r="N32" i="3"/>
  <c r="I29" i="4"/>
  <c r="Z29"/>
  <c r="K36" i="3"/>
  <c r="W32" i="4"/>
  <c r="K30" l="1"/>
  <c r="T33" i="3"/>
  <c r="AF30" i="4"/>
  <c r="AD32"/>
  <c r="R36" i="3"/>
  <c r="AG29" i="4"/>
  <c r="U32" i="3"/>
  <c r="L29" i="4"/>
  <c r="AE31"/>
  <c r="S34" i="3"/>
  <c r="M28" i="4"/>
  <c r="V31" i="3"/>
  <c r="E37"/>
  <c r="Q34" i="4"/>
  <c r="G35" i="3"/>
  <c r="F32" i="4"/>
  <c r="S32"/>
  <c r="D39" i="3"/>
  <c r="P35" i="4"/>
  <c r="H34" i="3"/>
  <c r="G31" i="4"/>
  <c r="E33"/>
  <c r="F36" i="3"/>
  <c r="R33" i="4"/>
  <c r="M34" i="3"/>
  <c r="H31" i="4"/>
  <c r="Y31"/>
  <c r="K37" i="3"/>
  <c r="W33" i="4"/>
  <c r="N33" i="3"/>
  <c r="I30" i="4"/>
  <c r="Z30"/>
  <c r="X32"/>
  <c r="L35" i="3"/>
  <c r="O32"/>
  <c r="J29" i="4"/>
  <c r="T34" i="3" l="1"/>
  <c r="K31" i="4"/>
  <c r="AF31"/>
  <c r="R37" i="3"/>
  <c r="AD33" i="4"/>
  <c r="U33" i="3"/>
  <c r="AG30" i="4"/>
  <c r="L30"/>
  <c r="V32" i="3"/>
  <c r="M29" i="4"/>
  <c r="S35" i="3"/>
  <c r="AE32" i="4"/>
  <c r="S33"/>
  <c r="G36" i="3"/>
  <c r="F33" i="4"/>
  <c r="P36"/>
  <c r="D40" i="3"/>
  <c r="F37"/>
  <c r="E34" i="4"/>
  <c r="R34"/>
  <c r="E38" i="3"/>
  <c r="Q35" i="4"/>
  <c r="H35" i="3"/>
  <c r="G32" i="4"/>
  <c r="X33"/>
  <c r="L36" i="3"/>
  <c r="N34"/>
  <c r="I31" i="4"/>
  <c r="Z31"/>
  <c r="M35" i="3"/>
  <c r="H32" i="4"/>
  <c r="Y32"/>
  <c r="J30"/>
  <c r="O33" i="3"/>
  <c r="K38"/>
  <c r="W34" i="4"/>
  <c r="V33" i="3" l="1"/>
  <c r="M30" i="4"/>
  <c r="S36" i="3"/>
  <c r="AE33" i="4"/>
  <c r="L31"/>
  <c r="AG31"/>
  <c r="U34" i="3"/>
  <c r="T35"/>
  <c r="AF32" i="4"/>
  <c r="K32"/>
  <c r="AD34"/>
  <c r="R38" i="3"/>
  <c r="F38"/>
  <c r="R35" i="4"/>
  <c r="E35"/>
  <c r="S34"/>
  <c r="G37" i="3"/>
  <c r="F34" i="4"/>
  <c r="E39" i="3"/>
  <c r="Q36" i="4"/>
  <c r="P37"/>
  <c r="D41" i="3"/>
  <c r="H36"/>
  <c r="G33" i="4"/>
  <c r="M36" i="3"/>
  <c r="H33" i="4"/>
  <c r="Y33"/>
  <c r="K39" i="3"/>
  <c r="W35" i="4"/>
  <c r="O34" i="3"/>
  <c r="J31" i="4"/>
  <c r="X34"/>
  <c r="L37" i="3"/>
  <c r="N35"/>
  <c r="I32" i="4"/>
  <c r="Z32"/>
  <c r="AE34" l="1"/>
  <c r="S37" i="3"/>
  <c r="AG32" i="4"/>
  <c r="L32"/>
  <c r="U35" i="3"/>
  <c r="AD35" i="4"/>
  <c r="R39" i="3"/>
  <c r="M31" i="4"/>
  <c r="V34" i="3"/>
  <c r="T36"/>
  <c r="AF33" i="4"/>
  <c r="K33"/>
  <c r="D42" i="3"/>
  <c r="P38" i="4"/>
  <c r="H37" i="3"/>
  <c r="G34" i="4"/>
  <c r="E40" i="3"/>
  <c r="Q37" i="4"/>
  <c r="R36"/>
  <c r="F39" i="3"/>
  <c r="E36" i="4"/>
  <c r="G38" i="3"/>
  <c r="F35" i="4"/>
  <c r="S35"/>
  <c r="N36" i="3"/>
  <c r="I33" i="4"/>
  <c r="Z33"/>
  <c r="X35"/>
  <c r="L38" i="3"/>
  <c r="O35"/>
  <c r="J32" i="4"/>
  <c r="M37" i="3"/>
  <c r="H34" i="4"/>
  <c r="Y34"/>
  <c r="K40" i="3"/>
  <c r="W36" i="4"/>
  <c r="U36" i="3" l="1"/>
  <c r="AG33" i="4"/>
  <c r="L33"/>
  <c r="R40" i="3"/>
  <c r="AD36" i="4"/>
  <c r="V35" i="3"/>
  <c r="M32" i="4"/>
  <c r="T37" i="3"/>
  <c r="AF34" i="4"/>
  <c r="K34"/>
  <c r="AE35"/>
  <c r="S38" i="3"/>
  <c r="G35" i="4"/>
  <c r="H38" i="3"/>
  <c r="E37" i="4"/>
  <c r="F40" i="3"/>
  <c r="R37" i="4"/>
  <c r="Q38"/>
  <c r="E41" i="3"/>
  <c r="G39"/>
  <c r="S36" i="4"/>
  <c r="F36"/>
  <c r="D43" i="3"/>
  <c r="P39" i="4"/>
  <c r="K41" i="3"/>
  <c r="W37" i="4"/>
  <c r="J33"/>
  <c r="O36" i="3"/>
  <c r="X36" i="4"/>
  <c r="L39" i="3"/>
  <c r="N37"/>
  <c r="I34" i="4"/>
  <c r="Z34"/>
  <c r="M38" i="3"/>
  <c r="H35" i="4"/>
  <c r="Y35"/>
  <c r="AF35" l="1"/>
  <c r="T38" i="3"/>
  <c r="K35" i="4"/>
  <c r="L34"/>
  <c r="U37" i="3"/>
  <c r="AG34" i="4"/>
  <c r="S39" i="3"/>
  <c r="AE36" i="4"/>
  <c r="AD37"/>
  <c r="R41" i="3"/>
  <c r="V36"/>
  <c r="M33" i="4"/>
  <c r="E42" i="3"/>
  <c r="Q39" i="4"/>
  <c r="F41" i="3"/>
  <c r="E38" i="4"/>
  <c r="R38"/>
  <c r="D44" i="3"/>
  <c r="P40" i="4"/>
  <c r="G36"/>
  <c r="H39" i="3"/>
  <c r="S37" i="4"/>
  <c r="G40" i="3"/>
  <c r="F37" i="4"/>
  <c r="J34"/>
  <c r="O37" i="3"/>
  <c r="M39"/>
  <c r="H36" i="4"/>
  <c r="Y36"/>
  <c r="K42" i="3"/>
  <c r="W38" i="4"/>
  <c r="N38" i="3"/>
  <c r="Z35" i="4"/>
  <c r="I35"/>
  <c r="X37"/>
  <c r="L40" i="3"/>
  <c r="AD38" i="4" l="1"/>
  <c r="R42" i="3"/>
  <c r="AF36" i="4"/>
  <c r="T39" i="3"/>
  <c r="K36" i="4"/>
  <c r="M34"/>
  <c r="V37" i="3"/>
  <c r="S40"/>
  <c r="AE37" i="4"/>
  <c r="AG35"/>
  <c r="L35"/>
  <c r="U38" i="3"/>
  <c r="H40"/>
  <c r="G37" i="4"/>
  <c r="P41"/>
  <c r="D45" i="3"/>
  <c r="F42"/>
  <c r="R39" i="4"/>
  <c r="E39"/>
  <c r="Q40"/>
  <c r="E43" i="3"/>
  <c r="S38" i="4"/>
  <c r="G41" i="3"/>
  <c r="F38" i="4"/>
  <c r="M40" i="3"/>
  <c r="H37" i="4"/>
  <c r="Y37"/>
  <c r="O38" i="3"/>
  <c r="J35" i="4"/>
  <c r="X38"/>
  <c r="L41" i="3"/>
  <c r="N39"/>
  <c r="I36" i="4"/>
  <c r="Z36"/>
  <c r="K43" i="3"/>
  <c r="W39" i="4"/>
  <c r="T40" i="3" l="1"/>
  <c r="AF37" i="4"/>
  <c r="K37"/>
  <c r="L36"/>
  <c r="AG36"/>
  <c r="U39" i="3"/>
  <c r="AE38" i="4"/>
  <c r="S41" i="3"/>
  <c r="V38"/>
  <c r="M35" i="4"/>
  <c r="AD39"/>
  <c r="R43" i="3"/>
  <c r="H41"/>
  <c r="G38" i="4"/>
  <c r="F43" i="3"/>
  <c r="E40" i="4"/>
  <c r="R40"/>
  <c r="S39"/>
  <c r="G42" i="3"/>
  <c r="F39" i="4"/>
  <c r="P42"/>
  <c r="D46" i="3"/>
  <c r="E44"/>
  <c r="Q41" i="4"/>
  <c r="X39"/>
  <c r="L42" i="3"/>
  <c r="J36" i="4"/>
  <c r="O39" i="3"/>
  <c r="M41"/>
  <c r="H38" i="4"/>
  <c r="Y38"/>
  <c r="K44" i="3"/>
  <c r="W40" i="4"/>
  <c r="N40" i="3"/>
  <c r="I37" i="4"/>
  <c r="Z37"/>
  <c r="R44" i="3" l="1"/>
  <c r="AD40" i="4"/>
  <c r="U40" i="3"/>
  <c r="AG37" i="4"/>
  <c r="L37"/>
  <c r="AE39"/>
  <c r="S42" i="3"/>
  <c r="K38" i="4"/>
  <c r="AF38"/>
  <c r="T41" i="3"/>
  <c r="M36" i="4"/>
  <c r="V39" i="3"/>
  <c r="F44"/>
  <c r="R41" i="4"/>
  <c r="E41"/>
  <c r="P43"/>
  <c r="D47" i="3"/>
  <c r="H42"/>
  <c r="G39" i="4"/>
  <c r="E45" i="3"/>
  <c r="Q42" i="4"/>
  <c r="S40"/>
  <c r="G43" i="3"/>
  <c r="F40" i="4"/>
  <c r="J37"/>
  <c r="O40" i="3"/>
  <c r="W41" i="4"/>
  <c r="K45" i="3"/>
  <c r="X40" i="4"/>
  <c r="L43" i="3"/>
  <c r="N41"/>
  <c r="Z38" i="4"/>
  <c r="I38"/>
  <c r="M42" i="3"/>
  <c r="H39" i="4"/>
  <c r="Y39"/>
  <c r="K39" l="1"/>
  <c r="T42" i="3"/>
  <c r="AF39" i="4"/>
  <c r="M37"/>
  <c r="V40" i="3"/>
  <c r="S43"/>
  <c r="AE40" i="4"/>
  <c r="L38"/>
  <c r="U41" i="3"/>
  <c r="AG38" i="4"/>
  <c r="AD41"/>
  <c r="R45" i="3"/>
  <c r="H43"/>
  <c r="G40" i="4"/>
  <c r="Q43"/>
  <c r="E46" i="3"/>
  <c r="G44"/>
  <c r="F41" i="4"/>
  <c r="S41"/>
  <c r="R42"/>
  <c r="F45" i="3"/>
  <c r="E42" i="4"/>
  <c r="D48" i="3"/>
  <c r="P44" i="4"/>
  <c r="N42" i="3"/>
  <c r="I39" i="4"/>
  <c r="Z39"/>
  <c r="O41" i="3"/>
  <c r="J38" i="4"/>
  <c r="K46" i="3"/>
  <c r="W42" i="4"/>
  <c r="M43" i="3"/>
  <c r="Y40" i="4"/>
  <c r="H40"/>
  <c r="X41"/>
  <c r="L44" i="3"/>
  <c r="AD42" i="4" l="1"/>
  <c r="R46" i="3"/>
  <c r="M38" i="4"/>
  <c r="V41" i="3"/>
  <c r="AE41" i="4"/>
  <c r="S44" i="3"/>
  <c r="K40" i="4"/>
  <c r="T43" i="3"/>
  <c r="AF40" i="4"/>
  <c r="AG39"/>
  <c r="U42" i="3"/>
  <c r="L39" i="4"/>
  <c r="E47" i="3"/>
  <c r="Q44" i="4"/>
  <c r="G45" i="3"/>
  <c r="F42" i="4"/>
  <c r="S42"/>
  <c r="D49" i="3"/>
  <c r="P45" i="4"/>
  <c r="H44" i="3"/>
  <c r="G41" i="4"/>
  <c r="E43"/>
  <c r="F46" i="3"/>
  <c r="R43" i="4"/>
  <c r="K47" i="3"/>
  <c r="W43" i="4"/>
  <c r="M44" i="3"/>
  <c r="H41" i="4"/>
  <c r="Y41"/>
  <c r="I40"/>
  <c r="N43" i="3"/>
  <c r="Z40" i="4"/>
  <c r="X42"/>
  <c r="L45" i="3"/>
  <c r="J39" i="4"/>
  <c r="O42" i="3"/>
  <c r="M39" i="4" l="1"/>
  <c r="V42" i="3"/>
  <c r="R47"/>
  <c r="AD43" i="4"/>
  <c r="L40"/>
  <c r="AG40"/>
  <c r="U43" i="3"/>
  <c r="T44"/>
  <c r="AF41" i="4"/>
  <c r="K41"/>
  <c r="S45" i="3"/>
  <c r="AE42" i="4"/>
  <c r="S43"/>
  <c r="G46" i="3"/>
  <c r="F43" i="4"/>
  <c r="P46"/>
  <c r="D50" i="3"/>
  <c r="F47"/>
  <c r="E44" i="4"/>
  <c r="R44"/>
  <c r="E48" i="3"/>
  <c r="Q45" i="4"/>
  <c r="H45" i="3"/>
  <c r="G42" i="4"/>
  <c r="J40"/>
  <c r="O43" i="3"/>
  <c r="X43" i="4"/>
  <c r="L46" i="3"/>
  <c r="M45"/>
  <c r="H42" i="4"/>
  <c r="Y42"/>
  <c r="N44" i="3"/>
  <c r="I41" i="4"/>
  <c r="Z41"/>
  <c r="K48" i="3"/>
  <c r="W44" i="4"/>
  <c r="AF42" l="1"/>
  <c r="K42"/>
  <c r="T45" i="3"/>
  <c r="V43"/>
  <c r="M40" i="4"/>
  <c r="S46" i="3"/>
  <c r="AE43" i="4"/>
  <c r="U44" i="3"/>
  <c r="L41" i="4"/>
  <c r="AG41"/>
  <c r="AD44"/>
  <c r="R48" i="3"/>
  <c r="F48"/>
  <c r="R45" i="4"/>
  <c r="E45"/>
  <c r="E49" i="3"/>
  <c r="Q46" i="4"/>
  <c r="P47"/>
  <c r="D51" i="3"/>
  <c r="H46"/>
  <c r="G43" i="4"/>
  <c r="F44"/>
  <c r="G47" i="3"/>
  <c r="S44" i="4"/>
  <c r="X44"/>
  <c r="L47" i="3"/>
  <c r="J41" i="4"/>
  <c r="O44" i="3"/>
  <c r="W45" i="4"/>
  <c r="K49" i="3"/>
  <c r="N45"/>
  <c r="I42" i="4"/>
  <c r="Z42"/>
  <c r="M46" i="3"/>
  <c r="Y43" i="4"/>
  <c r="H43"/>
  <c r="AD45" l="1"/>
  <c r="R49" i="3"/>
  <c r="M41" i="4"/>
  <c r="V44" i="3"/>
  <c r="S47"/>
  <c r="AE44" i="4"/>
  <c r="K43"/>
  <c r="AF43"/>
  <c r="T46" i="3"/>
  <c r="U45"/>
  <c r="AG42" i="4"/>
  <c r="L42"/>
  <c r="G44"/>
  <c r="H47" i="3"/>
  <c r="E50"/>
  <c r="Q47" i="4"/>
  <c r="G48" i="3"/>
  <c r="F45" i="4"/>
  <c r="S45"/>
  <c r="D52" i="3"/>
  <c r="P48" i="4"/>
  <c r="R46"/>
  <c r="F49" i="3"/>
  <c r="E46" i="4"/>
  <c r="K50" i="3"/>
  <c r="W46" i="4"/>
  <c r="N46" i="3"/>
  <c r="Z43" i="4"/>
  <c r="I43"/>
  <c r="J42"/>
  <c r="O45" i="3"/>
  <c r="X45" i="4"/>
  <c r="L48" i="3"/>
  <c r="M47"/>
  <c r="H44" i="4"/>
  <c r="Y44"/>
  <c r="L43" l="1"/>
  <c r="AG43"/>
  <c r="U46" i="3"/>
  <c r="AF44" i="4"/>
  <c r="T47" i="3"/>
  <c r="K44" i="4"/>
  <c r="AD46"/>
  <c r="R50" i="3"/>
  <c r="M42" i="4"/>
  <c r="V45" i="3"/>
  <c r="S48"/>
  <c r="AE45" i="4"/>
  <c r="F46"/>
  <c r="G49" i="3"/>
  <c r="S46" i="4"/>
  <c r="D53" i="3"/>
  <c r="P50" i="4" s="1"/>
  <c r="P49"/>
  <c r="E47"/>
  <c r="F50" i="3"/>
  <c r="R47" i="4"/>
  <c r="Q48"/>
  <c r="E51" i="3"/>
  <c r="G45" i="4"/>
  <c r="H48" i="3"/>
  <c r="N47"/>
  <c r="Z44" i="4"/>
  <c r="I44"/>
  <c r="M48" i="3"/>
  <c r="H45" i="4"/>
  <c r="Y45"/>
  <c r="J43"/>
  <c r="O46" i="3"/>
  <c r="X46" i="4"/>
  <c r="L49" i="3"/>
  <c r="K51"/>
  <c r="W47" i="4"/>
  <c r="T48" i="3" l="1"/>
  <c r="K45" i="4"/>
  <c r="AF45"/>
  <c r="AD47"/>
  <c r="R51" i="3"/>
  <c r="AG44" i="4"/>
  <c r="L44"/>
  <c r="U47" i="3"/>
  <c r="M43" i="4"/>
  <c r="V46" i="3"/>
  <c r="S49"/>
  <c r="AE46" i="4"/>
  <c r="G50" i="3"/>
  <c r="F47" i="4"/>
  <c r="S47"/>
  <c r="E53" i="3"/>
  <c r="Q50" i="4"/>
  <c r="R48"/>
  <c r="F51" i="3"/>
  <c r="E48" i="4"/>
  <c r="Q49"/>
  <c r="E52" i="3"/>
  <c r="H49"/>
  <c r="G46" i="4"/>
  <c r="X47"/>
  <c r="L50" i="3"/>
  <c r="N48"/>
  <c r="Z45" i="4"/>
  <c r="I45"/>
  <c r="K52" i="3"/>
  <c r="W48" i="4"/>
  <c r="M49" i="3"/>
  <c r="H46" i="4"/>
  <c r="Y46"/>
  <c r="O47" i="3"/>
  <c r="J44" i="4"/>
  <c r="AF46" l="1"/>
  <c r="T49" i="3"/>
  <c r="K46" i="4"/>
  <c r="M44"/>
  <c r="V47" i="3"/>
  <c r="AE47" i="4"/>
  <c r="S50" i="3"/>
  <c r="AD48" i="4"/>
  <c r="R52" i="3"/>
  <c r="L45" i="4"/>
  <c r="AG45"/>
  <c r="U48" i="3"/>
  <c r="G51"/>
  <c r="F48" i="4"/>
  <c r="S48"/>
  <c r="R49"/>
  <c r="F52" i="3"/>
  <c r="E49" i="4"/>
  <c r="F53" i="3"/>
  <c r="R50" i="4"/>
  <c r="E50"/>
  <c r="H50" i="3"/>
  <c r="G47" i="4"/>
  <c r="N49" i="3"/>
  <c r="Z46" i="4"/>
  <c r="I46"/>
  <c r="W49"/>
  <c r="K53" i="3"/>
  <c r="W50" i="4" s="1"/>
  <c r="O48" i="3"/>
  <c r="J45" i="4"/>
  <c r="X48"/>
  <c r="L51" i="3"/>
  <c r="M50"/>
  <c r="Y47" i="4"/>
  <c r="H47"/>
  <c r="AE48" l="1"/>
  <c r="S51" i="3"/>
  <c r="K47" i="4"/>
  <c r="T50" i="3"/>
  <c r="AF47" i="4"/>
  <c r="M45"/>
  <c r="V48" i="3"/>
  <c r="AD49" i="4"/>
  <c r="R53" i="3"/>
  <c r="AD50" i="4" s="1"/>
  <c r="U49" i="3"/>
  <c r="L46" i="4"/>
  <c r="AG46"/>
  <c r="S50"/>
  <c r="G53" i="3"/>
  <c r="F50" i="4"/>
  <c r="G52" i="3"/>
  <c r="S49" i="4"/>
  <c r="F49"/>
  <c r="H51" i="3"/>
  <c r="G48" i="4"/>
  <c r="H48"/>
  <c r="M51" i="3"/>
  <c r="Y48" i="4"/>
  <c r="X49"/>
  <c r="L52" i="3"/>
  <c r="J46" i="4"/>
  <c r="O49" i="3"/>
  <c r="N50"/>
  <c r="Z47" i="4"/>
  <c r="I47"/>
  <c r="X50"/>
  <c r="L53" i="3"/>
  <c r="V49" l="1"/>
  <c r="M46" i="4"/>
  <c r="S52" i="3"/>
  <c r="AE49" i="4"/>
  <c r="S53" i="3"/>
  <c r="AE50" i="4"/>
  <c r="AG47"/>
  <c r="U50" i="3"/>
  <c r="L47" i="4"/>
  <c r="T51" i="3"/>
  <c r="AF48" i="4"/>
  <c r="K48"/>
  <c r="G49"/>
  <c r="H52" i="3"/>
  <c r="G50" i="4"/>
  <c r="H53" i="3"/>
  <c r="M52"/>
  <c r="Y49" i="4"/>
  <c r="H49"/>
  <c r="M53" i="3"/>
  <c r="H50" i="4"/>
  <c r="Y50"/>
  <c r="O50" i="3"/>
  <c r="J47" i="4"/>
  <c r="N51" i="3"/>
  <c r="Z48" i="4"/>
  <c r="I48"/>
  <c r="AF50" l="1"/>
  <c r="T53" i="3"/>
  <c r="K50" i="4"/>
  <c r="T52" i="3"/>
  <c r="AF49" i="4"/>
  <c r="K49"/>
  <c r="AG48"/>
  <c r="L48"/>
  <c r="U51" i="3"/>
  <c r="M47" i="4"/>
  <c r="V50" i="3"/>
  <c r="J48" i="4"/>
  <c r="O51" i="3"/>
  <c r="N53"/>
  <c r="I50" i="4"/>
  <c r="Z50"/>
  <c r="N52" i="3"/>
  <c r="I49" i="4"/>
  <c r="Z49"/>
  <c r="V51" i="3" l="1"/>
  <c r="M48" i="4"/>
  <c r="AG49"/>
  <c r="L49"/>
  <c r="U52" i="3"/>
  <c r="L50" i="4"/>
  <c r="U53" i="3"/>
  <c r="AG50" i="4"/>
  <c r="J49"/>
  <c r="O52" i="3"/>
  <c r="J50" i="4"/>
  <c r="O53" i="3"/>
  <c r="M49" i="4" l="1"/>
  <c r="V52" i="3"/>
  <c r="M50" i="4"/>
  <c r="B55" i="3" s="1"/>
  <c r="I55" s="1"/>
  <c r="B2" i="4" s="1"/>
  <c r="V53" i="3"/>
  <c r="P55" l="1"/>
  <c r="B58" s="1"/>
  <c r="E12" i="7"/>
  <c r="G12" l="1"/>
  <c r="B15" s="1"/>
</calcChain>
</file>

<file path=xl/connections.xml><?xml version="1.0" encoding="utf-8"?>
<connections xmlns="http://schemas.openxmlformats.org/spreadsheetml/2006/main">
  <connection id="1" name="Connexion" type="4" refreshedVersion="3" background="1" saveData="1">
    <webPr sourceData="1" parsePre="1" consecutive="1" xl2000="1" url="http://s1.kingsage.fr/game.php" htmlTables="1">
      <tables count="1">
        <x v="23"/>
      </tables>
    </webPr>
  </connection>
</connections>
</file>

<file path=xl/sharedStrings.xml><?xml version="1.0" encoding="utf-8"?>
<sst xmlns="http://schemas.openxmlformats.org/spreadsheetml/2006/main" count="388" uniqueCount="125">
  <si>
    <t>Par heure</t>
  </si>
  <si>
    <t>Par jour</t>
  </si>
  <si>
    <t>Par minute</t>
  </si>
  <si>
    <t>Par seconde</t>
  </si>
  <si>
    <t>Niveau 1</t>
  </si>
  <si>
    <t>Niveau 2</t>
  </si>
  <si>
    <t>Niveau 3</t>
  </si>
  <si>
    <t>Niveau 4</t>
  </si>
  <si>
    <t>Niveau 5</t>
  </si>
  <si>
    <t>Niveau 6</t>
  </si>
  <si>
    <t>Niveau 7</t>
  </si>
  <si>
    <t>Niveau 8</t>
  </si>
  <si>
    <t>Niveau 9</t>
  </si>
  <si>
    <t>Niveau 10</t>
  </si>
  <si>
    <t>Niveau 11</t>
  </si>
  <si>
    <t>Niveau 12</t>
  </si>
  <si>
    <t>Niveau 13</t>
  </si>
  <si>
    <t>Niveau 14</t>
  </si>
  <si>
    <t>Niveau 15</t>
  </si>
  <si>
    <t>Niveau 16</t>
  </si>
  <si>
    <t>Niveau 17</t>
  </si>
  <si>
    <t>Niveau 18</t>
  </si>
  <si>
    <t>Niveau 19</t>
  </si>
  <si>
    <t>Niveau 20</t>
  </si>
  <si>
    <t>Niveau 21</t>
  </si>
  <si>
    <t>Niveau 22</t>
  </si>
  <si>
    <t>Niveau 23</t>
  </si>
  <si>
    <t>Niveau 24</t>
  </si>
  <si>
    <t>Niveau 25</t>
  </si>
  <si>
    <t>Niveau 26</t>
  </si>
  <si>
    <t>Niveau 27</t>
  </si>
  <si>
    <t>Niveau 28</t>
  </si>
  <si>
    <t>Niveau 29</t>
  </si>
  <si>
    <t>Niveau 30</t>
  </si>
  <si>
    <t>Niveau 31</t>
  </si>
  <si>
    <t>Niveau 32</t>
  </si>
  <si>
    <t>Niveau 33</t>
  </si>
  <si>
    <t>Niveau 34</t>
  </si>
  <si>
    <t>Niveau 35</t>
  </si>
  <si>
    <t>Niveau 36</t>
  </si>
  <si>
    <t>Niveau 37</t>
  </si>
  <si>
    <t>Niveau 38</t>
  </si>
  <si>
    <t>Niveau 39</t>
  </si>
  <si>
    <t>Niveau 40</t>
  </si>
  <si>
    <t>Niveau 41</t>
  </si>
  <si>
    <t>Niveau 42</t>
  </si>
  <si>
    <t>Niveau 43</t>
  </si>
  <si>
    <t>Niveau 44</t>
  </si>
  <si>
    <t>Niveau 45</t>
  </si>
  <si>
    <t>Niveau 46</t>
  </si>
  <si>
    <t>Niveau 47</t>
  </si>
  <si>
    <t>Niveau 48</t>
  </si>
  <si>
    <t>Niveau 49</t>
  </si>
  <si>
    <t>Niveau 50</t>
  </si>
  <si>
    <t>Scierie/Carrière/Mine de minerai</t>
  </si>
  <si>
    <t>Élevage d'ânes</t>
  </si>
  <si>
    <t>Nombre d'ânes</t>
  </si>
  <si>
    <t>Monde Speed</t>
  </si>
  <si>
    <t>Monde 1</t>
  </si>
  <si>
    <t>toutes les</t>
  </si>
  <si>
    <t>secondes</t>
  </si>
  <si>
    <t>Nécessaire</t>
  </si>
  <si>
    <t>Actuel</t>
  </si>
  <si>
    <t>Manque</t>
  </si>
  <si>
    <t>Temps (s)</t>
  </si>
  <si>
    <t>Temps (mn)</t>
  </si>
  <si>
    <t>Temps (h)</t>
  </si>
  <si>
    <t>Niveau</t>
  </si>
  <si>
    <t>Secondes</t>
  </si>
  <si>
    <t>Minutes</t>
  </si>
  <si>
    <t>Heures</t>
  </si>
  <si>
    <t>Ne saisir que dans la case verte et en face du niveau du bâtiment de ressources</t>
  </si>
  <si>
    <t>Total du temps cumulé : Objectif disponible dans...</t>
  </si>
  <si>
    <t>Tps prod° ressources M1</t>
  </si>
  <si>
    <t>heures</t>
  </si>
  <si>
    <t>Templier</t>
  </si>
  <si>
    <t>Écuyer</t>
  </si>
  <si>
    <t>Sauvage</t>
  </si>
  <si>
    <t>Grand Arc</t>
  </si>
  <si>
    <t>Éclaireur</t>
  </si>
  <si>
    <t>Croisé</t>
  </si>
  <si>
    <t>Chevalier Noir</t>
  </si>
  <si>
    <t>Bélier</t>
  </si>
  <si>
    <t>Trébuchet</t>
  </si>
  <si>
    <t>Pierre</t>
  </si>
  <si>
    <t>Bois</t>
  </si>
  <si>
    <t>Minerai</t>
  </si>
  <si>
    <t>Villageois</t>
  </si>
  <si>
    <t>Comte</t>
  </si>
  <si>
    <t>Nombre souhaité</t>
  </si>
  <si>
    <t>Objectif réalisable le/à</t>
  </si>
  <si>
    <r>
      <t xml:space="preserve">Temps de production de </t>
    </r>
    <r>
      <rPr>
        <b/>
        <sz val="10"/>
        <color indexed="10"/>
        <rFont val="Arial"/>
        <family val="2"/>
      </rPr>
      <t>pierre</t>
    </r>
  </si>
  <si>
    <r>
      <t xml:space="preserve">Temps de production de </t>
    </r>
    <r>
      <rPr>
        <b/>
        <sz val="10"/>
        <color indexed="60"/>
        <rFont val="Arial"/>
        <family val="2"/>
      </rPr>
      <t>bois</t>
    </r>
  </si>
  <si>
    <r>
      <t xml:space="preserve">Temps de production de </t>
    </r>
    <r>
      <rPr>
        <b/>
        <sz val="10"/>
        <color indexed="12"/>
        <rFont val="Arial"/>
        <family val="2"/>
      </rPr>
      <t>minerai</t>
    </r>
  </si>
  <si>
    <t>seconde(s)</t>
  </si>
  <si>
    <t>minute(s)</t>
  </si>
  <si>
    <t>heure(s)</t>
  </si>
  <si>
    <t>jour(s)</t>
  </si>
  <si>
    <t>semaine(s)</t>
  </si>
  <si>
    <t>Dans</t>
  </si>
  <si>
    <t>vous aurez</t>
  </si>
  <si>
    <t>Combien aurez-vous de ressources dans…?</t>
  </si>
  <si>
    <t>niveau</t>
  </si>
  <si>
    <t>bâtiment</t>
  </si>
  <si>
    <t>carrière</t>
  </si>
  <si>
    <t>quantité nécessaire à l'objectif</t>
  </si>
  <si>
    <t>quantité actuelle</t>
  </si>
  <si>
    <t>scierie</t>
  </si>
  <si>
    <t>mine de minerai</t>
  </si>
  <si>
    <t>Total du temps cumulé : Objectif disponible dans…</t>
  </si>
  <si>
    <t>Quantité actuelle de bois</t>
  </si>
  <si>
    <t>Quantité actuelle de minerai</t>
  </si>
  <si>
    <t>Quantité actuelle de pierre</t>
  </si>
  <si>
    <t>pierre</t>
  </si>
  <si>
    <t>bois</t>
  </si>
  <si>
    <t>minerai</t>
  </si>
  <si>
    <t>Carrière</t>
  </si>
  <si>
    <t>Scierie</t>
  </si>
  <si>
    <t>Mine de minerai</t>
  </si>
  <si>
    <t>Niveau actuel de la carrière</t>
  </si>
  <si>
    <t>Niveau actuel de la scierie</t>
  </si>
  <si>
    <t>Niveau actuel de la mine de minerai</t>
  </si>
  <si>
    <t>Nombre actuel de Villageois</t>
  </si>
  <si>
    <t>Quantité actuelle de ressources</t>
  </si>
  <si>
    <t>Niveau actuel des bâtiments</t>
  </si>
</sst>
</file>

<file path=xl/styles.xml><?xml version="1.0" encoding="utf-8"?>
<styleSheet xmlns="http://schemas.openxmlformats.org/spreadsheetml/2006/main">
  <numFmts count="7">
    <numFmt numFmtId="164" formatCode="#,##0.0000"/>
    <numFmt numFmtId="165" formatCode="0.0000"/>
    <numFmt numFmtId="166" formatCode="0.0"/>
    <numFmt numFmtId="167" formatCode="d\ mmmm\ yyyy"/>
    <numFmt numFmtId="168" formatCode="d/m/yy\ h:mm"/>
    <numFmt numFmtId="169" formatCode="0.000"/>
    <numFmt numFmtId="170" formatCode="[$-F400]h:mm:ss\ AM/PM"/>
  </numFmts>
  <fonts count="19">
    <font>
      <sz val="10"/>
      <name val="Arial"/>
    </font>
    <font>
      <b/>
      <sz val="10"/>
      <name val="Arial"/>
      <family val="2"/>
    </font>
    <font>
      <b/>
      <i/>
      <sz val="12"/>
      <name val="Arial"/>
      <family val="2"/>
    </font>
    <font>
      <b/>
      <i/>
      <sz val="10"/>
      <name val="Arial"/>
      <family val="2"/>
    </font>
    <font>
      <b/>
      <sz val="10"/>
      <color indexed="10"/>
      <name val="Arial"/>
      <family val="2"/>
    </font>
    <font>
      <b/>
      <sz val="10"/>
      <color indexed="60"/>
      <name val="Arial"/>
      <family val="2"/>
    </font>
    <font>
      <b/>
      <sz val="10"/>
      <color indexed="12"/>
      <name val="Arial"/>
      <family val="2"/>
    </font>
    <font>
      <b/>
      <sz val="12"/>
      <name val="Arial"/>
      <family val="2"/>
    </font>
    <font>
      <sz val="10"/>
      <color indexed="9"/>
      <name val="Arial"/>
      <family val="2"/>
    </font>
    <font>
      <sz val="10"/>
      <name val="Arial"/>
      <family val="2"/>
    </font>
    <font>
      <b/>
      <i/>
      <sz val="20"/>
      <name val="Arial"/>
      <family val="2"/>
    </font>
    <font>
      <b/>
      <i/>
      <sz val="11"/>
      <name val="Arial"/>
      <family val="2"/>
    </font>
    <font>
      <b/>
      <sz val="18"/>
      <color rgb="FFFF0000"/>
      <name val="Algerian"/>
      <family val="5"/>
    </font>
    <font>
      <u/>
      <sz val="10"/>
      <color theme="10"/>
      <name val="Arial"/>
      <family val="2"/>
    </font>
    <font>
      <sz val="10"/>
      <color theme="0"/>
      <name val="Arial"/>
      <family val="2"/>
    </font>
    <font>
      <b/>
      <sz val="20"/>
      <name val="Arial"/>
      <family val="2"/>
    </font>
    <font>
      <b/>
      <sz val="20"/>
      <color theme="5" tint="-0.249977111117893"/>
      <name val="Arial"/>
      <family val="2"/>
    </font>
    <font>
      <b/>
      <sz val="20"/>
      <color theme="2" tint="-0.499984740745262"/>
      <name val="Arial"/>
      <family val="2"/>
    </font>
    <font>
      <b/>
      <sz val="20"/>
      <color theme="4" tint="0.59999389629810485"/>
      <name val="Arial"/>
      <family val="2"/>
    </font>
  </fonts>
  <fills count="2">
    <fill>
      <patternFill patternType="none"/>
    </fill>
    <fill>
      <patternFill patternType="gray125"/>
    </fill>
  </fills>
  <borders count="7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10"/>
      </left>
      <right style="thick">
        <color indexed="10"/>
      </right>
      <top style="thick">
        <color indexed="10"/>
      </top>
      <bottom/>
      <diagonal/>
    </border>
    <border>
      <left style="thick">
        <color indexed="10"/>
      </left>
      <right style="thick">
        <color indexed="10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11"/>
      </left>
      <right style="thick">
        <color indexed="11"/>
      </right>
      <top style="thick">
        <color indexed="11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11"/>
      </left>
      <right/>
      <top style="thick">
        <color indexed="11"/>
      </top>
      <bottom/>
      <diagonal/>
    </border>
    <border>
      <left/>
      <right/>
      <top style="thick">
        <color indexed="11"/>
      </top>
      <bottom/>
      <diagonal/>
    </border>
    <border>
      <left/>
      <right style="thick">
        <color indexed="11"/>
      </right>
      <top style="thick">
        <color indexed="11"/>
      </top>
      <bottom/>
      <diagonal/>
    </border>
    <border>
      <left style="thick">
        <color indexed="11"/>
      </left>
      <right/>
      <top style="thick">
        <color indexed="9"/>
      </top>
      <bottom style="thick">
        <color indexed="11"/>
      </bottom>
      <diagonal/>
    </border>
    <border>
      <left/>
      <right/>
      <top style="thick">
        <color indexed="9"/>
      </top>
      <bottom style="thick">
        <color indexed="11"/>
      </bottom>
      <diagonal/>
    </border>
    <border>
      <left/>
      <right style="thick">
        <color indexed="11"/>
      </right>
      <top style="thick">
        <color indexed="9"/>
      </top>
      <bottom style="thick">
        <color indexed="11"/>
      </bottom>
      <diagonal/>
    </border>
    <border>
      <left style="thick">
        <color indexed="15"/>
      </left>
      <right style="thick">
        <color indexed="15"/>
      </right>
      <top style="thick">
        <color indexed="15"/>
      </top>
      <bottom/>
      <diagonal/>
    </border>
    <border>
      <left style="thick">
        <color indexed="12"/>
      </left>
      <right/>
      <top style="thick">
        <color indexed="12"/>
      </top>
      <bottom style="thick">
        <color indexed="12"/>
      </bottom>
      <diagonal/>
    </border>
    <border>
      <left/>
      <right/>
      <top style="thick">
        <color indexed="12"/>
      </top>
      <bottom style="thick">
        <color indexed="12"/>
      </bottom>
      <diagonal/>
    </border>
    <border>
      <left/>
      <right style="thick">
        <color indexed="12"/>
      </right>
      <top style="thick">
        <color indexed="12"/>
      </top>
      <bottom style="thick">
        <color indexed="12"/>
      </bottom>
      <diagonal/>
    </border>
    <border>
      <left style="thick">
        <color indexed="15"/>
      </left>
      <right/>
      <top style="thick">
        <color indexed="15"/>
      </top>
      <bottom style="thick">
        <color indexed="15"/>
      </bottom>
      <diagonal/>
    </border>
    <border>
      <left/>
      <right/>
      <top style="thick">
        <color indexed="15"/>
      </top>
      <bottom style="thick">
        <color indexed="15"/>
      </bottom>
      <diagonal/>
    </border>
    <border>
      <left/>
      <right style="thick">
        <color indexed="15"/>
      </right>
      <top style="thick">
        <color indexed="15"/>
      </top>
      <bottom style="thick">
        <color indexed="15"/>
      </bottom>
      <diagonal/>
    </border>
    <border>
      <left style="thick">
        <color indexed="15"/>
      </left>
      <right style="thick">
        <color indexed="15"/>
      </right>
      <top/>
      <bottom/>
      <diagonal/>
    </border>
    <border>
      <left style="thin">
        <color rgb="FF00B050"/>
      </left>
      <right style="thin">
        <color rgb="FF00B050"/>
      </right>
      <top style="thin">
        <color rgb="FF00B050"/>
      </top>
      <bottom/>
      <diagonal/>
    </border>
    <border>
      <left style="thin">
        <color rgb="FF00B050"/>
      </left>
      <right style="thin">
        <color rgb="FF00B050"/>
      </right>
      <top/>
      <bottom/>
      <diagonal/>
    </border>
    <border>
      <left style="thin">
        <color rgb="FF00B050"/>
      </left>
      <right style="thin">
        <color rgb="FF00B050"/>
      </right>
      <top/>
      <bottom style="thin">
        <color rgb="FF00B050"/>
      </bottom>
      <diagonal/>
    </border>
    <border>
      <left style="thin">
        <color rgb="FF00B050"/>
      </left>
      <right/>
      <top style="thin">
        <color rgb="FF00B050"/>
      </top>
      <bottom style="thin">
        <color rgb="FF00B050"/>
      </bottom>
      <diagonal/>
    </border>
    <border>
      <left/>
      <right/>
      <top style="thin">
        <color rgb="FF00B050"/>
      </top>
      <bottom style="thin">
        <color rgb="FF00B050"/>
      </bottom>
      <diagonal/>
    </border>
    <border>
      <left/>
      <right style="thin">
        <color rgb="FF00B050"/>
      </right>
      <top style="thin">
        <color rgb="FF00B050"/>
      </top>
      <bottom style="thin">
        <color rgb="FF00B050"/>
      </bottom>
      <diagonal/>
    </border>
    <border>
      <left style="thin">
        <color rgb="FF00B050"/>
      </left>
      <right style="thin">
        <color rgb="FF00B050"/>
      </right>
      <top style="thin">
        <color rgb="FF00B050"/>
      </top>
      <bottom style="thin">
        <color rgb="FF00B050"/>
      </bottom>
      <diagonal/>
    </border>
    <border>
      <left style="thick">
        <color indexed="15"/>
      </left>
      <right/>
      <top/>
      <bottom style="thick">
        <color indexed="11"/>
      </bottom>
      <diagonal/>
    </border>
    <border>
      <left/>
      <right/>
      <top/>
      <bottom style="thick">
        <color indexed="11"/>
      </bottom>
      <diagonal/>
    </border>
    <border>
      <left/>
      <right style="thick">
        <color indexed="15"/>
      </right>
      <top/>
      <bottom style="thick">
        <color indexed="11"/>
      </bottom>
      <diagonal/>
    </border>
    <border>
      <left style="thick">
        <color indexed="11"/>
      </left>
      <right/>
      <top style="thick">
        <color indexed="11"/>
      </top>
      <bottom style="thick">
        <color indexed="9"/>
      </bottom>
      <diagonal/>
    </border>
    <border>
      <left/>
      <right/>
      <top style="thick">
        <color indexed="11"/>
      </top>
      <bottom style="thick">
        <color indexed="9"/>
      </bottom>
      <diagonal/>
    </border>
    <border>
      <left/>
      <right style="thick">
        <color indexed="11"/>
      </right>
      <top style="thick">
        <color indexed="11"/>
      </top>
      <bottom style="thick">
        <color indexed="9"/>
      </bottom>
      <diagonal/>
    </border>
    <border>
      <left style="thick">
        <color indexed="15"/>
      </left>
      <right/>
      <top style="thick">
        <color indexed="15"/>
      </top>
      <bottom/>
      <diagonal/>
    </border>
    <border>
      <left/>
      <right/>
      <top style="thick">
        <color indexed="15"/>
      </top>
      <bottom/>
      <diagonal/>
    </border>
    <border>
      <left/>
      <right style="thick">
        <color indexed="15"/>
      </right>
      <top style="thick">
        <color indexed="15"/>
      </top>
      <bottom/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hair">
        <color indexed="64"/>
      </bottom>
      <diagonal/>
    </border>
    <border>
      <left/>
      <right style="medium">
        <color indexed="64"/>
      </right>
      <top style="double">
        <color indexed="64"/>
      </top>
      <bottom style="hair">
        <color indexed="64"/>
      </bottom>
      <diagonal/>
    </border>
    <border>
      <left style="dashed">
        <color indexed="64"/>
      </left>
      <right style="dashed">
        <color indexed="64"/>
      </right>
      <top style="double">
        <color indexed="64"/>
      </top>
      <bottom style="hair">
        <color indexed="64"/>
      </bottom>
      <diagonal/>
    </border>
    <border>
      <left style="dashed">
        <color indexed="64"/>
      </left>
      <right style="dashed">
        <color indexed="64"/>
      </right>
      <top/>
      <bottom style="double">
        <color indexed="64"/>
      </bottom>
      <diagonal/>
    </border>
  </borders>
  <cellStyleXfs count="2">
    <xf numFmtId="0" fontId="0" fillId="0" borderId="0"/>
    <xf numFmtId="0" fontId="13" fillId="0" borderId="0" applyNumberFormat="0" applyFill="0" applyBorder="0" applyAlignment="0" applyProtection="0">
      <alignment vertical="top"/>
      <protection locked="0"/>
    </xf>
  </cellStyleXfs>
  <cellXfs count="170">
    <xf numFmtId="0" fontId="0" fillId="0" borderId="0" xfId="0"/>
    <xf numFmtId="3" fontId="0" fillId="0" borderId="0" xfId="0" applyNumberFormat="1"/>
    <xf numFmtId="4" fontId="0" fillId="0" borderId="0" xfId="0" applyNumberFormat="1"/>
    <xf numFmtId="3" fontId="0" fillId="0" borderId="1" xfId="0" applyNumberFormat="1" applyBorder="1"/>
    <xf numFmtId="3" fontId="0" fillId="0" borderId="2" xfId="0" applyNumberFormat="1" applyBorder="1"/>
    <xf numFmtId="4" fontId="0" fillId="0" borderId="3" xfId="0" applyNumberFormat="1" applyBorder="1"/>
    <xf numFmtId="4" fontId="0" fillId="0" borderId="4" xfId="0" applyNumberFormat="1" applyBorder="1"/>
    <xf numFmtId="3" fontId="0" fillId="0" borderId="5" xfId="0" applyNumberFormat="1" applyBorder="1"/>
    <xf numFmtId="4" fontId="0" fillId="0" borderId="6" xfId="0" applyNumberFormat="1" applyBorder="1"/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0" xfId="0" applyFont="1"/>
    <xf numFmtId="0" fontId="1" fillId="0" borderId="0" xfId="0" applyFont="1" applyBorder="1"/>
    <xf numFmtId="0" fontId="3" fillId="0" borderId="9" xfId="0" applyFont="1" applyBorder="1"/>
    <xf numFmtId="0" fontId="3" fillId="0" borderId="10" xfId="0" applyFont="1" applyBorder="1"/>
    <xf numFmtId="0" fontId="3" fillId="0" borderId="11" xfId="0" applyFont="1" applyBorder="1"/>
    <xf numFmtId="3" fontId="4" fillId="0" borderId="2" xfId="0" applyNumberFormat="1" applyFont="1" applyBorder="1"/>
    <xf numFmtId="3" fontId="4" fillId="0" borderId="1" xfId="0" applyNumberFormat="1" applyFont="1" applyBorder="1"/>
    <xf numFmtId="3" fontId="4" fillId="0" borderId="5" xfId="0" applyNumberFormat="1" applyFont="1" applyBorder="1"/>
    <xf numFmtId="0" fontId="4" fillId="0" borderId="0" xfId="0" applyFont="1"/>
    <xf numFmtId="164" fontId="0" fillId="0" borderId="3" xfId="0" applyNumberFormat="1" applyBorder="1"/>
    <xf numFmtId="164" fontId="0" fillId="0" borderId="4" xfId="0" applyNumberFormat="1" applyBorder="1"/>
    <xf numFmtId="164" fontId="0" fillId="0" borderId="6" xfId="0" applyNumberFormat="1" applyBorder="1"/>
    <xf numFmtId="165" fontId="0" fillId="0" borderId="0" xfId="0" applyNumberFormat="1"/>
    <xf numFmtId="3" fontId="4" fillId="0" borderId="2" xfId="0" applyNumberFormat="1" applyFont="1" applyBorder="1" applyAlignment="1">
      <alignment horizontal="center"/>
    </xf>
    <xf numFmtId="3" fontId="4" fillId="0" borderId="1" xfId="0" applyNumberFormat="1" applyFont="1" applyBorder="1" applyAlignment="1">
      <alignment horizontal="center"/>
    </xf>
    <xf numFmtId="3" fontId="4" fillId="0" borderId="5" xfId="0" applyNumberFormat="1" applyFont="1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0" fillId="0" borderId="14" xfId="0" applyBorder="1" applyAlignment="1">
      <alignment horizontal="center"/>
    </xf>
    <xf numFmtId="0" fontId="0" fillId="0" borderId="15" xfId="0" applyBorder="1"/>
    <xf numFmtId="1" fontId="0" fillId="0" borderId="15" xfId="0" applyNumberFormat="1" applyBorder="1" applyAlignment="1">
      <alignment horizontal="center"/>
    </xf>
    <xf numFmtId="0" fontId="0" fillId="0" borderId="16" xfId="0" applyBorder="1"/>
    <xf numFmtId="0" fontId="0" fillId="0" borderId="17" xfId="0" applyBorder="1" applyAlignment="1">
      <alignment horizontal="center"/>
    </xf>
    <xf numFmtId="0" fontId="0" fillId="0" borderId="0" xfId="0" applyBorder="1"/>
    <xf numFmtId="1" fontId="0" fillId="0" borderId="0" xfId="0" applyNumberFormat="1" applyBorder="1" applyAlignment="1">
      <alignment horizontal="center"/>
    </xf>
    <xf numFmtId="0" fontId="0" fillId="0" borderId="18" xfId="0" applyBorder="1"/>
    <xf numFmtId="166" fontId="0" fillId="0" borderId="0" xfId="0" applyNumberFormat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166" fontId="0" fillId="0" borderId="18" xfId="0" applyNumberFormat="1" applyBorder="1" applyAlignment="1">
      <alignment horizontal="center"/>
    </xf>
    <xf numFmtId="0" fontId="0" fillId="0" borderId="17" xfId="0" applyBorder="1"/>
    <xf numFmtId="1" fontId="0" fillId="0" borderId="0" xfId="0" applyNumberFormat="1" applyBorder="1"/>
    <xf numFmtId="166" fontId="0" fillId="0" borderId="18" xfId="0" applyNumberFormat="1" applyBorder="1"/>
    <xf numFmtId="0" fontId="0" fillId="0" borderId="0" xfId="0" applyNumberFormat="1" applyBorder="1"/>
    <xf numFmtId="0" fontId="0" fillId="0" borderId="0" xfId="0" applyNumberFormat="1" applyBorder="1" applyAlignment="1">
      <alignment horizontal="center"/>
    </xf>
    <xf numFmtId="20" fontId="7" fillId="0" borderId="0" xfId="0" applyNumberFormat="1" applyFont="1"/>
    <xf numFmtId="14" fontId="0" fillId="0" borderId="17" xfId="0" applyNumberFormat="1" applyBorder="1"/>
    <xf numFmtId="167" fontId="7" fillId="0" borderId="0" xfId="0" applyNumberFormat="1" applyFont="1"/>
    <xf numFmtId="1" fontId="8" fillId="0" borderId="0" xfId="0" applyNumberFormat="1" applyFont="1"/>
    <xf numFmtId="0" fontId="9" fillId="0" borderId="0" xfId="0" applyFont="1"/>
    <xf numFmtId="0" fontId="0" fillId="0" borderId="0" xfId="0" applyAlignment="1">
      <alignment horizontal="center"/>
    </xf>
    <xf numFmtId="1" fontId="9" fillId="0" borderId="0" xfId="0" applyNumberFormat="1" applyFont="1"/>
    <xf numFmtId="3" fontId="0" fillId="0" borderId="14" xfId="0" applyNumberFormat="1" applyBorder="1"/>
    <xf numFmtId="3" fontId="0" fillId="0" borderId="15" xfId="0" applyNumberFormat="1" applyBorder="1"/>
    <xf numFmtId="3" fontId="0" fillId="0" borderId="16" xfId="0" applyNumberFormat="1" applyBorder="1"/>
    <xf numFmtId="3" fontId="0" fillId="0" borderId="0" xfId="0" applyNumberFormat="1" applyAlignment="1">
      <alignment horizontal="center"/>
    </xf>
    <xf numFmtId="3" fontId="0" fillId="0" borderId="17" xfId="0" applyNumberFormat="1" applyBorder="1"/>
    <xf numFmtId="3" fontId="0" fillId="0" borderId="0" xfId="0" applyNumberFormat="1" applyBorder="1"/>
    <xf numFmtId="3" fontId="0" fillId="0" borderId="18" xfId="0" applyNumberFormat="1" applyBorder="1"/>
    <xf numFmtId="3" fontId="0" fillId="0" borderId="19" xfId="0" applyNumberFormat="1" applyBorder="1"/>
    <xf numFmtId="3" fontId="0" fillId="0" borderId="20" xfId="0" applyNumberFormat="1" applyBorder="1"/>
    <xf numFmtId="3" fontId="0" fillId="0" borderId="21" xfId="0" applyNumberFormat="1" applyBorder="1"/>
    <xf numFmtId="0" fontId="0" fillId="0" borderId="0" xfId="0" applyBorder="1" applyProtection="1">
      <protection locked="0"/>
    </xf>
    <xf numFmtId="0" fontId="0" fillId="0" borderId="0" xfId="0" applyBorder="1" applyProtection="1"/>
    <xf numFmtId="0" fontId="0" fillId="0" borderId="22" xfId="0" applyBorder="1" applyProtection="1">
      <protection locked="0"/>
    </xf>
    <xf numFmtId="3" fontId="0" fillId="0" borderId="50" xfId="0" applyNumberFormat="1" applyBorder="1" applyProtection="1">
      <protection locked="0"/>
    </xf>
    <xf numFmtId="3" fontId="0" fillId="0" borderId="51" xfId="0" applyNumberFormat="1" applyBorder="1" applyProtection="1">
      <protection locked="0"/>
    </xf>
    <xf numFmtId="3" fontId="0" fillId="0" borderId="52" xfId="0" applyNumberFormat="1" applyBorder="1" applyProtection="1">
      <protection locked="0"/>
    </xf>
    <xf numFmtId="3" fontId="0" fillId="0" borderId="53" xfId="0" applyNumberFormat="1" applyBorder="1" applyProtection="1">
      <protection locked="0"/>
    </xf>
    <xf numFmtId="3" fontId="0" fillId="0" borderId="54" xfId="0" applyNumberFormat="1" applyBorder="1" applyProtection="1">
      <protection locked="0"/>
    </xf>
    <xf numFmtId="3" fontId="0" fillId="0" borderId="55" xfId="0" applyNumberFormat="1" applyBorder="1" applyProtection="1">
      <protection locked="0"/>
    </xf>
    <xf numFmtId="3" fontId="0" fillId="0" borderId="0" xfId="0" applyNumberFormat="1" applyFill="1" applyBorder="1"/>
    <xf numFmtId="169" fontId="0" fillId="0" borderId="0" xfId="0" applyNumberFormat="1"/>
    <xf numFmtId="1" fontId="0" fillId="0" borderId="0" xfId="0" applyNumberFormat="1"/>
    <xf numFmtId="0" fontId="0" fillId="0" borderId="56" xfId="0" applyBorder="1" applyProtection="1">
      <protection locked="0"/>
    </xf>
    <xf numFmtId="168" fontId="1" fillId="0" borderId="39" xfId="0" applyNumberFormat="1" applyFont="1" applyBorder="1" applyAlignment="1">
      <alignment horizontal="center"/>
    </xf>
    <xf numFmtId="0" fontId="0" fillId="0" borderId="0" xfId="0" applyAlignment="1">
      <alignment vertical="center"/>
    </xf>
    <xf numFmtId="0" fontId="0" fillId="0" borderId="53" xfId="0" applyBorder="1" applyProtection="1">
      <protection locked="0"/>
    </xf>
    <xf numFmtId="0" fontId="0" fillId="0" borderId="55" xfId="0" applyBorder="1" applyAlignment="1" applyProtection="1">
      <alignment vertical="center"/>
      <protection locked="0"/>
    </xf>
    <xf numFmtId="166" fontId="1" fillId="0" borderId="65" xfId="0" applyNumberFormat="1" applyFont="1" applyBorder="1" applyAlignment="1"/>
    <xf numFmtId="0" fontId="1" fillId="0" borderId="59" xfId="0" applyNumberFormat="1" applyFont="1" applyBorder="1" applyAlignment="1"/>
    <xf numFmtId="20" fontId="1" fillId="0" borderId="60" xfId="0" applyNumberFormat="1" applyFont="1" applyBorder="1" applyAlignment="1">
      <alignment horizontal="center"/>
    </xf>
    <xf numFmtId="0" fontId="1" fillId="0" borderId="0" xfId="0" applyFont="1" applyBorder="1" applyAlignment="1"/>
    <xf numFmtId="1" fontId="1" fillId="0" borderId="0" xfId="0" applyNumberFormat="1" applyFont="1" applyBorder="1" applyAlignment="1"/>
    <xf numFmtId="166" fontId="1" fillId="0" borderId="0" xfId="0" applyNumberFormat="1" applyFont="1" applyBorder="1" applyAlignment="1"/>
    <xf numFmtId="0" fontId="1" fillId="0" borderId="0" xfId="0" applyNumberFormat="1" applyFont="1" applyBorder="1" applyAlignment="1"/>
    <xf numFmtId="20" fontId="1" fillId="0" borderId="0" xfId="0" applyNumberFormat="1" applyFont="1" applyBorder="1" applyAlignment="1"/>
    <xf numFmtId="168" fontId="1" fillId="0" borderId="0" xfId="0" applyNumberFormat="1" applyFont="1" applyBorder="1" applyAlignment="1"/>
    <xf numFmtId="20" fontId="0" fillId="0" borderId="56" xfId="0" applyNumberFormat="1" applyBorder="1" applyProtection="1">
      <protection locked="0"/>
    </xf>
    <xf numFmtId="0" fontId="0" fillId="0" borderId="0" xfId="0" applyNumberFormat="1"/>
    <xf numFmtId="0" fontId="9" fillId="0" borderId="0" xfId="0" applyNumberFormat="1" applyFont="1"/>
    <xf numFmtId="0" fontId="13" fillId="0" borderId="0" xfId="1" applyAlignment="1" applyProtection="1"/>
    <xf numFmtId="20" fontId="0" fillId="0" borderId="0" xfId="0" applyNumberFormat="1" applyBorder="1" applyProtection="1"/>
    <xf numFmtId="1" fontId="14" fillId="0" borderId="0" xfId="0" applyNumberFormat="1" applyFont="1"/>
    <xf numFmtId="0" fontId="2" fillId="0" borderId="0" xfId="0" applyFont="1" applyAlignment="1">
      <alignment horizontal="center"/>
    </xf>
    <xf numFmtId="3" fontId="0" fillId="0" borderId="26" xfId="0" applyNumberFormat="1" applyBorder="1" applyAlignment="1">
      <alignment horizontal="center"/>
    </xf>
    <xf numFmtId="3" fontId="0" fillId="0" borderId="27" xfId="0" applyNumberFormat="1" applyBorder="1" applyAlignment="1">
      <alignment horizontal="center"/>
    </xf>
    <xf numFmtId="3" fontId="0" fillId="0" borderId="28" xfId="0" applyNumberForma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35" xfId="0" applyFont="1" applyBorder="1" applyAlignment="1">
      <alignment horizontal="center"/>
    </xf>
    <xf numFmtId="3" fontId="0" fillId="0" borderId="29" xfId="0" applyNumberFormat="1" applyBorder="1" applyAlignment="1">
      <alignment horizontal="center"/>
    </xf>
    <xf numFmtId="3" fontId="0" fillId="0" borderId="30" xfId="0" applyNumberFormat="1" applyBorder="1" applyAlignment="1">
      <alignment horizontal="center"/>
    </xf>
    <xf numFmtId="3" fontId="0" fillId="0" borderId="31" xfId="0" applyNumberFormat="1" applyBorder="1" applyAlignment="1">
      <alignment horizontal="center"/>
    </xf>
    <xf numFmtId="0" fontId="1" fillId="0" borderId="32" xfId="0" applyFont="1" applyBorder="1" applyAlignment="1">
      <alignment horizontal="center"/>
    </xf>
    <xf numFmtId="0" fontId="1" fillId="0" borderId="33" xfId="0" applyFont="1" applyBorder="1" applyAlignment="1">
      <alignment horizontal="center"/>
    </xf>
    <xf numFmtId="0" fontId="1" fillId="0" borderId="34" xfId="0" applyFont="1" applyBorder="1" applyAlignment="1">
      <alignment horizontal="center"/>
    </xf>
    <xf numFmtId="3" fontId="0" fillId="0" borderId="23" xfId="0" applyNumberFormat="1" applyBorder="1" applyAlignment="1">
      <alignment horizontal="center"/>
    </xf>
    <xf numFmtId="3" fontId="0" fillId="0" borderId="24" xfId="0" applyNumberFormat="1" applyBorder="1" applyAlignment="1">
      <alignment horizontal="center"/>
    </xf>
    <xf numFmtId="3" fontId="0" fillId="0" borderId="25" xfId="0" applyNumberFormat="1" applyBorder="1" applyAlignment="1">
      <alignment horizontal="center"/>
    </xf>
    <xf numFmtId="0" fontId="12" fillId="0" borderId="43" xfId="0" applyFont="1" applyBorder="1" applyAlignment="1">
      <alignment horizontal="center"/>
    </xf>
    <xf numFmtId="0" fontId="12" fillId="0" borderId="44" xfId="0" applyFont="1" applyBorder="1" applyAlignment="1">
      <alignment horizontal="center"/>
    </xf>
    <xf numFmtId="0" fontId="12" fillId="0" borderId="45" xfId="0" applyFont="1" applyBorder="1" applyAlignment="1">
      <alignment horizontal="center"/>
    </xf>
    <xf numFmtId="0" fontId="1" fillId="0" borderId="46" xfId="0" applyFont="1" applyBorder="1" applyAlignment="1">
      <alignment horizontal="center"/>
    </xf>
    <xf numFmtId="0" fontId="1" fillId="0" borderId="47" xfId="0" applyFont="1" applyBorder="1" applyAlignment="1">
      <alignment horizontal="center"/>
    </xf>
    <xf numFmtId="0" fontId="1" fillId="0" borderId="48" xfId="0" applyFont="1" applyBorder="1" applyAlignment="1">
      <alignment horizontal="center"/>
    </xf>
    <xf numFmtId="1" fontId="1" fillId="0" borderId="42" xfId="0" applyNumberFormat="1" applyFont="1" applyBorder="1" applyAlignment="1">
      <alignment horizontal="center"/>
    </xf>
    <xf numFmtId="0" fontId="1" fillId="0" borderId="49" xfId="0" applyFont="1" applyBorder="1" applyAlignment="1">
      <alignment horizontal="center"/>
    </xf>
    <xf numFmtId="0" fontId="1" fillId="0" borderId="49" xfId="0" applyNumberFormat="1" applyFont="1" applyBorder="1" applyAlignment="1">
      <alignment horizontal="center"/>
    </xf>
    <xf numFmtId="20" fontId="1" fillId="0" borderId="36" xfId="0" applyNumberFormat="1" applyFont="1" applyBorder="1" applyAlignment="1">
      <alignment horizontal="center"/>
    </xf>
    <xf numFmtId="20" fontId="1" fillId="0" borderId="37" xfId="0" applyNumberFormat="1" applyFont="1" applyBorder="1" applyAlignment="1">
      <alignment horizontal="center"/>
    </xf>
    <xf numFmtId="20" fontId="1" fillId="0" borderId="38" xfId="0" applyNumberFormat="1" applyFont="1" applyBorder="1" applyAlignment="1">
      <alignment horizontal="center"/>
    </xf>
    <xf numFmtId="168" fontId="1" fillId="0" borderId="39" xfId="0" applyNumberFormat="1" applyFont="1" applyBorder="1" applyAlignment="1">
      <alignment horizontal="center"/>
    </xf>
    <xf numFmtId="168" fontId="1" fillId="0" borderId="40" xfId="0" applyNumberFormat="1" applyFont="1" applyBorder="1" applyAlignment="1">
      <alignment horizontal="center"/>
    </xf>
    <xf numFmtId="168" fontId="1" fillId="0" borderId="41" xfId="0" applyNumberFormat="1" applyFont="1" applyBorder="1" applyAlignment="1">
      <alignment horizontal="center"/>
    </xf>
    <xf numFmtId="1" fontId="9" fillId="0" borderId="0" xfId="0" applyNumberFormat="1" applyFont="1" applyBorder="1" applyAlignment="1">
      <alignment horizontal="center"/>
    </xf>
    <xf numFmtId="1" fontId="0" fillId="0" borderId="0" xfId="0" applyNumberFormat="1" applyBorder="1" applyAlignment="1">
      <alignment horizontal="center"/>
    </xf>
    <xf numFmtId="1" fontId="0" fillId="0" borderId="18" xfId="0" applyNumberFormat="1" applyBorder="1" applyAlignment="1">
      <alignment horizontal="center"/>
    </xf>
    <xf numFmtId="166" fontId="1" fillId="0" borderId="42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51" xfId="0" applyBorder="1" applyAlignment="1" applyProtection="1">
      <alignment horizontal="center" vertical="center"/>
      <protection locked="0"/>
    </xf>
    <xf numFmtId="0" fontId="0" fillId="0" borderId="50" xfId="0" applyBorder="1" applyAlignment="1" applyProtection="1">
      <alignment horizontal="center" vertical="center"/>
      <protection locked="0"/>
    </xf>
    <xf numFmtId="20" fontId="1" fillId="0" borderId="60" xfId="0" applyNumberFormat="1" applyFont="1" applyBorder="1" applyAlignment="1">
      <alignment horizontal="center"/>
    </xf>
    <xf numFmtId="20" fontId="1" fillId="0" borderId="61" xfId="0" applyNumberFormat="1" applyFont="1" applyBorder="1" applyAlignment="1">
      <alignment horizontal="center"/>
    </xf>
    <xf numFmtId="20" fontId="1" fillId="0" borderId="62" xfId="0" applyNumberFormat="1" applyFont="1" applyBorder="1" applyAlignment="1">
      <alignment horizontal="center"/>
    </xf>
    <xf numFmtId="1" fontId="1" fillId="0" borderId="63" xfId="0" applyNumberFormat="1" applyFont="1" applyBorder="1" applyAlignment="1">
      <alignment horizontal="center"/>
    </xf>
    <xf numFmtId="1" fontId="1" fillId="0" borderId="64" xfId="0" applyNumberFormat="1" applyFont="1" applyBorder="1" applyAlignment="1">
      <alignment horizontal="center"/>
    </xf>
    <xf numFmtId="1" fontId="1" fillId="0" borderId="65" xfId="0" applyNumberFormat="1" applyFont="1" applyBorder="1" applyAlignment="1">
      <alignment horizontal="center"/>
    </xf>
    <xf numFmtId="0" fontId="1" fillId="0" borderId="57" xfId="0" applyFont="1" applyBorder="1" applyAlignment="1">
      <alignment horizontal="center"/>
    </xf>
    <xf numFmtId="0" fontId="1" fillId="0" borderId="58" xfId="0" applyFont="1" applyBorder="1" applyAlignment="1">
      <alignment horizontal="center"/>
    </xf>
    <xf numFmtId="0" fontId="1" fillId="0" borderId="59" xfId="0" applyFont="1" applyBorder="1" applyAlignment="1">
      <alignment horizontal="center"/>
    </xf>
    <xf numFmtId="170" fontId="1" fillId="0" borderId="63" xfId="0" applyNumberFormat="1" applyFont="1" applyBorder="1" applyAlignment="1">
      <alignment horizontal="center"/>
    </xf>
    <xf numFmtId="170" fontId="1" fillId="0" borderId="64" xfId="0" applyNumberFormat="1" applyFont="1" applyBorder="1" applyAlignment="1">
      <alignment horizontal="center"/>
    </xf>
    <xf numFmtId="170" fontId="1" fillId="0" borderId="65" xfId="0" applyNumberFormat="1" applyFont="1" applyBorder="1" applyAlignment="1">
      <alignment horizontal="center"/>
    </xf>
    <xf numFmtId="0" fontId="0" fillId="0" borderId="52" xfId="0" applyBorder="1" applyAlignment="1" applyProtection="1">
      <alignment horizontal="center" vertical="center"/>
      <protection locked="0"/>
    </xf>
    <xf numFmtId="3" fontId="0" fillId="0" borderId="0" xfId="0" applyNumberFormat="1" applyAlignment="1">
      <alignment horizontal="center"/>
    </xf>
    <xf numFmtId="0" fontId="10" fillId="0" borderId="0" xfId="0" applyFont="1" applyBorder="1" applyAlignment="1" applyProtection="1">
      <alignment horizontal="center" vertical="center"/>
    </xf>
    <xf numFmtId="0" fontId="11" fillId="0" borderId="0" xfId="0" applyFont="1" applyAlignment="1">
      <alignment horizontal="center" vertical="center"/>
    </xf>
    <xf numFmtId="0" fontId="9" fillId="0" borderId="0" xfId="0" applyFont="1" applyAlignment="1">
      <alignment horizontal="center"/>
    </xf>
    <xf numFmtId="0" fontId="0" fillId="0" borderId="0" xfId="0" applyBorder="1" applyAlignment="1" applyProtection="1">
      <alignment horizontal="center"/>
    </xf>
    <xf numFmtId="0" fontId="15" fillId="0" borderId="0" xfId="0" applyFont="1" applyAlignment="1"/>
    <xf numFmtId="0" fontId="15" fillId="0" borderId="17" xfId="0" applyFont="1" applyBorder="1" applyProtection="1">
      <protection locked="0"/>
    </xf>
    <xf numFmtId="0" fontId="15" fillId="0" borderId="18" xfId="0" applyFont="1" applyBorder="1" applyProtection="1">
      <protection locked="0"/>
    </xf>
    <xf numFmtId="0" fontId="15" fillId="0" borderId="66" xfId="0" applyFont="1" applyBorder="1" applyAlignment="1">
      <alignment horizontal="center"/>
    </xf>
    <xf numFmtId="0" fontId="15" fillId="0" borderId="67" xfId="0" applyFont="1" applyBorder="1" applyAlignment="1">
      <alignment horizontal="center"/>
    </xf>
    <xf numFmtId="0" fontId="15" fillId="0" borderId="68" xfId="0" applyFont="1" applyBorder="1" applyAlignment="1">
      <alignment horizontal="center"/>
    </xf>
    <xf numFmtId="0" fontId="15" fillId="0" borderId="69" xfId="0" applyFont="1" applyBorder="1" applyAlignment="1">
      <alignment horizontal="center"/>
    </xf>
    <xf numFmtId="0" fontId="15" fillId="0" borderId="70" xfId="0" applyFont="1" applyBorder="1" applyAlignment="1">
      <alignment horizontal="center"/>
    </xf>
    <xf numFmtId="0" fontId="15" fillId="0" borderId="71" xfId="0" applyFont="1" applyBorder="1" applyAlignment="1">
      <alignment horizontal="center"/>
    </xf>
    <xf numFmtId="0" fontId="16" fillId="0" borderId="72" xfId="0" applyFont="1" applyBorder="1" applyAlignment="1">
      <alignment horizontal="center"/>
    </xf>
    <xf numFmtId="0" fontId="18" fillId="0" borderId="73" xfId="0" applyFont="1" applyBorder="1" applyAlignment="1">
      <alignment horizontal="center"/>
    </xf>
    <xf numFmtId="0" fontId="17" fillId="0" borderId="74" xfId="0" applyFont="1" applyBorder="1" applyAlignment="1">
      <alignment horizontal="center"/>
    </xf>
    <xf numFmtId="0" fontId="15" fillId="0" borderId="75" xfId="0" applyFont="1" applyBorder="1" applyProtection="1">
      <protection locked="0"/>
    </xf>
    <xf numFmtId="0" fontId="0" fillId="0" borderId="19" xfId="0" applyBorder="1" applyAlignment="1" applyProtection="1">
      <alignment horizontal="center"/>
      <protection locked="0"/>
    </xf>
    <xf numFmtId="0" fontId="0" fillId="0" borderId="20" xfId="0" applyBorder="1" applyAlignment="1" applyProtection="1">
      <alignment horizontal="center"/>
      <protection locked="0"/>
    </xf>
    <xf numFmtId="0" fontId="0" fillId="0" borderId="21" xfId="0" applyBorder="1" applyAlignment="1" applyProtection="1">
      <alignment horizontal="center"/>
      <protection locked="0"/>
    </xf>
  </cellXfs>
  <cellStyles count="2">
    <cellStyle name="Lien hypertexte" xfId="1" builtinId="8"/>
    <cellStyle name="Normal" xfId="0" builtinId="0"/>
  </cellStyles>
  <dxfs count="9"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name="game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W53"/>
  <sheetViews>
    <sheetView zoomScale="85" workbookViewId="0">
      <selection activeCell="B1" sqref="B1"/>
    </sheetView>
  </sheetViews>
  <sheetFormatPr baseColWidth="10" defaultRowHeight="12.75"/>
  <cols>
    <col min="1" max="1" width="17.5703125" bestFit="1" customWidth="1"/>
    <col min="2" max="2" width="13.5703125" style="11" bestFit="1" customWidth="1"/>
    <col min="3" max="3" width="9.140625" bestFit="1" customWidth="1"/>
    <col min="4" max="4" width="10" bestFit="1" customWidth="1"/>
    <col min="5" max="5" width="11" bestFit="1" customWidth="1"/>
    <col min="6" max="6" width="6.140625" style="19" customWidth="1"/>
    <col min="7" max="7" width="10.28515625" style="2" customWidth="1"/>
    <col min="9" max="9" width="10.7109375" style="1" bestFit="1" customWidth="1"/>
    <col min="10" max="11" width="8.85546875" style="1" customWidth="1"/>
    <col min="12" max="14" width="8.7109375" style="1" customWidth="1"/>
    <col min="15" max="23" width="12.28515625" style="1" customWidth="1"/>
  </cols>
  <sheetData>
    <row r="1" spans="1:23" ht="15.75">
      <c r="A1" s="48">
        <f ca="1">NOW()</f>
        <v>40395.836151041665</v>
      </c>
      <c r="I1"/>
      <c r="J1"/>
      <c r="K1"/>
      <c r="L1"/>
      <c r="M1"/>
      <c r="N1"/>
      <c r="O1"/>
      <c r="P1"/>
      <c r="Q1"/>
      <c r="R1"/>
      <c r="S1"/>
      <c r="T1"/>
      <c r="U1"/>
      <c r="V1"/>
      <c r="W1"/>
    </row>
    <row r="2" spans="1:23" ht="16.5" thickBot="1">
      <c r="A2" s="46">
        <f ca="1">NOW()</f>
        <v>40395.836151041665</v>
      </c>
      <c r="B2" s="95" t="s">
        <v>54</v>
      </c>
      <c r="C2" s="95"/>
      <c r="D2" s="95"/>
      <c r="E2" s="95"/>
      <c r="F2" s="95"/>
      <c r="G2" s="95"/>
      <c r="I2" s="95" t="s">
        <v>55</v>
      </c>
      <c r="J2" s="95"/>
      <c r="K2" s="95"/>
      <c r="L2" s="95"/>
      <c r="M2" s="95"/>
      <c r="N2" s="95"/>
      <c r="O2"/>
      <c r="P2"/>
      <c r="Q2"/>
      <c r="R2"/>
      <c r="S2"/>
      <c r="T2"/>
      <c r="U2"/>
      <c r="V2"/>
      <c r="W2"/>
    </row>
    <row r="3" spans="1:23" ht="13.5" thickBot="1">
      <c r="B3" s="12" t="s">
        <v>57</v>
      </c>
      <c r="C3" s="10" t="s">
        <v>1</v>
      </c>
      <c r="D3" s="9" t="s">
        <v>0</v>
      </c>
      <c r="E3" s="9" t="s">
        <v>2</v>
      </c>
      <c r="F3" s="99" t="s">
        <v>3</v>
      </c>
      <c r="G3" s="100"/>
      <c r="I3" s="12"/>
      <c r="J3" s="104" t="s">
        <v>56</v>
      </c>
      <c r="K3" s="105"/>
      <c r="L3" s="105"/>
      <c r="M3" s="105"/>
      <c r="N3" s="106"/>
      <c r="O3"/>
      <c r="P3"/>
      <c r="Q3"/>
      <c r="R3"/>
      <c r="S3"/>
      <c r="T3"/>
      <c r="U3"/>
      <c r="V3"/>
      <c r="W3"/>
    </row>
    <row r="4" spans="1:23">
      <c r="B4" s="13" t="s">
        <v>4</v>
      </c>
      <c r="C4" s="4">
        <v>36000</v>
      </c>
      <c r="D4" s="4">
        <f>C4/24</f>
        <v>1500</v>
      </c>
      <c r="E4" s="4">
        <f t="shared" ref="E4:F23" si="0">D4/60</f>
        <v>25</v>
      </c>
      <c r="F4" s="16">
        <f t="shared" si="0"/>
        <v>0.41666666666666669</v>
      </c>
      <c r="G4" s="5">
        <f>F4</f>
        <v>0.41666666666666669</v>
      </c>
      <c r="I4" s="13" t="s">
        <v>4</v>
      </c>
      <c r="J4" s="101">
        <v>1</v>
      </c>
      <c r="K4" s="102"/>
      <c r="L4" s="102"/>
      <c r="M4" s="102"/>
      <c r="N4" s="103"/>
      <c r="O4"/>
      <c r="P4"/>
      <c r="Q4"/>
      <c r="R4"/>
      <c r="S4"/>
      <c r="T4"/>
      <c r="U4"/>
      <c r="V4"/>
      <c r="W4"/>
    </row>
    <row r="5" spans="1:23">
      <c r="B5" s="14" t="s">
        <v>5</v>
      </c>
      <c r="C5" s="3">
        <v>40138</v>
      </c>
      <c r="D5" s="3">
        <f t="shared" ref="D5:D53" si="1">C5/24</f>
        <v>1672.4166666666667</v>
      </c>
      <c r="E5" s="3">
        <f t="shared" si="0"/>
        <v>27.873611111111114</v>
      </c>
      <c r="F5" s="17">
        <f t="shared" si="0"/>
        <v>0.46456018518518521</v>
      </c>
      <c r="G5" s="6">
        <f t="shared" ref="G5:G53" si="2">F5</f>
        <v>0.46456018518518521</v>
      </c>
      <c r="I5" s="14" t="s">
        <v>5</v>
      </c>
      <c r="J5" s="96">
        <v>2</v>
      </c>
      <c r="K5" s="97"/>
      <c r="L5" s="97"/>
      <c r="M5" s="97"/>
      <c r="N5" s="98"/>
      <c r="O5"/>
      <c r="P5"/>
      <c r="Q5"/>
      <c r="R5"/>
      <c r="S5"/>
      <c r="T5"/>
      <c r="U5"/>
      <c r="V5"/>
      <c r="W5"/>
    </row>
    <row r="6" spans="1:23">
      <c r="B6" s="14" t="s">
        <v>6</v>
      </c>
      <c r="C6" s="3">
        <v>44751</v>
      </c>
      <c r="D6" s="3">
        <f t="shared" si="1"/>
        <v>1864.625</v>
      </c>
      <c r="E6" s="3">
        <f t="shared" si="0"/>
        <v>31.077083333333334</v>
      </c>
      <c r="F6" s="17">
        <f t="shared" si="0"/>
        <v>0.51795138888888892</v>
      </c>
      <c r="G6" s="6">
        <f t="shared" si="2"/>
        <v>0.51795138888888892</v>
      </c>
      <c r="I6" s="14" t="s">
        <v>6</v>
      </c>
      <c r="J6" s="96">
        <v>3</v>
      </c>
      <c r="K6" s="97"/>
      <c r="L6" s="97"/>
      <c r="M6" s="97"/>
      <c r="N6" s="98"/>
      <c r="O6"/>
      <c r="P6"/>
      <c r="Q6"/>
      <c r="R6"/>
      <c r="S6"/>
      <c r="T6"/>
      <c r="U6"/>
      <c r="V6"/>
      <c r="W6"/>
    </row>
    <row r="7" spans="1:23">
      <c r="B7" s="14" t="s">
        <v>7</v>
      </c>
      <c r="C7" s="3">
        <v>49895</v>
      </c>
      <c r="D7" s="3">
        <f t="shared" si="1"/>
        <v>2078.9583333333335</v>
      </c>
      <c r="E7" s="3">
        <f t="shared" si="0"/>
        <v>34.649305555555557</v>
      </c>
      <c r="F7" s="17">
        <f t="shared" si="0"/>
        <v>0.57748842592592597</v>
      </c>
      <c r="G7" s="6">
        <f t="shared" si="2"/>
        <v>0.57748842592592597</v>
      </c>
      <c r="I7" s="14" t="s">
        <v>7</v>
      </c>
      <c r="J7" s="96">
        <v>4</v>
      </c>
      <c r="K7" s="97"/>
      <c r="L7" s="97"/>
      <c r="M7" s="97"/>
      <c r="N7" s="98"/>
      <c r="O7"/>
      <c r="P7"/>
      <c r="Q7"/>
      <c r="R7"/>
      <c r="S7"/>
      <c r="T7"/>
      <c r="U7"/>
      <c r="V7"/>
      <c r="W7"/>
    </row>
    <row r="8" spans="1:23">
      <c r="B8" s="14" t="s">
        <v>8</v>
      </c>
      <c r="C8" s="3">
        <v>55629</v>
      </c>
      <c r="D8" s="3">
        <f t="shared" si="1"/>
        <v>2317.875</v>
      </c>
      <c r="E8" s="3">
        <f t="shared" si="0"/>
        <v>38.631250000000001</v>
      </c>
      <c r="F8" s="17">
        <f t="shared" si="0"/>
        <v>0.64385416666666673</v>
      </c>
      <c r="G8" s="6">
        <f t="shared" si="2"/>
        <v>0.64385416666666673</v>
      </c>
      <c r="I8" s="14" t="s">
        <v>8</v>
      </c>
      <c r="J8" s="96">
        <v>5</v>
      </c>
      <c r="K8" s="97"/>
      <c r="L8" s="97"/>
      <c r="M8" s="97"/>
      <c r="N8" s="98"/>
      <c r="O8"/>
      <c r="P8"/>
      <c r="Q8"/>
      <c r="R8"/>
      <c r="S8"/>
      <c r="T8"/>
      <c r="U8"/>
      <c r="V8"/>
      <c r="W8"/>
    </row>
    <row r="9" spans="1:23">
      <c r="B9" s="14" t="s">
        <v>9</v>
      </c>
      <c r="C9" s="3">
        <v>62023</v>
      </c>
      <c r="D9" s="3">
        <f t="shared" si="1"/>
        <v>2584.2916666666665</v>
      </c>
      <c r="E9" s="3">
        <f t="shared" si="0"/>
        <v>43.071527777777774</v>
      </c>
      <c r="F9" s="17">
        <f t="shared" si="0"/>
        <v>0.71785879629629623</v>
      </c>
      <c r="G9" s="6">
        <f t="shared" si="2"/>
        <v>0.71785879629629623</v>
      </c>
      <c r="I9" s="14" t="s">
        <v>9</v>
      </c>
      <c r="J9" s="96">
        <v>6</v>
      </c>
      <c r="K9" s="97"/>
      <c r="L9" s="97"/>
      <c r="M9" s="97"/>
      <c r="N9" s="98"/>
      <c r="O9"/>
      <c r="P9"/>
      <c r="Q9"/>
      <c r="R9"/>
      <c r="S9"/>
      <c r="T9"/>
      <c r="U9"/>
      <c r="V9"/>
      <c r="W9"/>
    </row>
    <row r="10" spans="1:23">
      <c r="B10" s="14" t="s">
        <v>10</v>
      </c>
      <c r="C10" s="3">
        <v>69152</v>
      </c>
      <c r="D10" s="3">
        <f t="shared" si="1"/>
        <v>2881.3333333333335</v>
      </c>
      <c r="E10" s="3">
        <f t="shared" si="0"/>
        <v>48.022222222222226</v>
      </c>
      <c r="F10" s="17">
        <f t="shared" si="0"/>
        <v>0.8003703703703704</v>
      </c>
      <c r="G10" s="6">
        <f t="shared" si="2"/>
        <v>0.8003703703703704</v>
      </c>
      <c r="I10" s="14" t="s">
        <v>10</v>
      </c>
      <c r="J10" s="96">
        <v>7</v>
      </c>
      <c r="K10" s="97"/>
      <c r="L10" s="97"/>
      <c r="M10" s="97"/>
      <c r="N10" s="98"/>
      <c r="O10"/>
      <c r="P10"/>
      <c r="Q10"/>
      <c r="R10"/>
      <c r="S10"/>
      <c r="T10"/>
      <c r="U10"/>
      <c r="V10"/>
      <c r="W10"/>
    </row>
    <row r="11" spans="1:23">
      <c r="B11" s="14" t="s">
        <v>11</v>
      </c>
      <c r="C11" s="3">
        <v>77100</v>
      </c>
      <c r="D11" s="3">
        <f t="shared" si="1"/>
        <v>3212.5</v>
      </c>
      <c r="E11" s="3">
        <f t="shared" si="0"/>
        <v>53.541666666666664</v>
      </c>
      <c r="F11" s="17">
        <f t="shared" si="0"/>
        <v>0.89236111111111105</v>
      </c>
      <c r="G11" s="6">
        <f t="shared" si="2"/>
        <v>0.89236111111111105</v>
      </c>
      <c r="I11" s="14" t="s">
        <v>11</v>
      </c>
      <c r="J11" s="96">
        <v>8</v>
      </c>
      <c r="K11" s="97"/>
      <c r="L11" s="97"/>
      <c r="M11" s="97"/>
      <c r="N11" s="98"/>
      <c r="O11"/>
      <c r="P11"/>
      <c r="Q11"/>
      <c r="R11"/>
      <c r="S11"/>
      <c r="T11"/>
      <c r="U11"/>
      <c r="V11"/>
      <c r="W11"/>
    </row>
    <row r="12" spans="1:23">
      <c r="B12" s="14" t="s">
        <v>12</v>
      </c>
      <c r="C12" s="3">
        <v>85962</v>
      </c>
      <c r="D12" s="3">
        <f t="shared" si="1"/>
        <v>3581.75</v>
      </c>
      <c r="E12" s="3">
        <f t="shared" si="0"/>
        <v>59.695833333333333</v>
      </c>
      <c r="F12" s="17">
        <f t="shared" si="0"/>
        <v>0.99493055555555554</v>
      </c>
      <c r="G12" s="6">
        <f t="shared" si="2"/>
        <v>0.99493055555555554</v>
      </c>
      <c r="I12" s="14" t="s">
        <v>12</v>
      </c>
      <c r="J12" s="96">
        <v>9</v>
      </c>
      <c r="K12" s="97"/>
      <c r="L12" s="97"/>
      <c r="M12" s="97"/>
      <c r="N12" s="98"/>
      <c r="O12"/>
      <c r="P12"/>
      <c r="Q12"/>
      <c r="R12"/>
      <c r="S12"/>
      <c r="T12"/>
      <c r="U12"/>
      <c r="V12"/>
      <c r="W12"/>
    </row>
    <row r="13" spans="1:23">
      <c r="B13" s="14" t="s">
        <v>13</v>
      </c>
      <c r="C13" s="3">
        <v>95842</v>
      </c>
      <c r="D13" s="3">
        <f t="shared" si="1"/>
        <v>3993.4166666666665</v>
      </c>
      <c r="E13" s="3">
        <f t="shared" si="0"/>
        <v>66.55694444444444</v>
      </c>
      <c r="F13" s="17">
        <f t="shared" si="0"/>
        <v>1.1092824074074072</v>
      </c>
      <c r="G13" s="6">
        <f t="shared" si="2"/>
        <v>1.1092824074074072</v>
      </c>
      <c r="I13" s="14" t="s">
        <v>13</v>
      </c>
      <c r="J13" s="96">
        <v>10</v>
      </c>
      <c r="K13" s="97"/>
      <c r="L13" s="97"/>
      <c r="M13" s="97"/>
      <c r="N13" s="98"/>
      <c r="O13"/>
      <c r="P13"/>
      <c r="Q13"/>
      <c r="R13"/>
      <c r="S13"/>
      <c r="T13"/>
      <c r="U13"/>
      <c r="V13"/>
      <c r="W13"/>
    </row>
    <row r="14" spans="1:23">
      <c r="B14" s="14" t="s">
        <v>14</v>
      </c>
      <c r="C14" s="3">
        <v>106858</v>
      </c>
      <c r="D14" s="3">
        <f t="shared" si="1"/>
        <v>4452.416666666667</v>
      </c>
      <c r="E14" s="3">
        <f t="shared" si="0"/>
        <v>74.206944444444446</v>
      </c>
      <c r="F14" s="17">
        <f t="shared" si="0"/>
        <v>1.2367824074074074</v>
      </c>
      <c r="G14" s="6">
        <f t="shared" si="2"/>
        <v>1.2367824074074074</v>
      </c>
      <c r="I14" s="14" t="s">
        <v>14</v>
      </c>
      <c r="J14" s="96">
        <v>12</v>
      </c>
      <c r="K14" s="97"/>
      <c r="L14" s="97"/>
      <c r="M14" s="97"/>
      <c r="N14" s="98"/>
      <c r="O14"/>
      <c r="P14"/>
      <c r="Q14"/>
      <c r="R14"/>
      <c r="S14"/>
      <c r="T14"/>
      <c r="U14"/>
      <c r="V14"/>
      <c r="W14"/>
    </row>
    <row r="15" spans="1:23">
      <c r="B15" s="14" t="s">
        <v>15</v>
      </c>
      <c r="C15" s="3">
        <v>119140</v>
      </c>
      <c r="D15" s="3">
        <f t="shared" si="1"/>
        <v>4964.166666666667</v>
      </c>
      <c r="E15" s="3">
        <f t="shared" si="0"/>
        <v>82.736111111111114</v>
      </c>
      <c r="F15" s="17">
        <f t="shared" si="0"/>
        <v>1.3789351851851852</v>
      </c>
      <c r="G15" s="6">
        <f t="shared" si="2"/>
        <v>1.3789351851851852</v>
      </c>
      <c r="I15" s="14" t="s">
        <v>15</v>
      </c>
      <c r="J15" s="96">
        <v>15</v>
      </c>
      <c r="K15" s="97"/>
      <c r="L15" s="97"/>
      <c r="M15" s="97"/>
      <c r="N15" s="98"/>
      <c r="O15"/>
      <c r="P15"/>
      <c r="Q15"/>
      <c r="R15"/>
      <c r="S15"/>
      <c r="T15"/>
      <c r="U15"/>
      <c r="V15"/>
      <c r="W15"/>
    </row>
    <row r="16" spans="1:23">
      <c r="B16" s="14" t="s">
        <v>16</v>
      </c>
      <c r="C16" s="3">
        <v>132833</v>
      </c>
      <c r="D16" s="3">
        <f t="shared" si="1"/>
        <v>5534.708333333333</v>
      </c>
      <c r="E16" s="3">
        <f t="shared" si="0"/>
        <v>92.245138888888889</v>
      </c>
      <c r="F16" s="17">
        <f t="shared" si="0"/>
        <v>1.5374189814814814</v>
      </c>
      <c r="G16" s="6">
        <f t="shared" si="2"/>
        <v>1.5374189814814814</v>
      </c>
      <c r="I16" s="14" t="s">
        <v>16</v>
      </c>
      <c r="J16" s="96">
        <v>18</v>
      </c>
      <c r="K16" s="97"/>
      <c r="L16" s="97"/>
      <c r="M16" s="97"/>
      <c r="N16" s="98"/>
      <c r="O16"/>
      <c r="P16"/>
      <c r="Q16"/>
      <c r="R16"/>
      <c r="S16"/>
      <c r="T16"/>
      <c r="U16"/>
      <c r="V16"/>
      <c r="W16"/>
    </row>
    <row r="17" spans="2:23">
      <c r="B17" s="14" t="s">
        <v>17</v>
      </c>
      <c r="C17" s="3">
        <v>148101</v>
      </c>
      <c r="D17" s="3">
        <f t="shared" si="1"/>
        <v>6170.875</v>
      </c>
      <c r="E17" s="3">
        <f t="shared" si="0"/>
        <v>102.84791666666666</v>
      </c>
      <c r="F17" s="17">
        <f t="shared" si="0"/>
        <v>1.7141319444444443</v>
      </c>
      <c r="G17" s="6">
        <f t="shared" si="2"/>
        <v>1.7141319444444443</v>
      </c>
      <c r="I17" s="14" t="s">
        <v>17</v>
      </c>
      <c r="J17" s="96">
        <v>23</v>
      </c>
      <c r="K17" s="97"/>
      <c r="L17" s="97"/>
      <c r="M17" s="97"/>
      <c r="N17" s="98"/>
      <c r="O17"/>
      <c r="P17"/>
      <c r="Q17"/>
      <c r="R17"/>
      <c r="S17"/>
      <c r="T17"/>
      <c r="U17"/>
      <c r="V17"/>
      <c r="W17"/>
    </row>
    <row r="18" spans="2:23">
      <c r="B18" s="14" t="s">
        <v>18</v>
      </c>
      <c r="C18" s="3">
        <v>165123</v>
      </c>
      <c r="D18" s="3">
        <f t="shared" si="1"/>
        <v>6880.125</v>
      </c>
      <c r="E18" s="3">
        <f t="shared" si="0"/>
        <v>114.66875</v>
      </c>
      <c r="F18" s="17">
        <f t="shared" si="0"/>
        <v>1.9111458333333333</v>
      </c>
      <c r="G18" s="6">
        <f t="shared" si="2"/>
        <v>1.9111458333333333</v>
      </c>
      <c r="I18" s="14" t="s">
        <v>18</v>
      </c>
      <c r="J18" s="96">
        <v>28</v>
      </c>
      <c r="K18" s="97"/>
      <c r="L18" s="97"/>
      <c r="M18" s="97"/>
      <c r="N18" s="98"/>
      <c r="O18"/>
      <c r="P18"/>
      <c r="Q18"/>
      <c r="R18"/>
      <c r="S18"/>
      <c r="T18"/>
      <c r="U18"/>
      <c r="V18"/>
      <c r="W18"/>
    </row>
    <row r="19" spans="2:23">
      <c r="B19" s="14" t="s">
        <v>19</v>
      </c>
      <c r="C19" s="3">
        <v>184102</v>
      </c>
      <c r="D19" s="3">
        <f t="shared" si="1"/>
        <v>7670.916666666667</v>
      </c>
      <c r="E19" s="3">
        <f t="shared" si="0"/>
        <v>127.84861111111111</v>
      </c>
      <c r="F19" s="17">
        <f t="shared" si="0"/>
        <v>2.1308101851851853</v>
      </c>
      <c r="G19" s="6">
        <f t="shared" si="2"/>
        <v>2.1308101851851853</v>
      </c>
      <c r="I19" s="14" t="s">
        <v>19</v>
      </c>
      <c r="J19" s="96">
        <v>34</v>
      </c>
      <c r="K19" s="97"/>
      <c r="L19" s="97"/>
      <c r="M19" s="97"/>
      <c r="N19" s="98"/>
      <c r="O19"/>
      <c r="P19"/>
      <c r="Q19"/>
      <c r="R19"/>
      <c r="S19"/>
      <c r="T19"/>
      <c r="U19"/>
      <c r="V19"/>
      <c r="W19"/>
    </row>
    <row r="20" spans="2:23">
      <c r="B20" s="14" t="s">
        <v>20</v>
      </c>
      <c r="C20" s="3">
        <v>205262</v>
      </c>
      <c r="D20" s="3">
        <f t="shared" si="1"/>
        <v>8552.5833333333339</v>
      </c>
      <c r="E20" s="3">
        <f t="shared" si="0"/>
        <v>142.54305555555555</v>
      </c>
      <c r="F20" s="17">
        <f t="shared" si="0"/>
        <v>2.3757175925925926</v>
      </c>
      <c r="G20" s="6">
        <f t="shared" si="2"/>
        <v>2.3757175925925926</v>
      </c>
      <c r="I20" s="14" t="s">
        <v>20</v>
      </c>
      <c r="J20" s="96">
        <v>42</v>
      </c>
      <c r="K20" s="97"/>
      <c r="L20" s="97"/>
      <c r="M20" s="97"/>
      <c r="N20" s="98"/>
      <c r="O20"/>
      <c r="P20"/>
      <c r="Q20"/>
      <c r="R20"/>
      <c r="S20"/>
      <c r="T20"/>
      <c r="U20"/>
      <c r="V20"/>
      <c r="W20"/>
    </row>
    <row r="21" spans="2:23">
      <c r="B21" s="14" t="s">
        <v>21</v>
      </c>
      <c r="C21" s="3">
        <v>228855</v>
      </c>
      <c r="D21" s="3">
        <f t="shared" si="1"/>
        <v>9535.625</v>
      </c>
      <c r="E21" s="3">
        <f t="shared" si="0"/>
        <v>158.92708333333334</v>
      </c>
      <c r="F21" s="17">
        <f t="shared" si="0"/>
        <v>2.6487847222222225</v>
      </c>
      <c r="G21" s="6">
        <f t="shared" si="2"/>
        <v>2.6487847222222225</v>
      </c>
      <c r="I21" s="14" t="s">
        <v>21</v>
      </c>
      <c r="J21" s="96">
        <v>51</v>
      </c>
      <c r="K21" s="97"/>
      <c r="L21" s="97"/>
      <c r="M21" s="97"/>
      <c r="N21" s="98"/>
      <c r="O21"/>
      <c r="P21"/>
      <c r="Q21"/>
      <c r="R21"/>
      <c r="S21"/>
      <c r="T21"/>
      <c r="U21"/>
      <c r="V21"/>
      <c r="W21"/>
    </row>
    <row r="22" spans="2:23">
      <c r="B22" s="14" t="s">
        <v>22</v>
      </c>
      <c r="C22" s="3">
        <v>255158</v>
      </c>
      <c r="D22" s="3">
        <f t="shared" si="1"/>
        <v>10631.583333333334</v>
      </c>
      <c r="E22" s="3">
        <f t="shared" si="0"/>
        <v>177.19305555555556</v>
      </c>
      <c r="F22" s="17">
        <f t="shared" si="0"/>
        <v>2.9532175925925928</v>
      </c>
      <c r="G22" s="6">
        <f t="shared" si="2"/>
        <v>2.9532175925925928</v>
      </c>
      <c r="I22" s="14" t="s">
        <v>22</v>
      </c>
      <c r="J22" s="96">
        <v>63</v>
      </c>
      <c r="K22" s="97"/>
      <c r="L22" s="97"/>
      <c r="M22" s="97"/>
      <c r="N22" s="98"/>
      <c r="O22"/>
      <c r="P22"/>
      <c r="Q22"/>
      <c r="R22"/>
      <c r="S22"/>
      <c r="T22"/>
      <c r="U22"/>
      <c r="V22"/>
      <c r="W22"/>
    </row>
    <row r="23" spans="2:23">
      <c r="B23" s="14" t="s">
        <v>23</v>
      </c>
      <c r="C23" s="3">
        <v>284486</v>
      </c>
      <c r="D23" s="3">
        <f t="shared" si="1"/>
        <v>11853.583333333334</v>
      </c>
      <c r="E23" s="3">
        <f t="shared" si="0"/>
        <v>197.55972222222223</v>
      </c>
      <c r="F23" s="17">
        <f t="shared" si="0"/>
        <v>3.2926620370370374</v>
      </c>
      <c r="G23" s="6">
        <f t="shared" si="2"/>
        <v>3.2926620370370374</v>
      </c>
      <c r="I23" s="14" t="s">
        <v>23</v>
      </c>
      <c r="J23" s="96">
        <v>77</v>
      </c>
      <c r="K23" s="97"/>
      <c r="L23" s="97"/>
      <c r="M23" s="97"/>
      <c r="N23" s="98"/>
      <c r="O23"/>
      <c r="P23"/>
      <c r="Q23"/>
      <c r="R23"/>
      <c r="S23"/>
      <c r="T23"/>
      <c r="U23"/>
      <c r="V23"/>
      <c r="W23"/>
    </row>
    <row r="24" spans="2:23">
      <c r="B24" s="14" t="s">
        <v>24</v>
      </c>
      <c r="C24" s="3">
        <v>317184</v>
      </c>
      <c r="D24" s="3">
        <f t="shared" si="1"/>
        <v>13216</v>
      </c>
      <c r="E24" s="3">
        <f t="shared" ref="E24:F43" si="3">D24/60</f>
        <v>220.26666666666668</v>
      </c>
      <c r="F24" s="17">
        <f t="shared" si="3"/>
        <v>3.6711111111111112</v>
      </c>
      <c r="G24" s="6">
        <f t="shared" si="2"/>
        <v>3.6711111111111112</v>
      </c>
      <c r="I24" s="14" t="s">
        <v>24</v>
      </c>
      <c r="J24" s="96">
        <v>95</v>
      </c>
      <c r="K24" s="97"/>
      <c r="L24" s="97"/>
      <c r="M24" s="97"/>
      <c r="N24" s="98"/>
      <c r="O24"/>
      <c r="P24"/>
      <c r="Q24"/>
      <c r="R24"/>
      <c r="S24"/>
      <c r="T24"/>
      <c r="U24"/>
      <c r="V24"/>
      <c r="W24"/>
    </row>
    <row r="25" spans="2:23">
      <c r="B25" s="14" t="s">
        <v>25</v>
      </c>
      <c r="C25" s="3">
        <v>353640</v>
      </c>
      <c r="D25" s="3">
        <f t="shared" si="1"/>
        <v>14735</v>
      </c>
      <c r="E25" s="3">
        <f t="shared" si="3"/>
        <v>245.58333333333334</v>
      </c>
      <c r="F25" s="17">
        <f t="shared" si="3"/>
        <v>4.0930555555555559</v>
      </c>
      <c r="G25" s="6">
        <f t="shared" si="2"/>
        <v>4.0930555555555559</v>
      </c>
      <c r="I25" s="14" t="s">
        <v>25</v>
      </c>
      <c r="J25" s="96">
        <v>117</v>
      </c>
      <c r="K25" s="97"/>
      <c r="L25" s="97"/>
      <c r="M25" s="97"/>
      <c r="N25" s="98"/>
      <c r="O25"/>
      <c r="P25"/>
      <c r="Q25"/>
      <c r="R25"/>
      <c r="S25"/>
      <c r="T25"/>
      <c r="U25"/>
      <c r="V25"/>
      <c r="W25"/>
    </row>
    <row r="26" spans="2:23">
      <c r="B26" s="14" t="s">
        <v>26</v>
      </c>
      <c r="C26" s="3">
        <v>394286</v>
      </c>
      <c r="D26" s="3">
        <f t="shared" si="1"/>
        <v>16428.583333333332</v>
      </c>
      <c r="E26" s="3">
        <f t="shared" si="3"/>
        <v>273.80972222222221</v>
      </c>
      <c r="F26" s="17">
        <f t="shared" si="3"/>
        <v>4.5634953703703705</v>
      </c>
      <c r="G26" s="6">
        <f t="shared" si="2"/>
        <v>4.5634953703703705</v>
      </c>
      <c r="I26" s="14" t="s">
        <v>26</v>
      </c>
      <c r="J26" s="96">
        <v>143</v>
      </c>
      <c r="K26" s="97"/>
      <c r="L26" s="97"/>
      <c r="M26" s="97"/>
      <c r="N26" s="98"/>
      <c r="O26"/>
      <c r="P26"/>
      <c r="Q26"/>
      <c r="R26"/>
      <c r="S26"/>
      <c r="T26"/>
      <c r="U26"/>
      <c r="V26"/>
      <c r="W26"/>
    </row>
    <row r="27" spans="2:23">
      <c r="B27" s="14" t="s">
        <v>27</v>
      </c>
      <c r="C27" s="3">
        <v>439604</v>
      </c>
      <c r="D27" s="3">
        <f t="shared" si="1"/>
        <v>18316.833333333332</v>
      </c>
      <c r="E27" s="3">
        <f t="shared" si="3"/>
        <v>305.28055555555551</v>
      </c>
      <c r="F27" s="17">
        <f t="shared" si="3"/>
        <v>5.0880092592592581</v>
      </c>
      <c r="G27" s="6">
        <f t="shared" si="2"/>
        <v>5.0880092592592581</v>
      </c>
      <c r="I27" s="14" t="s">
        <v>27</v>
      </c>
      <c r="J27" s="96">
        <v>176</v>
      </c>
      <c r="K27" s="97"/>
      <c r="L27" s="97"/>
      <c r="M27" s="97"/>
      <c r="N27" s="98"/>
      <c r="O27"/>
      <c r="P27"/>
      <c r="Q27"/>
      <c r="R27"/>
      <c r="S27"/>
      <c r="T27"/>
      <c r="U27"/>
      <c r="V27"/>
      <c r="W27"/>
    </row>
    <row r="28" spans="2:23">
      <c r="B28" s="14" t="s">
        <v>28</v>
      </c>
      <c r="C28" s="3">
        <v>490131</v>
      </c>
      <c r="D28" s="3">
        <f t="shared" si="1"/>
        <v>20422.125</v>
      </c>
      <c r="E28" s="3">
        <f t="shared" si="3"/>
        <v>340.36874999999998</v>
      </c>
      <c r="F28" s="17">
        <f t="shared" si="3"/>
        <v>5.6728125</v>
      </c>
      <c r="G28" s="6">
        <f t="shared" si="2"/>
        <v>5.6728125</v>
      </c>
      <c r="I28" s="14" t="s">
        <v>28</v>
      </c>
      <c r="J28" s="96">
        <v>216</v>
      </c>
      <c r="K28" s="97"/>
      <c r="L28" s="97"/>
      <c r="M28" s="97"/>
      <c r="N28" s="98"/>
      <c r="O28"/>
      <c r="P28"/>
      <c r="Q28"/>
      <c r="R28"/>
      <c r="S28"/>
      <c r="T28"/>
      <c r="U28"/>
      <c r="V28"/>
      <c r="W28"/>
    </row>
    <row r="29" spans="2:23">
      <c r="B29" s="14" t="s">
        <v>29</v>
      </c>
      <c r="C29" s="3">
        <v>546466</v>
      </c>
      <c r="D29" s="3">
        <f t="shared" si="1"/>
        <v>22769.416666666668</v>
      </c>
      <c r="E29" s="3">
        <f t="shared" si="3"/>
        <v>379.49027777777781</v>
      </c>
      <c r="F29" s="17">
        <f t="shared" si="3"/>
        <v>6.3248379629629632</v>
      </c>
      <c r="G29" s="6">
        <f t="shared" si="2"/>
        <v>6.3248379629629632</v>
      </c>
      <c r="I29" s="14" t="s">
        <v>29</v>
      </c>
      <c r="J29" s="96">
        <v>265</v>
      </c>
      <c r="K29" s="97"/>
      <c r="L29" s="97"/>
      <c r="M29" s="97"/>
      <c r="N29" s="98"/>
      <c r="O29"/>
      <c r="P29"/>
      <c r="Q29"/>
      <c r="R29"/>
      <c r="S29"/>
      <c r="T29"/>
      <c r="U29"/>
      <c r="V29"/>
      <c r="W29"/>
    </row>
    <row r="30" spans="2:23">
      <c r="B30" s="14" t="s">
        <v>30</v>
      </c>
      <c r="C30" s="3">
        <v>609275</v>
      </c>
      <c r="D30" s="3">
        <f t="shared" si="1"/>
        <v>25386.458333333332</v>
      </c>
      <c r="E30" s="3">
        <f t="shared" si="3"/>
        <v>423.10763888888886</v>
      </c>
      <c r="F30" s="17">
        <f t="shared" si="3"/>
        <v>7.051793981481481</v>
      </c>
      <c r="G30" s="6">
        <f t="shared" si="2"/>
        <v>7.051793981481481</v>
      </c>
      <c r="I30" s="14" t="s">
        <v>30</v>
      </c>
      <c r="J30" s="96">
        <v>325</v>
      </c>
      <c r="K30" s="97"/>
      <c r="L30" s="97"/>
      <c r="M30" s="97"/>
      <c r="N30" s="98"/>
      <c r="O30"/>
      <c r="P30"/>
      <c r="Q30"/>
      <c r="R30"/>
      <c r="S30"/>
      <c r="T30"/>
      <c r="U30"/>
      <c r="V30"/>
      <c r="W30"/>
    </row>
    <row r="31" spans="2:23">
      <c r="B31" s="14" t="s">
        <v>31</v>
      </c>
      <c r="C31" s="3">
        <v>679303</v>
      </c>
      <c r="D31" s="3">
        <f t="shared" si="1"/>
        <v>28304.291666666668</v>
      </c>
      <c r="E31" s="3">
        <f t="shared" si="3"/>
        <v>471.73819444444445</v>
      </c>
      <c r="F31" s="17">
        <f t="shared" si="3"/>
        <v>7.8623032407407409</v>
      </c>
      <c r="G31" s="6">
        <f t="shared" si="2"/>
        <v>7.8623032407407409</v>
      </c>
      <c r="I31" s="14" t="s">
        <v>31</v>
      </c>
      <c r="J31" s="96">
        <v>398</v>
      </c>
      <c r="K31" s="97"/>
      <c r="L31" s="97"/>
      <c r="M31" s="97"/>
      <c r="N31" s="98"/>
      <c r="O31"/>
      <c r="P31"/>
      <c r="Q31"/>
      <c r="R31"/>
      <c r="S31"/>
      <c r="T31"/>
      <c r="U31"/>
      <c r="V31"/>
      <c r="W31"/>
    </row>
    <row r="32" spans="2:23">
      <c r="B32" s="14" t="s">
        <v>32</v>
      </c>
      <c r="C32" s="3">
        <v>757381</v>
      </c>
      <c r="D32" s="3">
        <f t="shared" si="1"/>
        <v>31557.541666666668</v>
      </c>
      <c r="E32" s="3">
        <f t="shared" si="3"/>
        <v>525.95902777777781</v>
      </c>
      <c r="F32" s="17">
        <f t="shared" si="3"/>
        <v>8.7659837962962968</v>
      </c>
      <c r="G32" s="6">
        <f t="shared" si="2"/>
        <v>8.7659837962962968</v>
      </c>
      <c r="I32" s="14" t="s">
        <v>32</v>
      </c>
      <c r="J32" s="96">
        <v>489</v>
      </c>
      <c r="K32" s="97"/>
      <c r="L32" s="97"/>
      <c r="M32" s="97"/>
      <c r="N32" s="98"/>
      <c r="O32"/>
      <c r="P32"/>
      <c r="Q32"/>
      <c r="R32"/>
      <c r="S32"/>
      <c r="T32"/>
      <c r="U32"/>
      <c r="V32"/>
      <c r="W32"/>
    </row>
    <row r="33" spans="2:23" ht="13.5" thickBot="1">
      <c r="B33" s="14" t="s">
        <v>33</v>
      </c>
      <c r="C33" s="3">
        <v>844432</v>
      </c>
      <c r="D33" s="3">
        <f t="shared" si="1"/>
        <v>35184.666666666664</v>
      </c>
      <c r="E33" s="3">
        <f t="shared" si="3"/>
        <v>586.41111111111104</v>
      </c>
      <c r="F33" s="17">
        <f t="shared" si="3"/>
        <v>9.7735185185185181</v>
      </c>
      <c r="G33" s="6">
        <f t="shared" si="2"/>
        <v>9.7735185185185181</v>
      </c>
      <c r="I33" s="15" t="s">
        <v>33</v>
      </c>
      <c r="J33" s="107">
        <v>600</v>
      </c>
      <c r="K33" s="108"/>
      <c r="L33" s="108"/>
      <c r="M33" s="108"/>
      <c r="N33" s="109"/>
      <c r="O33"/>
      <c r="P33"/>
      <c r="Q33"/>
      <c r="R33"/>
      <c r="S33"/>
      <c r="T33"/>
      <c r="U33"/>
      <c r="V33"/>
      <c r="W33"/>
    </row>
    <row r="34" spans="2:23">
      <c r="B34" s="14" t="s">
        <v>34</v>
      </c>
      <c r="C34" s="3">
        <v>941488</v>
      </c>
      <c r="D34" s="3">
        <f t="shared" si="1"/>
        <v>39228.666666666664</v>
      </c>
      <c r="E34" s="3">
        <f t="shared" si="3"/>
        <v>653.81111111111102</v>
      </c>
      <c r="F34" s="17">
        <f t="shared" si="3"/>
        <v>10.896851851851851</v>
      </c>
      <c r="G34" s="6">
        <f t="shared" si="2"/>
        <v>10.896851851851851</v>
      </c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</row>
    <row r="35" spans="2:23">
      <c r="B35" s="14" t="s">
        <v>35</v>
      </c>
      <c r="C35" s="3">
        <v>1046701</v>
      </c>
      <c r="D35" s="3">
        <f t="shared" si="1"/>
        <v>43612.541666666664</v>
      </c>
      <c r="E35" s="3">
        <f t="shared" si="3"/>
        <v>726.87569444444443</v>
      </c>
      <c r="F35" s="17">
        <f t="shared" si="3"/>
        <v>12.114594907407406</v>
      </c>
      <c r="G35" s="6">
        <f t="shared" si="2"/>
        <v>12.114594907407406</v>
      </c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</row>
    <row r="36" spans="2:23">
      <c r="B36" s="14" t="s">
        <v>36</v>
      </c>
      <c r="C36" s="3">
        <v>1170350</v>
      </c>
      <c r="D36" s="3">
        <f t="shared" si="1"/>
        <v>48764.583333333336</v>
      </c>
      <c r="E36" s="3">
        <f t="shared" si="3"/>
        <v>812.74305555555554</v>
      </c>
      <c r="F36" s="17">
        <f t="shared" si="3"/>
        <v>13.545717592592592</v>
      </c>
      <c r="G36" s="6">
        <f t="shared" si="2"/>
        <v>13.545717592592592</v>
      </c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</row>
    <row r="37" spans="2:23">
      <c r="B37" s="14" t="s">
        <v>37</v>
      </c>
      <c r="C37" s="3">
        <v>1304867</v>
      </c>
      <c r="D37" s="3">
        <f t="shared" si="1"/>
        <v>54369.458333333336</v>
      </c>
      <c r="E37" s="3">
        <f t="shared" si="3"/>
        <v>906.15763888888898</v>
      </c>
      <c r="F37" s="17">
        <f t="shared" si="3"/>
        <v>15.102627314814816</v>
      </c>
      <c r="G37" s="6">
        <f t="shared" si="2"/>
        <v>15.102627314814816</v>
      </c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</row>
    <row r="38" spans="2:23">
      <c r="B38" s="14" t="s">
        <v>38</v>
      </c>
      <c r="C38" s="3">
        <v>1454845</v>
      </c>
      <c r="D38" s="3">
        <f t="shared" si="1"/>
        <v>60618.541666666664</v>
      </c>
      <c r="E38" s="3">
        <f t="shared" si="3"/>
        <v>1010.3090277777777</v>
      </c>
      <c r="F38" s="17">
        <f t="shared" si="3"/>
        <v>16.838483796296295</v>
      </c>
      <c r="G38" s="6">
        <f t="shared" si="2"/>
        <v>16.838483796296295</v>
      </c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</row>
    <row r="39" spans="2:23">
      <c r="B39" s="14" t="s">
        <v>39</v>
      </c>
      <c r="C39" s="3">
        <v>1622061</v>
      </c>
      <c r="D39" s="3">
        <f t="shared" si="1"/>
        <v>67585.875</v>
      </c>
      <c r="E39" s="3">
        <f t="shared" si="3"/>
        <v>1126.4312500000001</v>
      </c>
      <c r="F39" s="17">
        <f t="shared" si="3"/>
        <v>18.77385416666667</v>
      </c>
      <c r="G39" s="6">
        <f t="shared" si="2"/>
        <v>18.77385416666667</v>
      </c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</row>
    <row r="40" spans="2:23">
      <c r="B40" s="14" t="s">
        <v>40</v>
      </c>
      <c r="C40" s="3">
        <v>1808496</v>
      </c>
      <c r="D40" s="3">
        <f t="shared" si="1"/>
        <v>75354</v>
      </c>
      <c r="E40" s="3">
        <f t="shared" si="3"/>
        <v>1255.9000000000001</v>
      </c>
      <c r="F40" s="17">
        <f t="shared" si="3"/>
        <v>20.931666666666668</v>
      </c>
      <c r="G40" s="6">
        <f t="shared" si="2"/>
        <v>20.931666666666668</v>
      </c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</row>
    <row r="41" spans="2:23">
      <c r="B41" s="14" t="s">
        <v>41</v>
      </c>
      <c r="C41" s="3">
        <v>2016359</v>
      </c>
      <c r="D41" s="3">
        <f t="shared" si="1"/>
        <v>84014.958333333328</v>
      </c>
      <c r="E41" s="3">
        <f t="shared" si="3"/>
        <v>1400.2493055555556</v>
      </c>
      <c r="F41" s="17">
        <f t="shared" si="3"/>
        <v>23.337488425925926</v>
      </c>
      <c r="G41" s="6">
        <f t="shared" si="2"/>
        <v>23.337488425925926</v>
      </c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</row>
    <row r="42" spans="2:23">
      <c r="B42" s="14" t="s">
        <v>42</v>
      </c>
      <c r="C42" s="3">
        <v>2248114</v>
      </c>
      <c r="D42" s="3">
        <f t="shared" si="1"/>
        <v>93671.416666666672</v>
      </c>
      <c r="E42" s="3">
        <f t="shared" si="3"/>
        <v>1561.190277777778</v>
      </c>
      <c r="F42" s="17">
        <f t="shared" si="3"/>
        <v>26.019837962962967</v>
      </c>
      <c r="G42" s="6">
        <f t="shared" si="2"/>
        <v>26.019837962962967</v>
      </c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</row>
    <row r="43" spans="2:23">
      <c r="B43" s="14" t="s">
        <v>43</v>
      </c>
      <c r="C43" s="3">
        <v>2506506</v>
      </c>
      <c r="D43" s="3">
        <f t="shared" si="1"/>
        <v>104437.75</v>
      </c>
      <c r="E43" s="3">
        <f t="shared" si="3"/>
        <v>1740.6291666666666</v>
      </c>
      <c r="F43" s="17">
        <f t="shared" si="3"/>
        <v>29.01048611111111</v>
      </c>
      <c r="G43" s="6">
        <f t="shared" si="2"/>
        <v>29.01048611111111</v>
      </c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</row>
    <row r="44" spans="2:23">
      <c r="B44" s="14" t="s">
        <v>44</v>
      </c>
      <c r="C44" s="3">
        <v>2794597</v>
      </c>
      <c r="D44" s="3">
        <f t="shared" si="1"/>
        <v>116441.54166666667</v>
      </c>
      <c r="E44" s="3">
        <f t="shared" ref="E44:F53" si="4">D44/60</f>
        <v>1940.6923611111113</v>
      </c>
      <c r="F44" s="17">
        <f t="shared" si="4"/>
        <v>32.344872685185187</v>
      </c>
      <c r="G44" s="6">
        <f t="shared" si="2"/>
        <v>32.344872685185187</v>
      </c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</row>
    <row r="45" spans="2:23">
      <c r="B45" s="14" t="s">
        <v>45</v>
      </c>
      <c r="C45" s="3">
        <v>3115800</v>
      </c>
      <c r="D45" s="3">
        <f t="shared" si="1"/>
        <v>129825</v>
      </c>
      <c r="E45" s="3">
        <f t="shared" si="4"/>
        <v>2163.75</v>
      </c>
      <c r="F45" s="17">
        <f t="shared" si="4"/>
        <v>36.0625</v>
      </c>
      <c r="G45" s="6">
        <f t="shared" si="2"/>
        <v>36.0625</v>
      </c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</row>
    <row r="46" spans="2:23">
      <c r="B46" s="14" t="s">
        <v>46</v>
      </c>
      <c r="C46" s="3">
        <v>3473922</v>
      </c>
      <c r="D46" s="3">
        <f t="shared" si="1"/>
        <v>144746.75</v>
      </c>
      <c r="E46" s="3">
        <f t="shared" si="4"/>
        <v>2412.4458333333332</v>
      </c>
      <c r="F46" s="17">
        <f t="shared" si="4"/>
        <v>40.207430555555554</v>
      </c>
      <c r="G46" s="6">
        <f t="shared" si="2"/>
        <v>40.207430555555554</v>
      </c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</row>
    <row r="47" spans="2:23">
      <c r="B47" s="14" t="s">
        <v>47</v>
      </c>
      <c r="C47" s="3">
        <v>3873205</v>
      </c>
      <c r="D47" s="3">
        <f t="shared" si="1"/>
        <v>161383.54166666666</v>
      </c>
      <c r="E47" s="3">
        <f t="shared" si="4"/>
        <v>2689.7256944444443</v>
      </c>
      <c r="F47" s="17">
        <f t="shared" si="4"/>
        <v>44.828761574074072</v>
      </c>
      <c r="G47" s="6">
        <f t="shared" si="2"/>
        <v>44.828761574074072</v>
      </c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</row>
    <row r="48" spans="2:23">
      <c r="B48" s="14" t="s">
        <v>48</v>
      </c>
      <c r="C48" s="3">
        <v>4318380</v>
      </c>
      <c r="D48" s="3">
        <f t="shared" si="1"/>
        <v>179932.5</v>
      </c>
      <c r="E48" s="3">
        <f t="shared" si="4"/>
        <v>2998.875</v>
      </c>
      <c r="F48" s="17">
        <f t="shared" si="4"/>
        <v>49.981250000000003</v>
      </c>
      <c r="G48" s="6">
        <f t="shared" si="2"/>
        <v>49.981250000000003</v>
      </c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</row>
    <row r="49" spans="2:23">
      <c r="B49" s="14" t="s">
        <v>49</v>
      </c>
      <c r="C49" s="3">
        <v>4814723</v>
      </c>
      <c r="D49" s="3">
        <f t="shared" si="1"/>
        <v>200613.45833333334</v>
      </c>
      <c r="E49" s="3">
        <f t="shared" si="4"/>
        <v>3343.557638888889</v>
      </c>
      <c r="F49" s="17">
        <f t="shared" si="4"/>
        <v>55.725960648148153</v>
      </c>
      <c r="G49" s="6">
        <f t="shared" si="2"/>
        <v>55.725960648148153</v>
      </c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</row>
    <row r="50" spans="2:23">
      <c r="B50" s="14" t="s">
        <v>50</v>
      </c>
      <c r="C50" s="3">
        <v>5368113</v>
      </c>
      <c r="D50" s="3">
        <f t="shared" si="1"/>
        <v>223671.375</v>
      </c>
      <c r="E50" s="3">
        <f t="shared" si="4"/>
        <v>3727.8562499999998</v>
      </c>
      <c r="F50" s="17">
        <f t="shared" si="4"/>
        <v>62.130937499999995</v>
      </c>
      <c r="G50" s="6">
        <f t="shared" si="2"/>
        <v>62.130937499999995</v>
      </c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</row>
    <row r="51" spans="2:23">
      <c r="B51" s="14" t="s">
        <v>51</v>
      </c>
      <c r="C51" s="3">
        <v>5985110</v>
      </c>
      <c r="D51" s="3">
        <f t="shared" si="1"/>
        <v>249379.58333333334</v>
      </c>
      <c r="E51" s="3">
        <f t="shared" si="4"/>
        <v>4156.3263888888887</v>
      </c>
      <c r="F51" s="17">
        <f t="shared" si="4"/>
        <v>69.272106481481472</v>
      </c>
      <c r="G51" s="6">
        <f t="shared" si="2"/>
        <v>69.272106481481472</v>
      </c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</row>
    <row r="52" spans="2:23">
      <c r="B52" s="14" t="s">
        <v>52</v>
      </c>
      <c r="C52" s="3">
        <v>6673021</v>
      </c>
      <c r="D52" s="3">
        <f t="shared" si="1"/>
        <v>278042.54166666669</v>
      </c>
      <c r="E52" s="3">
        <f t="shared" si="4"/>
        <v>4634.0423611111119</v>
      </c>
      <c r="F52" s="17">
        <f t="shared" si="4"/>
        <v>77.234039351851862</v>
      </c>
      <c r="G52" s="6">
        <f t="shared" si="2"/>
        <v>77.234039351851862</v>
      </c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</row>
    <row r="53" spans="2:23" ht="13.5" thickBot="1">
      <c r="B53" s="15" t="s">
        <v>53</v>
      </c>
      <c r="C53" s="7">
        <v>7440000</v>
      </c>
      <c r="D53" s="7">
        <f t="shared" si="1"/>
        <v>310000</v>
      </c>
      <c r="E53" s="7">
        <f t="shared" si="4"/>
        <v>5166.666666666667</v>
      </c>
      <c r="F53" s="18">
        <f t="shared" si="4"/>
        <v>86.111111111111114</v>
      </c>
      <c r="G53" s="8">
        <f t="shared" si="2"/>
        <v>86.111111111111114</v>
      </c>
    </row>
  </sheetData>
  <sheetProtection sheet="1" objects="1" scenarios="1" selectLockedCells="1"/>
  <mergeCells count="34">
    <mergeCell ref="J15:N15"/>
    <mergeCell ref="J33:N33"/>
    <mergeCell ref="J16:N16"/>
    <mergeCell ref="J29:N29"/>
    <mergeCell ref="J23:N23"/>
    <mergeCell ref="J24:N24"/>
    <mergeCell ref="J30:N30"/>
    <mergeCell ref="J31:N31"/>
    <mergeCell ref="J26:N26"/>
    <mergeCell ref="J27:N27"/>
    <mergeCell ref="J28:N28"/>
    <mergeCell ref="J17:N17"/>
    <mergeCell ref="J18:N18"/>
    <mergeCell ref="J19:N19"/>
    <mergeCell ref="J32:N32"/>
    <mergeCell ref="J25:N25"/>
    <mergeCell ref="J22:N22"/>
    <mergeCell ref="J20:N20"/>
    <mergeCell ref="J21:N21"/>
    <mergeCell ref="B2:G2"/>
    <mergeCell ref="I2:N2"/>
    <mergeCell ref="J13:N13"/>
    <mergeCell ref="F3:G3"/>
    <mergeCell ref="J14:N14"/>
    <mergeCell ref="J4:N4"/>
    <mergeCell ref="J3:N3"/>
    <mergeCell ref="J5:N5"/>
    <mergeCell ref="J6:N6"/>
    <mergeCell ref="J7:N7"/>
    <mergeCell ref="J8:N8"/>
    <mergeCell ref="J9:N9"/>
    <mergeCell ref="J10:N10"/>
    <mergeCell ref="J11:N11"/>
    <mergeCell ref="J12:N12"/>
  </mergeCell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53"/>
  <sheetViews>
    <sheetView zoomScale="85" workbookViewId="0">
      <selection activeCell="K20" sqref="K20"/>
    </sheetView>
  </sheetViews>
  <sheetFormatPr baseColWidth="10" defaultRowHeight="12.75"/>
  <cols>
    <col min="1" max="1" width="17.5703125" bestFit="1" customWidth="1"/>
    <col min="3" max="3" width="8.28515625" bestFit="1" customWidth="1"/>
    <col min="4" max="4" width="10" bestFit="1" customWidth="1"/>
    <col min="5" max="5" width="11" bestFit="1" customWidth="1"/>
    <col min="6" max="6" width="11.28515625" customWidth="1"/>
    <col min="7" max="7" width="6.5703125" bestFit="1" customWidth="1"/>
    <col min="9" max="9" width="2" style="33" bestFit="1" customWidth="1"/>
    <col min="10" max="10" width="9.140625" style="34" bestFit="1" customWidth="1"/>
    <col min="11" max="11" width="4.5703125" style="35" bestFit="1" customWidth="1"/>
    <col min="12" max="12" width="9" style="36" bestFit="1" customWidth="1"/>
  </cols>
  <sheetData>
    <row r="1" spans="1:12" ht="15.75">
      <c r="A1" s="48">
        <f ca="1">NOW()</f>
        <v>40395.836151041665</v>
      </c>
      <c r="I1" s="29"/>
      <c r="J1" s="30"/>
      <c r="K1" s="31"/>
      <c r="L1" s="32"/>
    </row>
    <row r="2" spans="1:12" ht="16.5" thickBot="1">
      <c r="A2" s="46">
        <f ca="1">NOW()</f>
        <v>40395.836151041665</v>
      </c>
      <c r="B2" s="95" t="s">
        <v>54</v>
      </c>
      <c r="C2" s="95"/>
      <c r="D2" s="95"/>
      <c r="E2" s="95"/>
      <c r="F2" s="95"/>
      <c r="G2" s="95"/>
    </row>
    <row r="3" spans="1:12" ht="13.5" thickBot="1">
      <c r="B3" s="12" t="s">
        <v>58</v>
      </c>
      <c r="C3" s="10" t="s">
        <v>1</v>
      </c>
      <c r="D3" s="9" t="s">
        <v>0</v>
      </c>
      <c r="E3" s="9" t="s">
        <v>2</v>
      </c>
      <c r="F3" s="99" t="s">
        <v>3</v>
      </c>
      <c r="G3" s="100"/>
    </row>
    <row r="4" spans="1:12">
      <c r="B4" s="13" t="s">
        <v>4</v>
      </c>
      <c r="C4" s="4">
        <f t="shared" ref="C4:C35" si="0">D4*24</f>
        <v>720</v>
      </c>
      <c r="D4" s="4">
        <v>30</v>
      </c>
      <c r="E4" s="4">
        <f t="shared" ref="E4:F23" si="1">D4/60</f>
        <v>0.5</v>
      </c>
      <c r="F4" s="24">
        <f t="shared" si="1"/>
        <v>8.3333333333333332E-3</v>
      </c>
      <c r="G4" s="20">
        <f t="shared" ref="G4:G35" si="2">F4</f>
        <v>8.3333333333333332E-3</v>
      </c>
      <c r="H4" s="23">
        <f t="shared" ref="H4:H35" si="3">E4</f>
        <v>0.5</v>
      </c>
      <c r="I4" s="33">
        <v>1</v>
      </c>
      <c r="J4" s="34" t="s">
        <v>59</v>
      </c>
      <c r="K4" s="35">
        <f t="shared" ref="K4:K35" si="4">60/H4</f>
        <v>120</v>
      </c>
      <c r="L4" s="36" t="s">
        <v>60</v>
      </c>
    </row>
    <row r="5" spans="1:12">
      <c r="B5" s="14" t="s">
        <v>5</v>
      </c>
      <c r="C5" s="3">
        <f t="shared" si="0"/>
        <v>792</v>
      </c>
      <c r="D5" s="3">
        <v>33</v>
      </c>
      <c r="E5" s="3">
        <f t="shared" si="1"/>
        <v>0.55000000000000004</v>
      </c>
      <c r="F5" s="25">
        <f t="shared" si="1"/>
        <v>9.1666666666666667E-3</v>
      </c>
      <c r="G5" s="21">
        <f t="shared" si="2"/>
        <v>9.1666666666666667E-3</v>
      </c>
      <c r="H5" s="23">
        <f t="shared" si="3"/>
        <v>0.55000000000000004</v>
      </c>
      <c r="I5" s="33">
        <v>1</v>
      </c>
      <c r="J5" s="34" t="s">
        <v>59</v>
      </c>
      <c r="K5" s="35">
        <f t="shared" si="4"/>
        <v>109.09090909090908</v>
      </c>
      <c r="L5" s="36" t="s">
        <v>60</v>
      </c>
    </row>
    <row r="6" spans="1:12">
      <c r="B6" s="14" t="s">
        <v>6</v>
      </c>
      <c r="C6" s="3">
        <f t="shared" si="0"/>
        <v>888</v>
      </c>
      <c r="D6" s="3">
        <v>37</v>
      </c>
      <c r="E6" s="3">
        <f t="shared" si="1"/>
        <v>0.6166666666666667</v>
      </c>
      <c r="F6" s="25">
        <f t="shared" si="1"/>
        <v>1.0277777777777778E-2</v>
      </c>
      <c r="G6" s="21">
        <f t="shared" si="2"/>
        <v>1.0277777777777778E-2</v>
      </c>
      <c r="H6" s="23">
        <f t="shared" si="3"/>
        <v>0.6166666666666667</v>
      </c>
      <c r="I6" s="33">
        <v>1</v>
      </c>
      <c r="J6" s="34" t="s">
        <v>59</v>
      </c>
      <c r="K6" s="35">
        <f t="shared" si="4"/>
        <v>97.297297297297291</v>
      </c>
      <c r="L6" s="36" t="s">
        <v>60</v>
      </c>
    </row>
    <row r="7" spans="1:12">
      <c r="B7" s="14" t="s">
        <v>7</v>
      </c>
      <c r="C7" s="3">
        <f t="shared" si="0"/>
        <v>1008</v>
      </c>
      <c r="D7" s="3">
        <v>42</v>
      </c>
      <c r="E7" s="3">
        <f t="shared" si="1"/>
        <v>0.7</v>
      </c>
      <c r="F7" s="25">
        <f t="shared" si="1"/>
        <v>1.1666666666666665E-2</v>
      </c>
      <c r="G7" s="21">
        <f t="shared" si="2"/>
        <v>1.1666666666666665E-2</v>
      </c>
      <c r="H7" s="23">
        <f t="shared" si="3"/>
        <v>0.7</v>
      </c>
      <c r="I7" s="33">
        <v>1</v>
      </c>
      <c r="J7" s="34" t="s">
        <v>59</v>
      </c>
      <c r="K7" s="35">
        <f t="shared" si="4"/>
        <v>85.714285714285722</v>
      </c>
      <c r="L7" s="36" t="s">
        <v>60</v>
      </c>
    </row>
    <row r="8" spans="1:12">
      <c r="B8" s="14" t="s">
        <v>8</v>
      </c>
      <c r="C8" s="3">
        <f t="shared" si="0"/>
        <v>1104</v>
      </c>
      <c r="D8" s="3">
        <v>46</v>
      </c>
      <c r="E8" s="3">
        <f t="shared" si="1"/>
        <v>0.76666666666666672</v>
      </c>
      <c r="F8" s="25">
        <f t="shared" si="1"/>
        <v>1.2777777777777779E-2</v>
      </c>
      <c r="G8" s="21">
        <f t="shared" si="2"/>
        <v>1.2777777777777779E-2</v>
      </c>
      <c r="H8" s="23">
        <f t="shared" si="3"/>
        <v>0.76666666666666672</v>
      </c>
      <c r="I8" s="33">
        <v>1</v>
      </c>
      <c r="J8" s="34" t="s">
        <v>59</v>
      </c>
      <c r="K8" s="35">
        <f t="shared" si="4"/>
        <v>78.260869565217391</v>
      </c>
      <c r="L8" s="36" t="s">
        <v>60</v>
      </c>
    </row>
    <row r="9" spans="1:12">
      <c r="B9" s="14" t="s">
        <v>9</v>
      </c>
      <c r="C9" s="3">
        <f t="shared" si="0"/>
        <v>1248</v>
      </c>
      <c r="D9" s="3">
        <v>52</v>
      </c>
      <c r="E9" s="3">
        <f t="shared" si="1"/>
        <v>0.8666666666666667</v>
      </c>
      <c r="F9" s="25">
        <f t="shared" si="1"/>
        <v>1.4444444444444446E-2</v>
      </c>
      <c r="G9" s="21">
        <f t="shared" si="2"/>
        <v>1.4444444444444446E-2</v>
      </c>
      <c r="H9" s="23">
        <f t="shared" si="3"/>
        <v>0.8666666666666667</v>
      </c>
      <c r="I9" s="33">
        <v>1</v>
      </c>
      <c r="J9" s="34" t="s">
        <v>59</v>
      </c>
      <c r="K9" s="35">
        <f t="shared" si="4"/>
        <v>69.230769230769226</v>
      </c>
      <c r="L9" s="36" t="s">
        <v>60</v>
      </c>
    </row>
    <row r="10" spans="1:12">
      <c r="B10" s="14" t="s">
        <v>10</v>
      </c>
      <c r="C10" s="3">
        <f t="shared" si="0"/>
        <v>1392</v>
      </c>
      <c r="D10" s="3">
        <v>58</v>
      </c>
      <c r="E10" s="3">
        <f t="shared" si="1"/>
        <v>0.96666666666666667</v>
      </c>
      <c r="F10" s="25">
        <f t="shared" si="1"/>
        <v>1.6111111111111111E-2</v>
      </c>
      <c r="G10" s="21">
        <f t="shared" si="2"/>
        <v>1.6111111111111111E-2</v>
      </c>
      <c r="H10" s="23">
        <f t="shared" si="3"/>
        <v>0.96666666666666667</v>
      </c>
      <c r="I10" s="33">
        <v>1</v>
      </c>
      <c r="J10" s="34" t="s">
        <v>59</v>
      </c>
      <c r="K10" s="35">
        <f t="shared" si="4"/>
        <v>62.068965517241381</v>
      </c>
      <c r="L10" s="36" t="s">
        <v>60</v>
      </c>
    </row>
    <row r="11" spans="1:12">
      <c r="B11" s="14" t="s">
        <v>11</v>
      </c>
      <c r="C11" s="3">
        <f t="shared" si="0"/>
        <v>1536</v>
      </c>
      <c r="D11" s="3">
        <v>64</v>
      </c>
      <c r="E11" s="3">
        <f t="shared" si="1"/>
        <v>1.0666666666666667</v>
      </c>
      <c r="F11" s="25">
        <f t="shared" si="1"/>
        <v>1.7777777777777778E-2</v>
      </c>
      <c r="G11" s="21">
        <f t="shared" si="2"/>
        <v>1.7777777777777778E-2</v>
      </c>
      <c r="H11" s="23">
        <f t="shared" si="3"/>
        <v>1.0666666666666667</v>
      </c>
      <c r="I11" s="33">
        <v>1</v>
      </c>
      <c r="J11" s="34" t="s">
        <v>59</v>
      </c>
      <c r="K11" s="35">
        <f t="shared" si="4"/>
        <v>56.25</v>
      </c>
      <c r="L11" s="36" t="s">
        <v>60</v>
      </c>
    </row>
    <row r="12" spans="1:12">
      <c r="B12" s="14" t="s">
        <v>12</v>
      </c>
      <c r="C12" s="3">
        <f t="shared" si="0"/>
        <v>1728</v>
      </c>
      <c r="D12" s="3">
        <v>72</v>
      </c>
      <c r="E12" s="3">
        <f t="shared" si="1"/>
        <v>1.2</v>
      </c>
      <c r="F12" s="25">
        <f t="shared" si="1"/>
        <v>0.02</v>
      </c>
      <c r="G12" s="21">
        <f t="shared" si="2"/>
        <v>0.02</v>
      </c>
      <c r="H12" s="23">
        <f t="shared" si="3"/>
        <v>1.2</v>
      </c>
      <c r="I12" s="33">
        <v>1</v>
      </c>
      <c r="J12" s="34" t="s">
        <v>59</v>
      </c>
      <c r="K12" s="35">
        <f t="shared" si="4"/>
        <v>50</v>
      </c>
      <c r="L12" s="36" t="s">
        <v>60</v>
      </c>
    </row>
    <row r="13" spans="1:12">
      <c r="B13" s="14" t="s">
        <v>13</v>
      </c>
      <c r="C13" s="3">
        <f t="shared" si="0"/>
        <v>1920</v>
      </c>
      <c r="D13" s="3">
        <v>80</v>
      </c>
      <c r="E13" s="3">
        <f t="shared" si="1"/>
        <v>1.3333333333333333</v>
      </c>
      <c r="F13" s="25">
        <f t="shared" si="1"/>
        <v>2.222222222222222E-2</v>
      </c>
      <c r="G13" s="21">
        <f t="shared" si="2"/>
        <v>2.222222222222222E-2</v>
      </c>
      <c r="H13" s="23">
        <f t="shared" si="3"/>
        <v>1.3333333333333333</v>
      </c>
      <c r="I13" s="33">
        <v>1</v>
      </c>
      <c r="J13" s="34" t="s">
        <v>59</v>
      </c>
      <c r="K13" s="35">
        <f t="shared" si="4"/>
        <v>45</v>
      </c>
      <c r="L13" s="36" t="s">
        <v>60</v>
      </c>
    </row>
    <row r="14" spans="1:12">
      <c r="B14" s="14" t="s">
        <v>14</v>
      </c>
      <c r="C14" s="3">
        <f t="shared" si="0"/>
        <v>2136</v>
      </c>
      <c r="D14" s="3">
        <v>89</v>
      </c>
      <c r="E14" s="3">
        <f t="shared" si="1"/>
        <v>1.4833333333333334</v>
      </c>
      <c r="F14" s="25">
        <f t="shared" si="1"/>
        <v>2.4722222222222222E-2</v>
      </c>
      <c r="G14" s="21">
        <f t="shared" si="2"/>
        <v>2.4722222222222222E-2</v>
      </c>
      <c r="H14" s="23">
        <f t="shared" si="3"/>
        <v>1.4833333333333334</v>
      </c>
      <c r="I14" s="33">
        <v>1</v>
      </c>
      <c r="J14" s="34" t="s">
        <v>59</v>
      </c>
      <c r="K14" s="35">
        <f t="shared" si="4"/>
        <v>40.449438202247187</v>
      </c>
      <c r="L14" s="36" t="s">
        <v>60</v>
      </c>
    </row>
    <row r="15" spans="1:12">
      <c r="B15" s="14" t="s">
        <v>15</v>
      </c>
      <c r="C15" s="3">
        <f t="shared" si="0"/>
        <v>2376</v>
      </c>
      <c r="D15" s="3">
        <v>99</v>
      </c>
      <c r="E15" s="3">
        <f t="shared" si="1"/>
        <v>1.65</v>
      </c>
      <c r="F15" s="25">
        <f t="shared" si="1"/>
        <v>2.75E-2</v>
      </c>
      <c r="G15" s="21">
        <f t="shared" si="2"/>
        <v>2.75E-2</v>
      </c>
      <c r="H15" s="23">
        <f t="shared" si="3"/>
        <v>1.65</v>
      </c>
      <c r="I15" s="33">
        <v>1</v>
      </c>
      <c r="J15" s="34" t="s">
        <v>59</v>
      </c>
      <c r="K15" s="35">
        <f t="shared" si="4"/>
        <v>36.363636363636367</v>
      </c>
      <c r="L15" s="36" t="s">
        <v>60</v>
      </c>
    </row>
    <row r="16" spans="1:12">
      <c r="B16" s="14" t="s">
        <v>16</v>
      </c>
      <c r="C16" s="3">
        <f t="shared" si="0"/>
        <v>2664</v>
      </c>
      <c r="D16" s="3">
        <v>111</v>
      </c>
      <c r="E16" s="3">
        <f t="shared" si="1"/>
        <v>1.85</v>
      </c>
      <c r="F16" s="25">
        <f t="shared" si="1"/>
        <v>3.0833333333333334E-2</v>
      </c>
      <c r="G16" s="21">
        <f t="shared" si="2"/>
        <v>3.0833333333333334E-2</v>
      </c>
      <c r="H16" s="23">
        <f t="shared" si="3"/>
        <v>1.85</v>
      </c>
      <c r="I16" s="33">
        <v>1</v>
      </c>
      <c r="J16" s="34" t="s">
        <v>59</v>
      </c>
      <c r="K16" s="35">
        <f t="shared" si="4"/>
        <v>32.432432432432428</v>
      </c>
      <c r="L16" s="36" t="s">
        <v>60</v>
      </c>
    </row>
    <row r="17" spans="2:12">
      <c r="B17" s="14" t="s">
        <v>17</v>
      </c>
      <c r="C17" s="3">
        <f t="shared" si="0"/>
        <v>2952</v>
      </c>
      <c r="D17" s="3">
        <v>123</v>
      </c>
      <c r="E17" s="3">
        <f t="shared" si="1"/>
        <v>2.0499999999999998</v>
      </c>
      <c r="F17" s="25">
        <f t="shared" si="1"/>
        <v>3.4166666666666665E-2</v>
      </c>
      <c r="G17" s="21">
        <f t="shared" si="2"/>
        <v>3.4166666666666665E-2</v>
      </c>
      <c r="H17" s="23">
        <f t="shared" si="3"/>
        <v>2.0499999999999998</v>
      </c>
      <c r="I17" s="33">
        <v>1</v>
      </c>
      <c r="J17" s="34" t="s">
        <v>59</v>
      </c>
      <c r="K17" s="35">
        <f t="shared" si="4"/>
        <v>29.26829268292683</v>
      </c>
      <c r="L17" s="36" t="s">
        <v>60</v>
      </c>
    </row>
    <row r="18" spans="2:12">
      <c r="B18" s="14" t="s">
        <v>18</v>
      </c>
      <c r="C18" s="3">
        <f t="shared" si="0"/>
        <v>3312</v>
      </c>
      <c r="D18" s="3">
        <v>138</v>
      </c>
      <c r="E18" s="3">
        <f t="shared" si="1"/>
        <v>2.2999999999999998</v>
      </c>
      <c r="F18" s="25">
        <f t="shared" si="1"/>
        <v>3.833333333333333E-2</v>
      </c>
      <c r="G18" s="21">
        <f t="shared" si="2"/>
        <v>3.833333333333333E-2</v>
      </c>
      <c r="H18" s="23">
        <f t="shared" si="3"/>
        <v>2.2999999999999998</v>
      </c>
      <c r="I18" s="33">
        <v>1</v>
      </c>
      <c r="J18" s="34" t="s">
        <v>59</v>
      </c>
      <c r="K18" s="35">
        <f t="shared" si="4"/>
        <v>26.086956521739133</v>
      </c>
      <c r="L18" s="36" t="s">
        <v>60</v>
      </c>
    </row>
    <row r="19" spans="2:12">
      <c r="B19" s="14" t="s">
        <v>19</v>
      </c>
      <c r="C19" s="3">
        <f t="shared" si="0"/>
        <v>3672</v>
      </c>
      <c r="D19" s="3">
        <v>153</v>
      </c>
      <c r="E19" s="3">
        <f t="shared" si="1"/>
        <v>2.5499999999999998</v>
      </c>
      <c r="F19" s="25">
        <f t="shared" si="1"/>
        <v>4.2499999999999996E-2</v>
      </c>
      <c r="G19" s="21">
        <f t="shared" si="2"/>
        <v>4.2499999999999996E-2</v>
      </c>
      <c r="H19" s="23">
        <f t="shared" si="3"/>
        <v>2.5499999999999998</v>
      </c>
      <c r="I19" s="33">
        <v>1</v>
      </c>
      <c r="J19" s="34" t="s">
        <v>59</v>
      </c>
      <c r="K19" s="35">
        <f t="shared" si="4"/>
        <v>23.529411764705884</v>
      </c>
      <c r="L19" s="36" t="s">
        <v>60</v>
      </c>
    </row>
    <row r="20" spans="2:12">
      <c r="B20" s="14" t="s">
        <v>20</v>
      </c>
      <c r="C20" s="3">
        <f t="shared" si="0"/>
        <v>4104</v>
      </c>
      <c r="D20" s="3">
        <v>171</v>
      </c>
      <c r="E20" s="3">
        <f t="shared" si="1"/>
        <v>2.85</v>
      </c>
      <c r="F20" s="25">
        <f t="shared" si="1"/>
        <v>4.7500000000000001E-2</v>
      </c>
      <c r="G20" s="21">
        <f t="shared" si="2"/>
        <v>4.7500000000000001E-2</v>
      </c>
      <c r="H20" s="23">
        <f t="shared" si="3"/>
        <v>2.85</v>
      </c>
      <c r="I20" s="33">
        <v>1</v>
      </c>
      <c r="J20" s="34" t="s">
        <v>59</v>
      </c>
      <c r="K20" s="35">
        <f t="shared" si="4"/>
        <v>21.052631578947366</v>
      </c>
      <c r="L20" s="36" t="s">
        <v>60</v>
      </c>
    </row>
    <row r="21" spans="2:12">
      <c r="B21" s="14" t="s">
        <v>21</v>
      </c>
      <c r="C21" s="3">
        <f t="shared" si="0"/>
        <v>4584</v>
      </c>
      <c r="D21" s="3">
        <v>191</v>
      </c>
      <c r="E21" s="3">
        <f t="shared" si="1"/>
        <v>3.1833333333333331</v>
      </c>
      <c r="F21" s="25">
        <f t="shared" si="1"/>
        <v>5.305555555555555E-2</v>
      </c>
      <c r="G21" s="21">
        <f t="shared" si="2"/>
        <v>5.305555555555555E-2</v>
      </c>
      <c r="H21" s="23">
        <f t="shared" si="3"/>
        <v>3.1833333333333331</v>
      </c>
      <c r="I21" s="33">
        <v>1</v>
      </c>
      <c r="J21" s="34" t="s">
        <v>59</v>
      </c>
      <c r="K21" s="35">
        <f t="shared" si="4"/>
        <v>18.848167539267017</v>
      </c>
      <c r="L21" s="36" t="s">
        <v>60</v>
      </c>
    </row>
    <row r="22" spans="2:12">
      <c r="B22" s="14" t="s">
        <v>22</v>
      </c>
      <c r="C22" s="3">
        <f t="shared" si="0"/>
        <v>5112</v>
      </c>
      <c r="D22" s="3">
        <v>213</v>
      </c>
      <c r="E22" s="3">
        <f t="shared" si="1"/>
        <v>3.55</v>
      </c>
      <c r="F22" s="25">
        <f t="shared" si="1"/>
        <v>5.9166666666666666E-2</v>
      </c>
      <c r="G22" s="21">
        <f t="shared" si="2"/>
        <v>5.9166666666666666E-2</v>
      </c>
      <c r="H22" s="23">
        <f t="shared" si="3"/>
        <v>3.55</v>
      </c>
      <c r="I22" s="33">
        <v>1</v>
      </c>
      <c r="J22" s="34" t="s">
        <v>59</v>
      </c>
      <c r="K22" s="35">
        <f t="shared" si="4"/>
        <v>16.901408450704228</v>
      </c>
      <c r="L22" s="36" t="s">
        <v>60</v>
      </c>
    </row>
    <row r="23" spans="2:12">
      <c r="B23" s="14" t="s">
        <v>23</v>
      </c>
      <c r="C23" s="3">
        <f t="shared" si="0"/>
        <v>5688</v>
      </c>
      <c r="D23" s="3">
        <v>237</v>
      </c>
      <c r="E23" s="3">
        <f t="shared" si="1"/>
        <v>3.95</v>
      </c>
      <c r="F23" s="25">
        <f t="shared" si="1"/>
        <v>6.5833333333333341E-2</v>
      </c>
      <c r="G23" s="21">
        <f t="shared" si="2"/>
        <v>6.5833333333333341E-2</v>
      </c>
      <c r="H23" s="23">
        <f t="shared" si="3"/>
        <v>3.95</v>
      </c>
      <c r="I23" s="33">
        <v>1</v>
      </c>
      <c r="J23" s="34" t="s">
        <v>59</v>
      </c>
      <c r="K23" s="35">
        <f t="shared" si="4"/>
        <v>15.189873417721518</v>
      </c>
      <c r="L23" s="36" t="s">
        <v>60</v>
      </c>
    </row>
    <row r="24" spans="2:12">
      <c r="B24" s="14" t="s">
        <v>24</v>
      </c>
      <c r="C24" s="3">
        <f t="shared" si="0"/>
        <v>6336</v>
      </c>
      <c r="D24" s="3">
        <v>264</v>
      </c>
      <c r="E24" s="3">
        <f t="shared" ref="E24:F43" si="5">D24/60</f>
        <v>4.4000000000000004</v>
      </c>
      <c r="F24" s="25">
        <f t="shared" si="5"/>
        <v>7.3333333333333334E-2</v>
      </c>
      <c r="G24" s="21">
        <f t="shared" si="2"/>
        <v>7.3333333333333334E-2</v>
      </c>
      <c r="H24" s="23">
        <f t="shared" si="3"/>
        <v>4.4000000000000004</v>
      </c>
      <c r="I24" s="33">
        <v>1</v>
      </c>
      <c r="J24" s="34" t="s">
        <v>59</v>
      </c>
      <c r="K24" s="35">
        <f t="shared" si="4"/>
        <v>13.636363636363635</v>
      </c>
      <c r="L24" s="36" t="s">
        <v>60</v>
      </c>
    </row>
    <row r="25" spans="2:12">
      <c r="B25" s="14" t="s">
        <v>25</v>
      </c>
      <c r="C25" s="3">
        <f t="shared" si="0"/>
        <v>7080</v>
      </c>
      <c r="D25" s="3">
        <v>295</v>
      </c>
      <c r="E25" s="3">
        <f t="shared" si="5"/>
        <v>4.916666666666667</v>
      </c>
      <c r="F25" s="25">
        <f t="shared" si="5"/>
        <v>8.1944444444444445E-2</v>
      </c>
      <c r="G25" s="21">
        <f t="shared" si="2"/>
        <v>8.1944444444444445E-2</v>
      </c>
      <c r="H25" s="23">
        <f t="shared" si="3"/>
        <v>4.916666666666667</v>
      </c>
      <c r="I25" s="33">
        <v>1</v>
      </c>
      <c r="J25" s="34" t="s">
        <v>59</v>
      </c>
      <c r="K25" s="35">
        <f t="shared" si="4"/>
        <v>12.203389830508474</v>
      </c>
      <c r="L25" s="36" t="s">
        <v>60</v>
      </c>
    </row>
    <row r="26" spans="2:12">
      <c r="B26" s="14" t="s">
        <v>26</v>
      </c>
      <c r="C26" s="3">
        <f t="shared" si="0"/>
        <v>7896</v>
      </c>
      <c r="D26" s="3">
        <v>329</v>
      </c>
      <c r="E26" s="3">
        <f t="shared" si="5"/>
        <v>5.4833333333333334</v>
      </c>
      <c r="F26" s="25">
        <f t="shared" si="5"/>
        <v>9.1388888888888895E-2</v>
      </c>
      <c r="G26" s="21">
        <f t="shared" si="2"/>
        <v>9.1388888888888895E-2</v>
      </c>
      <c r="H26" s="23">
        <f t="shared" si="3"/>
        <v>5.4833333333333334</v>
      </c>
      <c r="I26" s="33">
        <v>1</v>
      </c>
      <c r="J26" s="34" t="s">
        <v>59</v>
      </c>
      <c r="K26" s="35">
        <f t="shared" si="4"/>
        <v>10.94224924012158</v>
      </c>
      <c r="L26" s="36" t="s">
        <v>60</v>
      </c>
    </row>
    <row r="27" spans="2:12">
      <c r="B27" s="14" t="s">
        <v>27</v>
      </c>
      <c r="C27" s="3">
        <f t="shared" si="0"/>
        <v>8784</v>
      </c>
      <c r="D27" s="3">
        <v>366</v>
      </c>
      <c r="E27" s="3">
        <f t="shared" si="5"/>
        <v>6.1</v>
      </c>
      <c r="F27" s="25">
        <f t="shared" si="5"/>
        <v>0.10166666666666666</v>
      </c>
      <c r="G27" s="21">
        <f t="shared" si="2"/>
        <v>0.10166666666666666</v>
      </c>
      <c r="H27" s="23">
        <f t="shared" si="3"/>
        <v>6.1</v>
      </c>
      <c r="I27" s="33">
        <v>1</v>
      </c>
      <c r="J27" s="34" t="s">
        <v>59</v>
      </c>
      <c r="K27" s="35">
        <f t="shared" si="4"/>
        <v>9.8360655737704921</v>
      </c>
      <c r="L27" s="36" t="s">
        <v>60</v>
      </c>
    </row>
    <row r="28" spans="2:12">
      <c r="B28" s="14" t="s">
        <v>28</v>
      </c>
      <c r="C28" s="3">
        <f t="shared" si="0"/>
        <v>9792</v>
      </c>
      <c r="D28" s="3">
        <v>408</v>
      </c>
      <c r="E28" s="3">
        <f t="shared" si="5"/>
        <v>6.8</v>
      </c>
      <c r="F28" s="25">
        <f t="shared" si="5"/>
        <v>0.11333333333333333</v>
      </c>
      <c r="G28" s="21">
        <f t="shared" si="2"/>
        <v>0.11333333333333333</v>
      </c>
      <c r="H28" s="23">
        <f t="shared" si="3"/>
        <v>6.8</v>
      </c>
      <c r="I28" s="33">
        <v>1</v>
      </c>
      <c r="J28" s="34" t="s">
        <v>59</v>
      </c>
      <c r="K28" s="35">
        <f t="shared" si="4"/>
        <v>8.8235294117647065</v>
      </c>
      <c r="L28" s="36" t="s">
        <v>60</v>
      </c>
    </row>
    <row r="29" spans="2:12">
      <c r="B29" s="14" t="s">
        <v>29</v>
      </c>
      <c r="C29" s="3">
        <f t="shared" si="0"/>
        <v>10920</v>
      </c>
      <c r="D29" s="3">
        <v>455</v>
      </c>
      <c r="E29" s="3">
        <f t="shared" si="5"/>
        <v>7.583333333333333</v>
      </c>
      <c r="F29" s="25">
        <f t="shared" si="5"/>
        <v>0.12638888888888888</v>
      </c>
      <c r="G29" s="21">
        <f t="shared" si="2"/>
        <v>0.12638888888888888</v>
      </c>
      <c r="H29" s="23">
        <f t="shared" si="3"/>
        <v>7.583333333333333</v>
      </c>
      <c r="I29" s="33">
        <v>1</v>
      </c>
      <c r="J29" s="34" t="s">
        <v>59</v>
      </c>
      <c r="K29" s="35">
        <f t="shared" si="4"/>
        <v>7.9120879120879124</v>
      </c>
      <c r="L29" s="36" t="s">
        <v>60</v>
      </c>
    </row>
    <row r="30" spans="2:12">
      <c r="B30" s="14" t="s">
        <v>30</v>
      </c>
      <c r="C30" s="3">
        <f t="shared" si="0"/>
        <v>12192</v>
      </c>
      <c r="D30" s="3">
        <v>508</v>
      </c>
      <c r="E30" s="3">
        <f t="shared" si="5"/>
        <v>8.4666666666666668</v>
      </c>
      <c r="F30" s="25">
        <f t="shared" si="5"/>
        <v>0.1411111111111111</v>
      </c>
      <c r="G30" s="21">
        <f t="shared" si="2"/>
        <v>0.1411111111111111</v>
      </c>
      <c r="H30" s="23">
        <f t="shared" si="3"/>
        <v>8.4666666666666668</v>
      </c>
      <c r="I30" s="33">
        <v>1</v>
      </c>
      <c r="J30" s="34" t="s">
        <v>59</v>
      </c>
      <c r="K30" s="35">
        <f t="shared" si="4"/>
        <v>7.0866141732283463</v>
      </c>
      <c r="L30" s="36" t="s">
        <v>60</v>
      </c>
    </row>
    <row r="31" spans="2:12">
      <c r="B31" s="14" t="s">
        <v>31</v>
      </c>
      <c r="C31" s="3">
        <f t="shared" si="0"/>
        <v>13584</v>
      </c>
      <c r="D31" s="3">
        <v>566</v>
      </c>
      <c r="E31" s="3">
        <f t="shared" si="5"/>
        <v>9.4333333333333336</v>
      </c>
      <c r="F31" s="25">
        <f t="shared" si="5"/>
        <v>0.15722222222222224</v>
      </c>
      <c r="G31" s="21">
        <f t="shared" si="2"/>
        <v>0.15722222222222224</v>
      </c>
      <c r="H31" s="23">
        <f t="shared" si="3"/>
        <v>9.4333333333333336</v>
      </c>
      <c r="I31" s="33">
        <v>1</v>
      </c>
      <c r="J31" s="34" t="s">
        <v>59</v>
      </c>
      <c r="K31" s="37">
        <f t="shared" si="4"/>
        <v>6.3604240282685511</v>
      </c>
      <c r="L31" s="36" t="s">
        <v>60</v>
      </c>
    </row>
    <row r="32" spans="2:12">
      <c r="B32" s="14" t="s">
        <v>32</v>
      </c>
      <c r="C32" s="3">
        <f t="shared" si="0"/>
        <v>15144</v>
      </c>
      <c r="D32" s="3">
        <v>631</v>
      </c>
      <c r="E32" s="3">
        <f t="shared" si="5"/>
        <v>10.516666666666667</v>
      </c>
      <c r="F32" s="25">
        <f t="shared" si="5"/>
        <v>0.17527777777777778</v>
      </c>
      <c r="G32" s="21">
        <f t="shared" si="2"/>
        <v>0.17527777777777778</v>
      </c>
      <c r="H32" s="23">
        <f t="shared" si="3"/>
        <v>10.516666666666667</v>
      </c>
      <c r="I32" s="33">
        <v>1</v>
      </c>
      <c r="J32" s="34" t="s">
        <v>59</v>
      </c>
      <c r="K32" s="37">
        <f t="shared" si="4"/>
        <v>5.7052297939778125</v>
      </c>
      <c r="L32" s="36" t="s">
        <v>60</v>
      </c>
    </row>
    <row r="33" spans="2:12">
      <c r="B33" s="14" t="s">
        <v>33</v>
      </c>
      <c r="C33" s="3">
        <f t="shared" si="0"/>
        <v>16896</v>
      </c>
      <c r="D33" s="3">
        <v>704</v>
      </c>
      <c r="E33" s="3">
        <f t="shared" si="5"/>
        <v>11.733333333333333</v>
      </c>
      <c r="F33" s="25">
        <f t="shared" si="5"/>
        <v>0.19555555555555554</v>
      </c>
      <c r="G33" s="21">
        <f t="shared" si="2"/>
        <v>0.19555555555555554</v>
      </c>
      <c r="H33" s="23">
        <f t="shared" si="3"/>
        <v>11.733333333333333</v>
      </c>
      <c r="I33" s="33">
        <v>1</v>
      </c>
      <c r="J33" s="34" t="s">
        <v>59</v>
      </c>
      <c r="K33" s="37">
        <f t="shared" si="4"/>
        <v>5.1136363636363642</v>
      </c>
      <c r="L33" s="36" t="s">
        <v>60</v>
      </c>
    </row>
    <row r="34" spans="2:12">
      <c r="B34" s="14" t="s">
        <v>34</v>
      </c>
      <c r="C34" s="3">
        <f t="shared" si="0"/>
        <v>18840</v>
      </c>
      <c r="D34" s="3">
        <v>785</v>
      </c>
      <c r="E34" s="3">
        <f t="shared" si="5"/>
        <v>13.083333333333334</v>
      </c>
      <c r="F34" s="25">
        <f t="shared" si="5"/>
        <v>0.21805555555555556</v>
      </c>
      <c r="G34" s="21">
        <f t="shared" si="2"/>
        <v>0.21805555555555556</v>
      </c>
      <c r="H34" s="23">
        <f t="shared" si="3"/>
        <v>13.083333333333334</v>
      </c>
      <c r="I34" s="33">
        <v>1</v>
      </c>
      <c r="J34" s="34" t="s">
        <v>59</v>
      </c>
      <c r="K34" s="37">
        <f t="shared" si="4"/>
        <v>4.5859872611464967</v>
      </c>
      <c r="L34" s="36" t="s">
        <v>60</v>
      </c>
    </row>
    <row r="35" spans="2:12">
      <c r="B35" s="14" t="s">
        <v>35</v>
      </c>
      <c r="C35" s="3">
        <f t="shared" si="0"/>
        <v>21000</v>
      </c>
      <c r="D35" s="3">
        <v>875</v>
      </c>
      <c r="E35" s="3">
        <f t="shared" si="5"/>
        <v>14.583333333333334</v>
      </c>
      <c r="F35" s="25">
        <f t="shared" si="5"/>
        <v>0.24305555555555555</v>
      </c>
      <c r="G35" s="21">
        <f t="shared" si="2"/>
        <v>0.24305555555555555</v>
      </c>
      <c r="H35" s="23">
        <f t="shared" si="3"/>
        <v>14.583333333333334</v>
      </c>
      <c r="I35" s="33">
        <v>1</v>
      </c>
      <c r="J35" s="34" t="s">
        <v>59</v>
      </c>
      <c r="K35" s="37">
        <f t="shared" si="4"/>
        <v>4.1142857142857139</v>
      </c>
      <c r="L35" s="36" t="s">
        <v>60</v>
      </c>
    </row>
    <row r="36" spans="2:12">
      <c r="B36" s="14" t="s">
        <v>36</v>
      </c>
      <c r="C36" s="3">
        <f t="shared" ref="C36:C53" si="6">D36*24</f>
        <v>23400</v>
      </c>
      <c r="D36" s="3">
        <v>975</v>
      </c>
      <c r="E36" s="3">
        <f t="shared" si="5"/>
        <v>16.25</v>
      </c>
      <c r="F36" s="25">
        <f t="shared" si="5"/>
        <v>0.27083333333333331</v>
      </c>
      <c r="G36" s="21">
        <f t="shared" ref="G36:G53" si="7">F36</f>
        <v>0.27083333333333331</v>
      </c>
      <c r="H36" s="23">
        <f t="shared" ref="H36:H53" si="8">E36</f>
        <v>16.25</v>
      </c>
      <c r="I36" s="33">
        <v>1</v>
      </c>
      <c r="J36" s="34" t="s">
        <v>59</v>
      </c>
      <c r="K36" s="37">
        <f t="shared" ref="K36:K53" si="9">60/H36</f>
        <v>3.6923076923076925</v>
      </c>
      <c r="L36" s="36" t="s">
        <v>60</v>
      </c>
    </row>
    <row r="37" spans="2:12">
      <c r="B37" s="14" t="s">
        <v>37</v>
      </c>
      <c r="C37" s="3">
        <f t="shared" si="6"/>
        <v>26088</v>
      </c>
      <c r="D37" s="3">
        <v>1087</v>
      </c>
      <c r="E37" s="3">
        <f t="shared" si="5"/>
        <v>18.116666666666667</v>
      </c>
      <c r="F37" s="25">
        <f t="shared" si="5"/>
        <v>0.30194444444444446</v>
      </c>
      <c r="G37" s="21">
        <f t="shared" si="7"/>
        <v>0.30194444444444446</v>
      </c>
      <c r="H37" s="23">
        <f t="shared" si="8"/>
        <v>18.116666666666667</v>
      </c>
      <c r="I37" s="33">
        <v>1</v>
      </c>
      <c r="J37" s="34" t="s">
        <v>59</v>
      </c>
      <c r="K37" s="37">
        <f t="shared" si="9"/>
        <v>3.3118675252989878</v>
      </c>
      <c r="L37" s="36" t="s">
        <v>60</v>
      </c>
    </row>
    <row r="38" spans="2:12">
      <c r="B38" s="14" t="s">
        <v>38</v>
      </c>
      <c r="C38" s="3">
        <f t="shared" si="6"/>
        <v>29088</v>
      </c>
      <c r="D38" s="3">
        <v>1212</v>
      </c>
      <c r="E38" s="3">
        <f t="shared" si="5"/>
        <v>20.2</v>
      </c>
      <c r="F38" s="25">
        <f t="shared" si="5"/>
        <v>0.33666666666666667</v>
      </c>
      <c r="G38" s="21">
        <f t="shared" si="7"/>
        <v>0.33666666666666667</v>
      </c>
      <c r="H38" s="23">
        <f t="shared" si="8"/>
        <v>20.2</v>
      </c>
      <c r="I38" s="33">
        <v>1</v>
      </c>
      <c r="J38" s="34" t="s">
        <v>59</v>
      </c>
      <c r="K38" s="37">
        <f t="shared" si="9"/>
        <v>2.9702970297029703</v>
      </c>
      <c r="L38" s="36" t="s">
        <v>60</v>
      </c>
    </row>
    <row r="39" spans="2:12">
      <c r="B39" s="14" t="s">
        <v>39</v>
      </c>
      <c r="C39" s="3">
        <f t="shared" si="6"/>
        <v>32448</v>
      </c>
      <c r="D39" s="3">
        <v>1352</v>
      </c>
      <c r="E39" s="3">
        <f t="shared" si="5"/>
        <v>22.533333333333335</v>
      </c>
      <c r="F39" s="25">
        <f t="shared" si="5"/>
        <v>0.37555555555555559</v>
      </c>
      <c r="G39" s="21">
        <f t="shared" si="7"/>
        <v>0.37555555555555559</v>
      </c>
      <c r="H39" s="23">
        <f t="shared" si="8"/>
        <v>22.533333333333335</v>
      </c>
      <c r="I39" s="33">
        <v>1</v>
      </c>
      <c r="J39" s="34" t="s">
        <v>59</v>
      </c>
      <c r="K39" s="37">
        <f t="shared" si="9"/>
        <v>2.6627218934911241</v>
      </c>
      <c r="L39" s="36" t="s">
        <v>60</v>
      </c>
    </row>
    <row r="40" spans="2:12">
      <c r="B40" s="14" t="s">
        <v>40</v>
      </c>
      <c r="C40" s="3">
        <f t="shared" si="6"/>
        <v>36168</v>
      </c>
      <c r="D40" s="3">
        <v>1507</v>
      </c>
      <c r="E40" s="3">
        <f t="shared" si="5"/>
        <v>25.116666666666667</v>
      </c>
      <c r="F40" s="25">
        <f t="shared" si="5"/>
        <v>0.4186111111111111</v>
      </c>
      <c r="G40" s="21">
        <f t="shared" si="7"/>
        <v>0.4186111111111111</v>
      </c>
      <c r="H40" s="23">
        <f t="shared" si="8"/>
        <v>25.116666666666667</v>
      </c>
      <c r="I40" s="33">
        <v>1</v>
      </c>
      <c r="J40" s="34" t="s">
        <v>59</v>
      </c>
      <c r="K40" s="37">
        <f t="shared" si="9"/>
        <v>2.38885202388852</v>
      </c>
      <c r="L40" s="36" t="s">
        <v>60</v>
      </c>
    </row>
    <row r="41" spans="2:12">
      <c r="B41" s="14" t="s">
        <v>41</v>
      </c>
      <c r="C41" s="3">
        <f t="shared" si="6"/>
        <v>40320</v>
      </c>
      <c r="D41" s="3">
        <v>1680</v>
      </c>
      <c r="E41" s="3">
        <f t="shared" si="5"/>
        <v>28</v>
      </c>
      <c r="F41" s="25">
        <f t="shared" si="5"/>
        <v>0.46666666666666667</v>
      </c>
      <c r="G41" s="21">
        <f t="shared" si="7"/>
        <v>0.46666666666666667</v>
      </c>
      <c r="H41" s="23">
        <f t="shared" si="8"/>
        <v>28</v>
      </c>
      <c r="I41" s="33">
        <v>1</v>
      </c>
      <c r="J41" s="34" t="s">
        <v>59</v>
      </c>
      <c r="K41" s="37">
        <f t="shared" si="9"/>
        <v>2.1428571428571428</v>
      </c>
      <c r="L41" s="36" t="s">
        <v>60</v>
      </c>
    </row>
    <row r="42" spans="2:12">
      <c r="B42" s="14" t="s">
        <v>42</v>
      </c>
      <c r="C42" s="3">
        <f t="shared" si="6"/>
        <v>44952</v>
      </c>
      <c r="D42" s="3">
        <v>1873</v>
      </c>
      <c r="E42" s="3">
        <f t="shared" si="5"/>
        <v>31.216666666666665</v>
      </c>
      <c r="F42" s="25">
        <f t="shared" si="5"/>
        <v>0.52027777777777773</v>
      </c>
      <c r="G42" s="21">
        <f t="shared" si="7"/>
        <v>0.52027777777777773</v>
      </c>
      <c r="H42" s="23">
        <f t="shared" si="8"/>
        <v>31.216666666666665</v>
      </c>
      <c r="I42" s="33">
        <v>1</v>
      </c>
      <c r="J42" s="34" t="s">
        <v>59</v>
      </c>
      <c r="K42" s="37">
        <f t="shared" si="9"/>
        <v>1.9220501868659905</v>
      </c>
      <c r="L42" s="36" t="s">
        <v>60</v>
      </c>
    </row>
    <row r="43" spans="2:12">
      <c r="B43" s="14" t="s">
        <v>43</v>
      </c>
      <c r="C43" s="3">
        <f t="shared" si="6"/>
        <v>50136</v>
      </c>
      <c r="D43" s="3">
        <v>2089</v>
      </c>
      <c r="E43" s="3">
        <f t="shared" si="5"/>
        <v>34.81666666666667</v>
      </c>
      <c r="F43" s="25">
        <f t="shared" si="5"/>
        <v>0.58027777777777778</v>
      </c>
      <c r="G43" s="21">
        <f t="shared" si="7"/>
        <v>0.58027777777777778</v>
      </c>
      <c r="H43" s="23">
        <f t="shared" si="8"/>
        <v>34.81666666666667</v>
      </c>
      <c r="I43" s="33">
        <v>1</v>
      </c>
      <c r="J43" s="34" t="s">
        <v>59</v>
      </c>
      <c r="K43" s="37">
        <f t="shared" si="9"/>
        <v>1.7233125897558639</v>
      </c>
      <c r="L43" s="36" t="s">
        <v>60</v>
      </c>
    </row>
    <row r="44" spans="2:12">
      <c r="B44" s="14" t="s">
        <v>44</v>
      </c>
      <c r="C44" s="3">
        <f t="shared" si="6"/>
        <v>55896</v>
      </c>
      <c r="D44" s="3">
        <v>2329</v>
      </c>
      <c r="E44" s="3">
        <f t="shared" ref="E44:F53" si="10">D44/60</f>
        <v>38.81666666666667</v>
      </c>
      <c r="F44" s="25">
        <f t="shared" si="10"/>
        <v>0.64694444444444454</v>
      </c>
      <c r="G44" s="21">
        <f t="shared" si="7"/>
        <v>0.64694444444444454</v>
      </c>
      <c r="H44" s="23">
        <f t="shared" si="8"/>
        <v>38.81666666666667</v>
      </c>
      <c r="I44" s="33">
        <v>1</v>
      </c>
      <c r="J44" s="34" t="s">
        <v>59</v>
      </c>
      <c r="K44" s="37">
        <f t="shared" si="9"/>
        <v>1.5457277801631599</v>
      </c>
      <c r="L44" s="36" t="s">
        <v>60</v>
      </c>
    </row>
    <row r="45" spans="2:12">
      <c r="B45" s="14" t="s">
        <v>45</v>
      </c>
      <c r="C45" s="3">
        <f t="shared" si="6"/>
        <v>62328</v>
      </c>
      <c r="D45" s="3">
        <v>2597</v>
      </c>
      <c r="E45" s="3">
        <f t="shared" si="10"/>
        <v>43.283333333333331</v>
      </c>
      <c r="F45" s="25">
        <f t="shared" si="10"/>
        <v>0.72138888888888886</v>
      </c>
      <c r="G45" s="21">
        <f t="shared" si="7"/>
        <v>0.72138888888888886</v>
      </c>
      <c r="H45" s="23">
        <f t="shared" si="8"/>
        <v>43.283333333333331</v>
      </c>
      <c r="I45" s="33">
        <v>1</v>
      </c>
      <c r="J45" s="34" t="s">
        <v>59</v>
      </c>
      <c r="K45" s="37">
        <f t="shared" si="9"/>
        <v>1.3862148633038121</v>
      </c>
      <c r="L45" s="36" t="s">
        <v>60</v>
      </c>
    </row>
    <row r="46" spans="2:12">
      <c r="B46" s="14" t="s">
        <v>46</v>
      </c>
      <c r="C46" s="3">
        <f t="shared" si="6"/>
        <v>69480</v>
      </c>
      <c r="D46" s="3">
        <v>2895</v>
      </c>
      <c r="E46" s="3">
        <f t="shared" si="10"/>
        <v>48.25</v>
      </c>
      <c r="F46" s="25">
        <f t="shared" si="10"/>
        <v>0.8041666666666667</v>
      </c>
      <c r="G46" s="21">
        <f t="shared" si="7"/>
        <v>0.8041666666666667</v>
      </c>
      <c r="H46" s="23">
        <f t="shared" si="8"/>
        <v>48.25</v>
      </c>
      <c r="I46" s="33">
        <v>1</v>
      </c>
      <c r="J46" s="34" t="s">
        <v>59</v>
      </c>
      <c r="K46" s="37">
        <f t="shared" si="9"/>
        <v>1.2435233160621761</v>
      </c>
      <c r="L46" s="36" t="s">
        <v>60</v>
      </c>
    </row>
    <row r="47" spans="2:12">
      <c r="B47" s="14" t="s">
        <v>47</v>
      </c>
      <c r="C47" s="3">
        <f t="shared" si="6"/>
        <v>77472</v>
      </c>
      <c r="D47" s="3">
        <v>3228</v>
      </c>
      <c r="E47" s="3">
        <f t="shared" si="10"/>
        <v>53.8</v>
      </c>
      <c r="F47" s="25">
        <f t="shared" si="10"/>
        <v>0.89666666666666661</v>
      </c>
      <c r="G47" s="21">
        <f t="shared" si="7"/>
        <v>0.89666666666666661</v>
      </c>
      <c r="H47" s="23">
        <f t="shared" si="8"/>
        <v>53.8</v>
      </c>
      <c r="I47" s="33">
        <v>1</v>
      </c>
      <c r="J47" s="34" t="s">
        <v>59</v>
      </c>
      <c r="K47" s="37">
        <f t="shared" si="9"/>
        <v>1.1152416356877324</v>
      </c>
      <c r="L47" s="36" t="s">
        <v>60</v>
      </c>
    </row>
    <row r="48" spans="2:12">
      <c r="B48" s="14" t="s">
        <v>48</v>
      </c>
      <c r="C48" s="3">
        <f t="shared" si="6"/>
        <v>86376</v>
      </c>
      <c r="D48" s="3">
        <v>3599</v>
      </c>
      <c r="E48" s="3">
        <f t="shared" si="10"/>
        <v>59.983333333333334</v>
      </c>
      <c r="F48" s="25">
        <f t="shared" si="10"/>
        <v>0.99972222222222229</v>
      </c>
      <c r="G48" s="21">
        <f t="shared" si="7"/>
        <v>0.99972222222222229</v>
      </c>
      <c r="H48" s="23">
        <f t="shared" si="8"/>
        <v>59.983333333333334</v>
      </c>
      <c r="I48" s="33">
        <v>1</v>
      </c>
      <c r="J48" s="34" t="s">
        <v>59</v>
      </c>
      <c r="K48" s="37">
        <f t="shared" si="9"/>
        <v>1.0002778549597111</v>
      </c>
      <c r="L48" s="36" t="s">
        <v>60</v>
      </c>
    </row>
    <row r="49" spans="2:12">
      <c r="B49" s="14" t="s">
        <v>49</v>
      </c>
      <c r="C49" s="3">
        <f t="shared" si="6"/>
        <v>96288</v>
      </c>
      <c r="D49" s="3">
        <v>4012</v>
      </c>
      <c r="E49" s="3">
        <f t="shared" si="10"/>
        <v>66.86666666666666</v>
      </c>
      <c r="F49" s="25">
        <f t="shared" si="10"/>
        <v>1.1144444444444443</v>
      </c>
      <c r="G49" s="21">
        <f t="shared" si="7"/>
        <v>1.1144444444444443</v>
      </c>
      <c r="H49" s="23">
        <f t="shared" si="8"/>
        <v>66.86666666666666</v>
      </c>
      <c r="I49" s="33">
        <v>1</v>
      </c>
      <c r="J49" s="34" t="s">
        <v>59</v>
      </c>
      <c r="K49" s="37">
        <f t="shared" si="9"/>
        <v>0.89730807577268201</v>
      </c>
      <c r="L49" s="36" t="s">
        <v>60</v>
      </c>
    </row>
    <row r="50" spans="2:12">
      <c r="B50" s="14" t="s">
        <v>50</v>
      </c>
      <c r="C50" s="3">
        <f t="shared" si="6"/>
        <v>107352</v>
      </c>
      <c r="D50" s="3">
        <v>4473</v>
      </c>
      <c r="E50" s="3">
        <f t="shared" si="10"/>
        <v>74.55</v>
      </c>
      <c r="F50" s="25">
        <f t="shared" si="10"/>
        <v>1.2424999999999999</v>
      </c>
      <c r="G50" s="21">
        <f t="shared" si="7"/>
        <v>1.2424999999999999</v>
      </c>
      <c r="H50" s="23">
        <f t="shared" si="8"/>
        <v>74.55</v>
      </c>
      <c r="I50" s="33">
        <v>1</v>
      </c>
      <c r="J50" s="34" t="s">
        <v>59</v>
      </c>
      <c r="K50" s="37">
        <f t="shared" si="9"/>
        <v>0.8048289738430584</v>
      </c>
      <c r="L50" s="36" t="s">
        <v>60</v>
      </c>
    </row>
    <row r="51" spans="2:12">
      <c r="B51" s="14" t="s">
        <v>51</v>
      </c>
      <c r="C51" s="3">
        <f t="shared" si="6"/>
        <v>119712</v>
      </c>
      <c r="D51" s="3">
        <v>4988</v>
      </c>
      <c r="E51" s="3">
        <f t="shared" si="10"/>
        <v>83.13333333333334</v>
      </c>
      <c r="F51" s="25">
        <f t="shared" si="10"/>
        <v>1.3855555555555557</v>
      </c>
      <c r="G51" s="21">
        <f t="shared" si="7"/>
        <v>1.3855555555555557</v>
      </c>
      <c r="H51" s="23">
        <f t="shared" si="8"/>
        <v>83.13333333333334</v>
      </c>
      <c r="I51" s="33">
        <v>1</v>
      </c>
      <c r="J51" s="34" t="s">
        <v>59</v>
      </c>
      <c r="K51" s="37">
        <f t="shared" si="9"/>
        <v>0.72173215717722528</v>
      </c>
      <c r="L51" s="36" t="s">
        <v>60</v>
      </c>
    </row>
    <row r="52" spans="2:12">
      <c r="B52" s="14" t="s">
        <v>52</v>
      </c>
      <c r="C52" s="3">
        <f t="shared" si="6"/>
        <v>133464</v>
      </c>
      <c r="D52" s="3">
        <v>5561</v>
      </c>
      <c r="E52" s="3">
        <f t="shared" si="10"/>
        <v>92.683333333333337</v>
      </c>
      <c r="F52" s="25">
        <f t="shared" si="10"/>
        <v>1.5447222222222223</v>
      </c>
      <c r="G52" s="21">
        <f t="shared" si="7"/>
        <v>1.5447222222222223</v>
      </c>
      <c r="H52" s="23">
        <f t="shared" si="8"/>
        <v>92.683333333333337</v>
      </c>
      <c r="I52" s="33">
        <v>1</v>
      </c>
      <c r="J52" s="34" t="s">
        <v>59</v>
      </c>
      <c r="K52" s="38">
        <f t="shared" si="9"/>
        <v>0.64736558172990466</v>
      </c>
      <c r="L52" s="36" t="s">
        <v>60</v>
      </c>
    </row>
    <row r="53" spans="2:12" ht="13.5" thickBot="1">
      <c r="B53" s="15" t="s">
        <v>53</v>
      </c>
      <c r="C53" s="7">
        <f t="shared" si="6"/>
        <v>148800</v>
      </c>
      <c r="D53" s="7">
        <v>6200</v>
      </c>
      <c r="E53" s="7">
        <f t="shared" si="10"/>
        <v>103.33333333333333</v>
      </c>
      <c r="F53" s="26">
        <f t="shared" si="10"/>
        <v>1.7222222222222221</v>
      </c>
      <c r="G53" s="22">
        <f t="shared" si="7"/>
        <v>1.7222222222222221</v>
      </c>
      <c r="H53" s="23">
        <f t="shared" si="8"/>
        <v>103.33333333333333</v>
      </c>
      <c r="I53" s="33">
        <v>1</v>
      </c>
      <c r="J53" s="34" t="s">
        <v>59</v>
      </c>
      <c r="K53" s="38">
        <f t="shared" si="9"/>
        <v>0.58064516129032262</v>
      </c>
      <c r="L53" s="36" t="s">
        <v>60</v>
      </c>
    </row>
  </sheetData>
  <sheetProtection selectLockedCells="1"/>
  <mergeCells count="2">
    <mergeCell ref="B2:G2"/>
    <mergeCell ref="F3:G3"/>
  </mergeCells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Q59"/>
  <sheetViews>
    <sheetView topLeftCell="A2" zoomScale="85" workbookViewId="0">
      <selection activeCell="K4" sqref="K4"/>
    </sheetView>
  </sheetViews>
  <sheetFormatPr baseColWidth="10" defaultRowHeight="12.75"/>
  <cols>
    <col min="1" max="1" width="17.5703125" style="41" bestFit="1" customWidth="1"/>
    <col min="2" max="2" width="6.7109375" style="41" bestFit="1" customWidth="1"/>
    <col min="3" max="3" width="10.42578125" style="34" bestFit="1" customWidth="1"/>
    <col min="4" max="4" width="7.140625" style="34" bestFit="1" customWidth="1"/>
    <col min="5" max="5" width="7.85546875" style="34" bestFit="1" customWidth="1"/>
    <col min="6" max="6" width="9.85546875" style="42" bestFit="1" customWidth="1"/>
    <col min="7" max="7" width="10.85546875" style="42" customWidth="1"/>
    <col min="8" max="8" width="9.42578125" style="43" bestFit="1" customWidth="1"/>
    <col min="9" max="9" width="6.7109375" style="44" bestFit="1" customWidth="1"/>
    <col min="10" max="10" width="10.42578125" style="34" bestFit="1" customWidth="1"/>
    <col min="11" max="11" width="7.140625" style="34" bestFit="1" customWidth="1"/>
    <col min="12" max="12" width="7.85546875" style="34" bestFit="1" customWidth="1"/>
    <col min="13" max="13" width="9.85546875" style="34" bestFit="1" customWidth="1"/>
    <col min="14" max="14" width="10.85546875" style="34" customWidth="1"/>
    <col min="15" max="15" width="9.42578125" style="36" bestFit="1" customWidth="1"/>
    <col min="16" max="16" width="6.7109375" style="44" bestFit="1" customWidth="1"/>
    <col min="17" max="17" width="10.42578125" style="34" bestFit="1" customWidth="1"/>
    <col min="18" max="18" width="7.140625" style="34" bestFit="1" customWidth="1"/>
    <col min="19" max="19" width="7.85546875" style="34" bestFit="1" customWidth="1"/>
    <col min="20" max="20" width="9.85546875" style="34" bestFit="1" customWidth="1"/>
    <col min="21" max="21" width="10.85546875" style="34" customWidth="1"/>
    <col min="22" max="22" width="9.42578125" style="36" bestFit="1" customWidth="1"/>
    <col min="27" max="27" width="3.140625" bestFit="1" customWidth="1"/>
  </cols>
  <sheetData>
    <row r="1" spans="1:43" ht="27" thickTop="1" thickBot="1">
      <c r="A1" s="110" t="s">
        <v>71</v>
      </c>
      <c r="B1" s="111"/>
      <c r="C1" s="111"/>
      <c r="D1" s="111"/>
      <c r="E1" s="111"/>
      <c r="F1" s="111"/>
      <c r="G1" s="111"/>
      <c r="H1" s="111"/>
      <c r="I1" s="111"/>
      <c r="J1" s="111"/>
      <c r="K1" s="111"/>
      <c r="L1" s="111"/>
      <c r="M1" s="111"/>
      <c r="N1" s="111"/>
      <c r="O1" s="111"/>
      <c r="P1" s="111"/>
      <c r="Q1" s="111"/>
      <c r="R1" s="111"/>
      <c r="S1" s="111"/>
      <c r="T1" s="111"/>
      <c r="U1" s="111"/>
      <c r="V1" s="112"/>
    </row>
    <row r="2" spans="1:43" ht="16.5" thickTop="1">
      <c r="A2" s="48">
        <f ca="1">NOW()</f>
        <v>40395.836151041665</v>
      </c>
      <c r="C2" s="125" t="s">
        <v>91</v>
      </c>
      <c r="D2" s="126"/>
      <c r="E2" s="126"/>
      <c r="F2" s="126"/>
      <c r="G2" s="126"/>
      <c r="H2" s="127"/>
      <c r="I2" s="45"/>
      <c r="J2" s="125" t="s">
        <v>92</v>
      </c>
      <c r="K2" s="126"/>
      <c r="L2" s="126"/>
      <c r="M2" s="126"/>
      <c r="N2" s="126"/>
      <c r="O2" s="127"/>
      <c r="P2" s="45"/>
      <c r="Q2" s="125" t="s">
        <v>93</v>
      </c>
      <c r="R2" s="126"/>
      <c r="S2" s="126"/>
      <c r="T2" s="126"/>
      <c r="U2" s="126"/>
      <c r="V2" s="127"/>
    </row>
    <row r="3" spans="1:43" ht="16.5" thickBot="1">
      <c r="A3" s="46">
        <f ca="1">NOW()</f>
        <v>40395.836151041665</v>
      </c>
      <c r="B3" s="41" t="s">
        <v>67</v>
      </c>
      <c r="C3" s="39" t="s">
        <v>61</v>
      </c>
      <c r="D3" s="39" t="s">
        <v>62</v>
      </c>
      <c r="E3" s="39" t="s">
        <v>63</v>
      </c>
      <c r="F3" s="35" t="s">
        <v>64</v>
      </c>
      <c r="G3" s="35" t="s">
        <v>65</v>
      </c>
      <c r="H3" s="40" t="s">
        <v>66</v>
      </c>
      <c r="I3" s="44" t="s">
        <v>67</v>
      </c>
      <c r="J3" s="39" t="s">
        <v>61</v>
      </c>
      <c r="K3" s="39" t="s">
        <v>62</v>
      </c>
      <c r="L3" s="39" t="s">
        <v>63</v>
      </c>
      <c r="M3" s="35" t="s">
        <v>64</v>
      </c>
      <c r="N3" s="35" t="s">
        <v>65</v>
      </c>
      <c r="O3" s="40" t="s">
        <v>66</v>
      </c>
      <c r="P3" s="44" t="s">
        <v>67</v>
      </c>
      <c r="Q3" s="39" t="s">
        <v>61</v>
      </c>
      <c r="R3" s="39" t="s">
        <v>62</v>
      </c>
      <c r="S3" s="39" t="s">
        <v>63</v>
      </c>
      <c r="T3" s="35" t="s">
        <v>64</v>
      </c>
      <c r="U3" s="35" t="s">
        <v>65</v>
      </c>
      <c r="V3" s="40" t="s">
        <v>66</v>
      </c>
    </row>
    <row r="4" spans="1:43" ht="14.25" thickTop="1" thickBot="1">
      <c r="A4" s="47"/>
      <c r="B4" s="41">
        <v>1</v>
      </c>
      <c r="C4" s="63">
        <f>IF('Temps production ressources'!E4=0,SUM('Ressources pour former Soldats'!F2:F11),'Temps production ressources'!E4)</f>
        <v>0</v>
      </c>
      <c r="D4" s="65">
        <f>IF('Ressources pour former Soldats'!L3&gt;0,'Ressources pour former Soldats'!L3,'Temps production ressources'!D4)</f>
        <v>0</v>
      </c>
      <c r="E4" s="34">
        <f>'Calculs à ne pas modifier'!P1</f>
        <v>0</v>
      </c>
      <c r="F4" s="42">
        <f>'Calculs à ne pas modifier'!Q1</f>
        <v>0</v>
      </c>
      <c r="G4" s="42">
        <f>'Calculs à ne pas modifier'!R1</f>
        <v>0</v>
      </c>
      <c r="H4" s="43">
        <f>'Calculs à ne pas modifier'!S1</f>
        <v>0</v>
      </c>
      <c r="I4" s="44">
        <f>'Tps prod° ressources M1'!B4</f>
        <v>1</v>
      </c>
      <c r="J4" s="63">
        <f>IF('Temps production ressources'!E6=0,SUM('Ressources pour former Soldats'!I3:I12),'Temps production ressources'!E6)</f>
        <v>0</v>
      </c>
      <c r="K4" s="65">
        <f>IF('Ressources pour former Soldats'!M3&gt;0,'Ressources pour former Soldats'!M3,'Temps production ressources'!D6)</f>
        <v>0</v>
      </c>
      <c r="L4" s="34">
        <f>'Calculs à ne pas modifier'!W1</f>
        <v>0</v>
      </c>
      <c r="M4" s="34">
        <f>'Calculs à ne pas modifier'!X1</f>
        <v>0</v>
      </c>
      <c r="N4" s="34">
        <f>'Calculs à ne pas modifier'!Y1</f>
        <v>0</v>
      </c>
      <c r="O4" s="36">
        <f>'Calculs à ne pas modifier'!Z1</f>
        <v>0</v>
      </c>
      <c r="P4" s="44">
        <f>'Tps prod° ressources M1'!I4</f>
        <v>1</v>
      </c>
      <c r="Q4" s="63">
        <f>IF('Temps production ressources'!E8=0,SUM('Ressources pour former Soldats'!J3:J12),'Temps production ressources'!E8)</f>
        <v>0</v>
      </c>
      <c r="R4" s="65">
        <f>IF('Ressources pour former Soldats'!N3&gt;0,'Ressources pour former Soldats'!N3,'Temps production ressources'!D8)</f>
        <v>0</v>
      </c>
      <c r="S4" s="34">
        <f>'Calculs à ne pas modifier'!AD1</f>
        <v>0</v>
      </c>
      <c r="T4" s="34">
        <f>'Calculs à ne pas modifier'!AE1</f>
        <v>0</v>
      </c>
      <c r="U4" s="34">
        <f>'Calculs à ne pas modifier'!AF1</f>
        <v>0</v>
      </c>
      <c r="V4" s="36">
        <f>'Calculs à ne pas modifier'!AG1</f>
        <v>0</v>
      </c>
      <c r="AA4">
        <v>1</v>
      </c>
      <c r="AO4" s="49">
        <f>'Calculs à ne pas modifier'!AE1</f>
        <v>0</v>
      </c>
      <c r="AP4" s="49">
        <f>'Calculs à ne pas modifier'!AF1</f>
        <v>0</v>
      </c>
      <c r="AQ4" s="49">
        <f>'Calculs à ne pas modifier'!AG1</f>
        <v>0</v>
      </c>
    </row>
    <row r="5" spans="1:43" ht="13.5" thickTop="1">
      <c r="A5" s="47"/>
      <c r="B5" s="41">
        <v>2</v>
      </c>
      <c r="C5" s="63">
        <f>C4</f>
        <v>0</v>
      </c>
      <c r="D5" s="27">
        <f t="shared" ref="D5:D36" si="0">D4</f>
        <v>0</v>
      </c>
      <c r="E5" s="34">
        <f>'Calculs à ne pas modifier'!P2</f>
        <v>0</v>
      </c>
      <c r="F5" s="42">
        <f>'Calculs à ne pas modifier'!Q2</f>
        <v>0</v>
      </c>
      <c r="G5" s="42">
        <f>'Calculs à ne pas modifier'!R2</f>
        <v>0</v>
      </c>
      <c r="H5" s="43">
        <f>'Calculs à ne pas modifier'!S2</f>
        <v>0</v>
      </c>
      <c r="I5" s="44">
        <f>'Tps prod° ressources M1'!B5</f>
        <v>2</v>
      </c>
      <c r="J5" s="63">
        <f>J4</f>
        <v>0</v>
      </c>
      <c r="K5" s="27">
        <f t="shared" ref="K5:K36" si="1">K4</f>
        <v>0</v>
      </c>
      <c r="L5" s="34">
        <f>'Calculs à ne pas modifier'!W2</f>
        <v>0</v>
      </c>
      <c r="M5" s="34">
        <f>'Calculs à ne pas modifier'!X2</f>
        <v>0</v>
      </c>
      <c r="N5" s="34">
        <f>'Calculs à ne pas modifier'!Y2</f>
        <v>0</v>
      </c>
      <c r="O5" s="36">
        <f>'Calculs à ne pas modifier'!Z2</f>
        <v>0</v>
      </c>
      <c r="P5" s="44">
        <f>'Tps prod° ressources M1'!I5</f>
        <v>2</v>
      </c>
      <c r="Q5" s="63">
        <f>Q4</f>
        <v>0</v>
      </c>
      <c r="R5" s="27">
        <f t="shared" ref="R5:R36" si="2">R4</f>
        <v>0</v>
      </c>
      <c r="S5" s="34">
        <f>'Calculs à ne pas modifier'!AD2</f>
        <v>0</v>
      </c>
      <c r="T5" s="34">
        <f>'Calculs à ne pas modifier'!AE2</f>
        <v>0</v>
      </c>
      <c r="U5" s="34">
        <f>'Calculs à ne pas modifier'!AF2</f>
        <v>0</v>
      </c>
      <c r="V5" s="36">
        <f>'Calculs à ne pas modifier'!AG2</f>
        <v>0</v>
      </c>
      <c r="AA5">
        <v>2</v>
      </c>
    </row>
    <row r="6" spans="1:43">
      <c r="B6" s="41">
        <v>3</v>
      </c>
      <c r="C6" s="63">
        <f t="shared" ref="C6:C53" si="3">C5</f>
        <v>0</v>
      </c>
      <c r="D6" s="28">
        <f t="shared" si="0"/>
        <v>0</v>
      </c>
      <c r="E6" s="34">
        <f>'Calculs à ne pas modifier'!P3</f>
        <v>0</v>
      </c>
      <c r="F6" s="42">
        <f>'Calculs à ne pas modifier'!Q3</f>
        <v>0</v>
      </c>
      <c r="G6" s="42">
        <f>'Calculs à ne pas modifier'!R3</f>
        <v>0</v>
      </c>
      <c r="H6" s="43">
        <f>'Calculs à ne pas modifier'!S3</f>
        <v>0</v>
      </c>
      <c r="I6" s="44">
        <f>'Tps prod° ressources M1'!B6</f>
        <v>3</v>
      </c>
      <c r="J6" s="63">
        <f t="shared" ref="J6:J53" si="4">J5</f>
        <v>0</v>
      </c>
      <c r="K6" s="28">
        <f t="shared" si="1"/>
        <v>0</v>
      </c>
      <c r="L6" s="34">
        <f>'Calculs à ne pas modifier'!W3</f>
        <v>0</v>
      </c>
      <c r="M6" s="34">
        <f>'Calculs à ne pas modifier'!X3</f>
        <v>0</v>
      </c>
      <c r="N6" s="34">
        <f>'Calculs à ne pas modifier'!Y3</f>
        <v>0</v>
      </c>
      <c r="O6" s="36">
        <f>'Calculs à ne pas modifier'!Z3</f>
        <v>0</v>
      </c>
      <c r="P6" s="44">
        <f>'Tps prod° ressources M1'!I6</f>
        <v>3</v>
      </c>
      <c r="Q6" s="63">
        <f t="shared" ref="Q6:Q53" si="5">Q5</f>
        <v>0</v>
      </c>
      <c r="R6" s="28">
        <f t="shared" si="2"/>
        <v>0</v>
      </c>
      <c r="S6" s="34">
        <f>'Calculs à ne pas modifier'!AD3</f>
        <v>0</v>
      </c>
      <c r="T6" s="34">
        <f>'Calculs à ne pas modifier'!AE3</f>
        <v>0</v>
      </c>
      <c r="U6" s="34">
        <f>'Calculs à ne pas modifier'!AF3</f>
        <v>0</v>
      </c>
      <c r="V6" s="36">
        <f>'Calculs à ne pas modifier'!AG3</f>
        <v>0</v>
      </c>
      <c r="AA6">
        <v>3</v>
      </c>
    </row>
    <row r="7" spans="1:43">
      <c r="B7" s="41">
        <v>4</v>
      </c>
      <c r="C7" s="63">
        <f t="shared" si="3"/>
        <v>0</v>
      </c>
      <c r="D7" s="28">
        <f t="shared" si="0"/>
        <v>0</v>
      </c>
      <c r="E7" s="34">
        <f>'Calculs à ne pas modifier'!P4</f>
        <v>0</v>
      </c>
      <c r="F7" s="42">
        <f>'Calculs à ne pas modifier'!Q4</f>
        <v>0</v>
      </c>
      <c r="G7" s="42">
        <f>'Calculs à ne pas modifier'!R4</f>
        <v>0</v>
      </c>
      <c r="H7" s="43">
        <f>'Calculs à ne pas modifier'!S4</f>
        <v>0</v>
      </c>
      <c r="I7" s="44">
        <f>'Tps prod° ressources M1'!B7</f>
        <v>4</v>
      </c>
      <c r="J7" s="63">
        <f t="shared" si="4"/>
        <v>0</v>
      </c>
      <c r="K7" s="28">
        <f t="shared" si="1"/>
        <v>0</v>
      </c>
      <c r="L7" s="34">
        <f>'Calculs à ne pas modifier'!W4</f>
        <v>0</v>
      </c>
      <c r="M7" s="34">
        <f>'Calculs à ne pas modifier'!X4</f>
        <v>0</v>
      </c>
      <c r="N7" s="34">
        <f>'Calculs à ne pas modifier'!Y4</f>
        <v>0</v>
      </c>
      <c r="O7" s="36">
        <f>'Calculs à ne pas modifier'!Z4</f>
        <v>0</v>
      </c>
      <c r="P7" s="44">
        <f>'Tps prod° ressources M1'!I7</f>
        <v>4</v>
      </c>
      <c r="Q7" s="63">
        <f t="shared" si="5"/>
        <v>0</v>
      </c>
      <c r="R7" s="28">
        <f t="shared" si="2"/>
        <v>0</v>
      </c>
      <c r="S7" s="34">
        <f>'Calculs à ne pas modifier'!AD4</f>
        <v>0</v>
      </c>
      <c r="T7" s="34">
        <f>'Calculs à ne pas modifier'!AE4</f>
        <v>0</v>
      </c>
      <c r="U7" s="34">
        <f>'Calculs à ne pas modifier'!AF4</f>
        <v>0</v>
      </c>
      <c r="V7" s="36">
        <f>'Calculs à ne pas modifier'!AG4</f>
        <v>0</v>
      </c>
      <c r="AA7">
        <v>4</v>
      </c>
    </row>
    <row r="8" spans="1:43">
      <c r="B8" s="41">
        <v>5</v>
      </c>
      <c r="C8" s="63">
        <f t="shared" si="3"/>
        <v>0</v>
      </c>
      <c r="D8" s="28">
        <f t="shared" si="0"/>
        <v>0</v>
      </c>
      <c r="E8" s="34">
        <f>'Calculs à ne pas modifier'!P5</f>
        <v>0</v>
      </c>
      <c r="F8" s="42">
        <f>'Calculs à ne pas modifier'!Q5</f>
        <v>0</v>
      </c>
      <c r="G8" s="42">
        <f>'Calculs à ne pas modifier'!R5</f>
        <v>0</v>
      </c>
      <c r="H8" s="43">
        <f>'Calculs à ne pas modifier'!S5</f>
        <v>0</v>
      </c>
      <c r="I8" s="44">
        <f>'Tps prod° ressources M1'!B8</f>
        <v>5</v>
      </c>
      <c r="J8" s="63">
        <f t="shared" si="4"/>
        <v>0</v>
      </c>
      <c r="K8" s="28">
        <f t="shared" si="1"/>
        <v>0</v>
      </c>
      <c r="L8" s="34">
        <f>'Calculs à ne pas modifier'!W5</f>
        <v>0</v>
      </c>
      <c r="M8" s="34">
        <f>'Calculs à ne pas modifier'!X5</f>
        <v>0</v>
      </c>
      <c r="N8" s="34">
        <f>'Calculs à ne pas modifier'!Y5</f>
        <v>0</v>
      </c>
      <c r="O8" s="36">
        <f>'Calculs à ne pas modifier'!Z5</f>
        <v>0</v>
      </c>
      <c r="P8" s="44">
        <f>'Tps prod° ressources M1'!I8</f>
        <v>5</v>
      </c>
      <c r="Q8" s="63">
        <f t="shared" si="5"/>
        <v>0</v>
      </c>
      <c r="R8" s="28">
        <f t="shared" si="2"/>
        <v>0</v>
      </c>
      <c r="S8" s="34">
        <f>'Calculs à ne pas modifier'!AD5</f>
        <v>0</v>
      </c>
      <c r="T8" s="34">
        <f>'Calculs à ne pas modifier'!AE5</f>
        <v>0</v>
      </c>
      <c r="U8" s="34">
        <f>'Calculs à ne pas modifier'!AF5</f>
        <v>0</v>
      </c>
      <c r="V8" s="36">
        <f>'Calculs à ne pas modifier'!AG5</f>
        <v>0</v>
      </c>
      <c r="AA8">
        <v>5</v>
      </c>
    </row>
    <row r="9" spans="1:43">
      <c r="B9" s="41">
        <v>6</v>
      </c>
      <c r="C9" s="63">
        <f t="shared" si="3"/>
        <v>0</v>
      </c>
      <c r="D9" s="28">
        <f t="shared" si="0"/>
        <v>0</v>
      </c>
      <c r="E9" s="34">
        <f>'Calculs à ne pas modifier'!P6</f>
        <v>0</v>
      </c>
      <c r="F9" s="42">
        <f>'Calculs à ne pas modifier'!Q6</f>
        <v>0</v>
      </c>
      <c r="G9" s="42">
        <f>'Calculs à ne pas modifier'!R6</f>
        <v>0</v>
      </c>
      <c r="H9" s="43">
        <f>'Calculs à ne pas modifier'!S6</f>
        <v>0</v>
      </c>
      <c r="I9" s="44">
        <f>'Tps prod° ressources M1'!B9</f>
        <v>6</v>
      </c>
      <c r="J9" s="63">
        <f t="shared" si="4"/>
        <v>0</v>
      </c>
      <c r="K9" s="28">
        <f t="shared" si="1"/>
        <v>0</v>
      </c>
      <c r="L9" s="34">
        <f>'Calculs à ne pas modifier'!W6</f>
        <v>0</v>
      </c>
      <c r="M9" s="34">
        <f>'Calculs à ne pas modifier'!X6</f>
        <v>0</v>
      </c>
      <c r="N9" s="34">
        <f>'Calculs à ne pas modifier'!Y6</f>
        <v>0</v>
      </c>
      <c r="O9" s="36">
        <f>'Calculs à ne pas modifier'!Z6</f>
        <v>0</v>
      </c>
      <c r="P9" s="44">
        <f>'Tps prod° ressources M1'!I9</f>
        <v>6</v>
      </c>
      <c r="Q9" s="63">
        <f t="shared" si="5"/>
        <v>0</v>
      </c>
      <c r="R9" s="28">
        <f t="shared" si="2"/>
        <v>0</v>
      </c>
      <c r="S9" s="34">
        <f>'Calculs à ne pas modifier'!AD6</f>
        <v>0</v>
      </c>
      <c r="T9" s="34">
        <f>'Calculs à ne pas modifier'!AE6</f>
        <v>0</v>
      </c>
      <c r="U9" s="34">
        <f>'Calculs à ne pas modifier'!AF6</f>
        <v>0</v>
      </c>
      <c r="V9" s="36">
        <f>'Calculs à ne pas modifier'!AG6</f>
        <v>0</v>
      </c>
      <c r="AA9">
        <v>6</v>
      </c>
    </row>
    <row r="10" spans="1:43">
      <c r="B10" s="41">
        <v>7</v>
      </c>
      <c r="C10" s="63">
        <f t="shared" si="3"/>
        <v>0</v>
      </c>
      <c r="D10" s="28">
        <f t="shared" si="0"/>
        <v>0</v>
      </c>
      <c r="E10" s="34">
        <f>'Calculs à ne pas modifier'!P7</f>
        <v>0</v>
      </c>
      <c r="F10" s="42">
        <f>'Calculs à ne pas modifier'!Q7</f>
        <v>0</v>
      </c>
      <c r="G10" s="42">
        <f>'Calculs à ne pas modifier'!R7</f>
        <v>0</v>
      </c>
      <c r="H10" s="43">
        <f>'Calculs à ne pas modifier'!S7</f>
        <v>0</v>
      </c>
      <c r="I10" s="44">
        <f>'Tps prod° ressources M1'!B10</f>
        <v>7</v>
      </c>
      <c r="J10" s="63">
        <f t="shared" si="4"/>
        <v>0</v>
      </c>
      <c r="K10" s="28">
        <f t="shared" si="1"/>
        <v>0</v>
      </c>
      <c r="L10" s="34">
        <f>'Calculs à ne pas modifier'!W7</f>
        <v>0</v>
      </c>
      <c r="M10" s="34">
        <f>'Calculs à ne pas modifier'!X7</f>
        <v>0</v>
      </c>
      <c r="N10" s="34">
        <f>'Calculs à ne pas modifier'!Y7</f>
        <v>0</v>
      </c>
      <c r="O10" s="36">
        <f>'Calculs à ne pas modifier'!Z7</f>
        <v>0</v>
      </c>
      <c r="P10" s="44">
        <f>'Tps prod° ressources M1'!I10</f>
        <v>7</v>
      </c>
      <c r="Q10" s="63">
        <f t="shared" si="5"/>
        <v>0</v>
      </c>
      <c r="R10" s="28">
        <f t="shared" si="2"/>
        <v>0</v>
      </c>
      <c r="S10" s="34">
        <f>'Calculs à ne pas modifier'!AD7</f>
        <v>0</v>
      </c>
      <c r="T10" s="34">
        <f>'Calculs à ne pas modifier'!AE7</f>
        <v>0</v>
      </c>
      <c r="U10" s="34">
        <f>'Calculs à ne pas modifier'!AF7</f>
        <v>0</v>
      </c>
      <c r="V10" s="36">
        <f>'Calculs à ne pas modifier'!AG7</f>
        <v>0</v>
      </c>
      <c r="AA10">
        <v>7</v>
      </c>
    </row>
    <row r="11" spans="1:43">
      <c r="B11" s="41">
        <v>8</v>
      </c>
      <c r="C11" s="63">
        <f t="shared" si="3"/>
        <v>0</v>
      </c>
      <c r="D11" s="28">
        <f t="shared" si="0"/>
        <v>0</v>
      </c>
      <c r="E11" s="34">
        <f>'Calculs à ne pas modifier'!P8</f>
        <v>0</v>
      </c>
      <c r="F11" s="42">
        <f>'Calculs à ne pas modifier'!Q8</f>
        <v>0</v>
      </c>
      <c r="G11" s="42">
        <f>'Calculs à ne pas modifier'!R8</f>
        <v>0</v>
      </c>
      <c r="H11" s="43">
        <f>'Calculs à ne pas modifier'!S8</f>
        <v>0</v>
      </c>
      <c r="I11" s="44">
        <f>'Tps prod° ressources M1'!B11</f>
        <v>8</v>
      </c>
      <c r="J11" s="63">
        <f t="shared" si="4"/>
        <v>0</v>
      </c>
      <c r="K11" s="28">
        <f t="shared" si="1"/>
        <v>0</v>
      </c>
      <c r="L11" s="34">
        <f>'Calculs à ne pas modifier'!W8</f>
        <v>0</v>
      </c>
      <c r="M11" s="34">
        <f>'Calculs à ne pas modifier'!X8</f>
        <v>0</v>
      </c>
      <c r="N11" s="34">
        <f>'Calculs à ne pas modifier'!Y8</f>
        <v>0</v>
      </c>
      <c r="O11" s="36">
        <f>'Calculs à ne pas modifier'!Z8</f>
        <v>0</v>
      </c>
      <c r="P11" s="44">
        <f>'Tps prod° ressources M1'!I11</f>
        <v>8</v>
      </c>
      <c r="Q11" s="63">
        <f t="shared" si="5"/>
        <v>0</v>
      </c>
      <c r="R11" s="28">
        <f t="shared" si="2"/>
        <v>0</v>
      </c>
      <c r="S11" s="34">
        <f>'Calculs à ne pas modifier'!AD8</f>
        <v>0</v>
      </c>
      <c r="T11" s="34">
        <f>'Calculs à ne pas modifier'!AE8</f>
        <v>0</v>
      </c>
      <c r="U11" s="34">
        <f>'Calculs à ne pas modifier'!AF8</f>
        <v>0</v>
      </c>
      <c r="V11" s="36">
        <f>'Calculs à ne pas modifier'!AG8</f>
        <v>0</v>
      </c>
      <c r="AA11">
        <v>8</v>
      </c>
    </row>
    <row r="12" spans="1:43">
      <c r="B12" s="41">
        <v>9</v>
      </c>
      <c r="C12" s="63">
        <f t="shared" si="3"/>
        <v>0</v>
      </c>
      <c r="D12" s="28">
        <f t="shared" si="0"/>
        <v>0</v>
      </c>
      <c r="E12" s="34">
        <f>'Calculs à ne pas modifier'!P9</f>
        <v>0</v>
      </c>
      <c r="F12" s="42">
        <f>'Calculs à ne pas modifier'!Q9</f>
        <v>0</v>
      </c>
      <c r="G12" s="42">
        <f>'Calculs à ne pas modifier'!R9</f>
        <v>0</v>
      </c>
      <c r="H12" s="43">
        <f>'Calculs à ne pas modifier'!S9</f>
        <v>0</v>
      </c>
      <c r="I12" s="44">
        <f>'Tps prod° ressources M1'!B12</f>
        <v>9</v>
      </c>
      <c r="J12" s="63">
        <f t="shared" si="4"/>
        <v>0</v>
      </c>
      <c r="K12" s="28">
        <f t="shared" si="1"/>
        <v>0</v>
      </c>
      <c r="L12" s="34">
        <f>'Calculs à ne pas modifier'!W9</f>
        <v>0</v>
      </c>
      <c r="M12" s="34">
        <f>'Calculs à ne pas modifier'!X9</f>
        <v>0</v>
      </c>
      <c r="N12" s="34">
        <f>'Calculs à ne pas modifier'!Y9</f>
        <v>0</v>
      </c>
      <c r="O12" s="36">
        <f>'Calculs à ne pas modifier'!Z9</f>
        <v>0</v>
      </c>
      <c r="P12" s="44">
        <f>'Tps prod° ressources M1'!I12</f>
        <v>9</v>
      </c>
      <c r="Q12" s="63">
        <f t="shared" si="5"/>
        <v>0</v>
      </c>
      <c r="R12" s="28">
        <f t="shared" si="2"/>
        <v>0</v>
      </c>
      <c r="S12" s="34">
        <f>'Calculs à ne pas modifier'!AD9</f>
        <v>0</v>
      </c>
      <c r="T12" s="34">
        <f>'Calculs à ne pas modifier'!AE9</f>
        <v>0</v>
      </c>
      <c r="U12" s="34">
        <f>'Calculs à ne pas modifier'!AF9</f>
        <v>0</v>
      </c>
      <c r="V12" s="36">
        <f>'Calculs à ne pas modifier'!AG9</f>
        <v>0</v>
      </c>
      <c r="AA12">
        <v>9</v>
      </c>
    </row>
    <row r="13" spans="1:43">
      <c r="B13" s="41">
        <v>10</v>
      </c>
      <c r="C13" s="63">
        <f t="shared" si="3"/>
        <v>0</v>
      </c>
      <c r="D13" s="28">
        <f t="shared" si="0"/>
        <v>0</v>
      </c>
      <c r="E13" s="34">
        <f>'Calculs à ne pas modifier'!P10</f>
        <v>0</v>
      </c>
      <c r="F13" s="42">
        <f>'Calculs à ne pas modifier'!Q10</f>
        <v>0</v>
      </c>
      <c r="G13" s="42">
        <f>'Calculs à ne pas modifier'!R10</f>
        <v>0</v>
      </c>
      <c r="H13" s="43">
        <f>'Calculs à ne pas modifier'!S10</f>
        <v>0</v>
      </c>
      <c r="I13" s="44">
        <f>'Tps prod° ressources M1'!B13</f>
        <v>10</v>
      </c>
      <c r="J13" s="63">
        <f t="shared" si="4"/>
        <v>0</v>
      </c>
      <c r="K13" s="28">
        <f t="shared" si="1"/>
        <v>0</v>
      </c>
      <c r="L13" s="34">
        <f>'Calculs à ne pas modifier'!W10</f>
        <v>0</v>
      </c>
      <c r="M13" s="34">
        <f>'Calculs à ne pas modifier'!X10</f>
        <v>0</v>
      </c>
      <c r="N13" s="34">
        <f>'Calculs à ne pas modifier'!Y10</f>
        <v>0</v>
      </c>
      <c r="O13" s="36">
        <f>'Calculs à ne pas modifier'!Z10</f>
        <v>0</v>
      </c>
      <c r="P13" s="44">
        <f>'Tps prod° ressources M1'!I13</f>
        <v>10</v>
      </c>
      <c r="Q13" s="63">
        <f t="shared" si="5"/>
        <v>0</v>
      </c>
      <c r="R13" s="28">
        <f t="shared" si="2"/>
        <v>0</v>
      </c>
      <c r="S13" s="34">
        <f>'Calculs à ne pas modifier'!AD10</f>
        <v>0</v>
      </c>
      <c r="T13" s="34">
        <f>'Calculs à ne pas modifier'!AE10</f>
        <v>0</v>
      </c>
      <c r="U13" s="34">
        <f>'Calculs à ne pas modifier'!AF10</f>
        <v>0</v>
      </c>
      <c r="V13" s="36">
        <f>'Calculs à ne pas modifier'!AG10</f>
        <v>0</v>
      </c>
      <c r="AA13">
        <v>10</v>
      </c>
    </row>
    <row r="14" spans="1:43">
      <c r="B14" s="41">
        <v>11</v>
      </c>
      <c r="C14" s="63">
        <f t="shared" si="3"/>
        <v>0</v>
      </c>
      <c r="D14" s="28">
        <f t="shared" si="0"/>
        <v>0</v>
      </c>
      <c r="E14" s="34">
        <f>'Calculs à ne pas modifier'!P11</f>
        <v>0</v>
      </c>
      <c r="F14" s="42">
        <f>'Calculs à ne pas modifier'!Q11</f>
        <v>0</v>
      </c>
      <c r="G14" s="42">
        <f>'Calculs à ne pas modifier'!R11</f>
        <v>0</v>
      </c>
      <c r="H14" s="43">
        <f>'Calculs à ne pas modifier'!S11</f>
        <v>0</v>
      </c>
      <c r="I14" s="44">
        <f>'Tps prod° ressources M1'!B14</f>
        <v>11</v>
      </c>
      <c r="J14" s="63">
        <f t="shared" si="4"/>
        <v>0</v>
      </c>
      <c r="K14" s="28">
        <f t="shared" si="1"/>
        <v>0</v>
      </c>
      <c r="L14" s="34">
        <f>'Calculs à ne pas modifier'!W11</f>
        <v>0</v>
      </c>
      <c r="M14" s="34">
        <f>'Calculs à ne pas modifier'!X11</f>
        <v>0</v>
      </c>
      <c r="N14" s="34">
        <f>'Calculs à ne pas modifier'!Y11</f>
        <v>0</v>
      </c>
      <c r="O14" s="36">
        <f>'Calculs à ne pas modifier'!Z11</f>
        <v>0</v>
      </c>
      <c r="P14" s="44">
        <f>'Tps prod° ressources M1'!I14</f>
        <v>11</v>
      </c>
      <c r="Q14" s="63">
        <f t="shared" si="5"/>
        <v>0</v>
      </c>
      <c r="R14" s="28">
        <f t="shared" si="2"/>
        <v>0</v>
      </c>
      <c r="S14" s="34">
        <f>'Calculs à ne pas modifier'!AD11</f>
        <v>0</v>
      </c>
      <c r="T14" s="34">
        <f>'Calculs à ne pas modifier'!AE11</f>
        <v>0</v>
      </c>
      <c r="U14" s="34">
        <f>'Calculs à ne pas modifier'!AF11</f>
        <v>0</v>
      </c>
      <c r="V14" s="36">
        <f>'Calculs à ne pas modifier'!AG11</f>
        <v>0</v>
      </c>
      <c r="AA14">
        <v>11</v>
      </c>
    </row>
    <row r="15" spans="1:43">
      <c r="B15" s="41">
        <v>12</v>
      </c>
      <c r="C15" s="63">
        <f t="shared" si="3"/>
        <v>0</v>
      </c>
      <c r="D15" s="28">
        <f t="shared" si="0"/>
        <v>0</v>
      </c>
      <c r="E15" s="34">
        <f>'Calculs à ne pas modifier'!P12</f>
        <v>0</v>
      </c>
      <c r="F15" s="42">
        <f>'Calculs à ne pas modifier'!Q12</f>
        <v>0</v>
      </c>
      <c r="G15" s="42">
        <f>'Calculs à ne pas modifier'!R12</f>
        <v>0</v>
      </c>
      <c r="H15" s="43">
        <f>'Calculs à ne pas modifier'!S12</f>
        <v>0</v>
      </c>
      <c r="I15" s="44">
        <f>'Tps prod° ressources M1'!B15</f>
        <v>12</v>
      </c>
      <c r="J15" s="63">
        <f t="shared" si="4"/>
        <v>0</v>
      </c>
      <c r="K15" s="28">
        <f t="shared" si="1"/>
        <v>0</v>
      </c>
      <c r="L15" s="34">
        <f>'Calculs à ne pas modifier'!W12</f>
        <v>0</v>
      </c>
      <c r="M15" s="34">
        <f>'Calculs à ne pas modifier'!X12</f>
        <v>0</v>
      </c>
      <c r="N15" s="34">
        <f>'Calculs à ne pas modifier'!Y12</f>
        <v>0</v>
      </c>
      <c r="O15" s="36">
        <f>'Calculs à ne pas modifier'!Z12</f>
        <v>0</v>
      </c>
      <c r="P15" s="44">
        <f>'Tps prod° ressources M1'!I15</f>
        <v>12</v>
      </c>
      <c r="Q15" s="63">
        <f t="shared" si="5"/>
        <v>0</v>
      </c>
      <c r="R15" s="28">
        <f t="shared" si="2"/>
        <v>0</v>
      </c>
      <c r="S15" s="34">
        <f>'Calculs à ne pas modifier'!AD12</f>
        <v>0</v>
      </c>
      <c r="T15" s="34">
        <f>'Calculs à ne pas modifier'!AE12</f>
        <v>0</v>
      </c>
      <c r="U15" s="34">
        <f>'Calculs à ne pas modifier'!AF12</f>
        <v>0</v>
      </c>
      <c r="V15" s="36">
        <f>'Calculs à ne pas modifier'!AG12</f>
        <v>0</v>
      </c>
      <c r="AA15">
        <v>12</v>
      </c>
    </row>
    <row r="16" spans="1:43">
      <c r="B16" s="41">
        <v>13</v>
      </c>
      <c r="C16" s="63">
        <f t="shared" si="3"/>
        <v>0</v>
      </c>
      <c r="D16" s="28">
        <f t="shared" si="0"/>
        <v>0</v>
      </c>
      <c r="E16" s="34">
        <f>'Calculs à ne pas modifier'!P13</f>
        <v>0</v>
      </c>
      <c r="F16" s="42">
        <f>'Calculs à ne pas modifier'!Q13</f>
        <v>0</v>
      </c>
      <c r="G16" s="42">
        <f>'Calculs à ne pas modifier'!R13</f>
        <v>0</v>
      </c>
      <c r="H16" s="43">
        <f>'Calculs à ne pas modifier'!S13</f>
        <v>0</v>
      </c>
      <c r="I16" s="44">
        <f>'Tps prod° ressources M1'!B16</f>
        <v>13</v>
      </c>
      <c r="J16" s="63">
        <f t="shared" si="4"/>
        <v>0</v>
      </c>
      <c r="K16" s="28">
        <f t="shared" si="1"/>
        <v>0</v>
      </c>
      <c r="L16" s="34">
        <f>'Calculs à ne pas modifier'!W13</f>
        <v>0</v>
      </c>
      <c r="M16" s="34">
        <f>'Calculs à ne pas modifier'!X13</f>
        <v>0</v>
      </c>
      <c r="N16" s="34">
        <f>'Calculs à ne pas modifier'!Y13</f>
        <v>0</v>
      </c>
      <c r="O16" s="36">
        <f>'Calculs à ne pas modifier'!Z13</f>
        <v>0</v>
      </c>
      <c r="P16" s="44">
        <f>'Tps prod° ressources M1'!I16</f>
        <v>13</v>
      </c>
      <c r="Q16" s="63">
        <f t="shared" si="5"/>
        <v>0</v>
      </c>
      <c r="R16" s="28">
        <f t="shared" si="2"/>
        <v>0</v>
      </c>
      <c r="S16" s="34">
        <f>'Calculs à ne pas modifier'!AD13</f>
        <v>0</v>
      </c>
      <c r="T16" s="34">
        <f>'Calculs à ne pas modifier'!AE13</f>
        <v>0</v>
      </c>
      <c r="U16" s="34">
        <f>'Calculs à ne pas modifier'!AF13</f>
        <v>0</v>
      </c>
      <c r="V16" s="36">
        <f>'Calculs à ne pas modifier'!AG13</f>
        <v>0</v>
      </c>
      <c r="AA16">
        <v>13</v>
      </c>
    </row>
    <row r="17" spans="2:43">
      <c r="B17" s="41">
        <v>14</v>
      </c>
      <c r="C17" s="63">
        <f t="shared" si="3"/>
        <v>0</v>
      </c>
      <c r="D17" s="28">
        <f t="shared" si="0"/>
        <v>0</v>
      </c>
      <c r="E17" s="34">
        <f>'Calculs à ne pas modifier'!P14</f>
        <v>0</v>
      </c>
      <c r="F17" s="42">
        <f>'Calculs à ne pas modifier'!Q14</f>
        <v>0</v>
      </c>
      <c r="G17" s="42">
        <f>'Calculs à ne pas modifier'!R14</f>
        <v>0</v>
      </c>
      <c r="H17" s="43">
        <f>'Calculs à ne pas modifier'!S14</f>
        <v>0</v>
      </c>
      <c r="I17" s="44">
        <f>'Tps prod° ressources M1'!B17</f>
        <v>14</v>
      </c>
      <c r="J17" s="63">
        <f t="shared" si="4"/>
        <v>0</v>
      </c>
      <c r="K17" s="28">
        <f t="shared" si="1"/>
        <v>0</v>
      </c>
      <c r="L17" s="34">
        <f>'Calculs à ne pas modifier'!W14</f>
        <v>0</v>
      </c>
      <c r="M17" s="34">
        <f>'Calculs à ne pas modifier'!X14</f>
        <v>0</v>
      </c>
      <c r="N17" s="34">
        <f>'Calculs à ne pas modifier'!Y14</f>
        <v>0</v>
      </c>
      <c r="O17" s="36">
        <f>'Calculs à ne pas modifier'!Z14</f>
        <v>0</v>
      </c>
      <c r="P17" s="44">
        <f>'Tps prod° ressources M1'!I17</f>
        <v>14</v>
      </c>
      <c r="Q17" s="63">
        <f t="shared" si="5"/>
        <v>0</v>
      </c>
      <c r="R17" s="28">
        <f t="shared" si="2"/>
        <v>0</v>
      </c>
      <c r="S17" s="34">
        <f>'Calculs à ne pas modifier'!AD14</f>
        <v>0</v>
      </c>
      <c r="T17" s="34">
        <f>'Calculs à ne pas modifier'!AE14</f>
        <v>0</v>
      </c>
      <c r="U17" s="34">
        <f>'Calculs à ne pas modifier'!AF14</f>
        <v>0</v>
      </c>
      <c r="V17" s="36">
        <f>'Calculs à ne pas modifier'!AG14</f>
        <v>0</v>
      </c>
      <c r="AA17">
        <v>14</v>
      </c>
    </row>
    <row r="18" spans="2:43">
      <c r="B18" s="41">
        <v>15</v>
      </c>
      <c r="C18" s="63">
        <f t="shared" si="3"/>
        <v>0</v>
      </c>
      <c r="D18" s="28">
        <f t="shared" si="0"/>
        <v>0</v>
      </c>
      <c r="E18" s="34">
        <f>'Calculs à ne pas modifier'!P15</f>
        <v>0</v>
      </c>
      <c r="F18" s="42">
        <f>'Calculs à ne pas modifier'!Q15</f>
        <v>0</v>
      </c>
      <c r="G18" s="42">
        <f>'Calculs à ne pas modifier'!R15</f>
        <v>0</v>
      </c>
      <c r="H18" s="43">
        <f>'Calculs à ne pas modifier'!S15</f>
        <v>0</v>
      </c>
      <c r="I18" s="44">
        <f>'Tps prod° ressources M1'!B18</f>
        <v>15</v>
      </c>
      <c r="J18" s="63">
        <f t="shared" si="4"/>
        <v>0</v>
      </c>
      <c r="K18" s="28">
        <f t="shared" si="1"/>
        <v>0</v>
      </c>
      <c r="L18" s="34">
        <f>'Calculs à ne pas modifier'!W15</f>
        <v>0</v>
      </c>
      <c r="M18" s="34">
        <f>'Calculs à ne pas modifier'!X15</f>
        <v>0</v>
      </c>
      <c r="N18" s="34">
        <f>'Calculs à ne pas modifier'!Y15</f>
        <v>0</v>
      </c>
      <c r="O18" s="36">
        <f>'Calculs à ne pas modifier'!Z15</f>
        <v>0</v>
      </c>
      <c r="P18" s="44">
        <f>'Tps prod° ressources M1'!I18</f>
        <v>15</v>
      </c>
      <c r="Q18" s="63">
        <f t="shared" si="5"/>
        <v>0</v>
      </c>
      <c r="R18" s="28">
        <f t="shared" si="2"/>
        <v>0</v>
      </c>
      <c r="S18" s="34">
        <f>'Calculs à ne pas modifier'!AD15</f>
        <v>0</v>
      </c>
      <c r="T18" s="34">
        <f>'Calculs à ne pas modifier'!AE15</f>
        <v>0</v>
      </c>
      <c r="U18" s="34">
        <f>'Calculs à ne pas modifier'!AF15</f>
        <v>0</v>
      </c>
      <c r="V18" s="36">
        <f>'Calculs à ne pas modifier'!AG15</f>
        <v>0</v>
      </c>
      <c r="AA18">
        <v>15</v>
      </c>
    </row>
    <row r="19" spans="2:43">
      <c r="B19" s="41">
        <v>16</v>
      </c>
      <c r="C19" s="63">
        <f t="shared" si="3"/>
        <v>0</v>
      </c>
      <c r="D19" s="28">
        <f t="shared" si="0"/>
        <v>0</v>
      </c>
      <c r="E19" s="34">
        <f>'Calculs à ne pas modifier'!P16</f>
        <v>0</v>
      </c>
      <c r="F19" s="42">
        <f>'Calculs à ne pas modifier'!Q16</f>
        <v>0</v>
      </c>
      <c r="G19" s="42">
        <f>'Calculs à ne pas modifier'!R16</f>
        <v>0</v>
      </c>
      <c r="H19" s="43">
        <f>'Calculs à ne pas modifier'!S16</f>
        <v>0</v>
      </c>
      <c r="I19" s="44">
        <f>'Tps prod° ressources M1'!B19</f>
        <v>16</v>
      </c>
      <c r="J19" s="63">
        <f t="shared" si="4"/>
        <v>0</v>
      </c>
      <c r="K19" s="28">
        <f t="shared" si="1"/>
        <v>0</v>
      </c>
      <c r="L19" s="34">
        <f>'Calculs à ne pas modifier'!W16</f>
        <v>0</v>
      </c>
      <c r="M19" s="34">
        <f>'Calculs à ne pas modifier'!X16</f>
        <v>0</v>
      </c>
      <c r="N19" s="34">
        <f>'Calculs à ne pas modifier'!Y16</f>
        <v>0</v>
      </c>
      <c r="O19" s="36">
        <f>'Calculs à ne pas modifier'!Z16</f>
        <v>0</v>
      </c>
      <c r="P19" s="44">
        <f>'Tps prod° ressources M1'!I19</f>
        <v>16</v>
      </c>
      <c r="Q19" s="63">
        <f t="shared" si="5"/>
        <v>0</v>
      </c>
      <c r="R19" s="28">
        <f t="shared" si="2"/>
        <v>0</v>
      </c>
      <c r="S19" s="34">
        <f>'Calculs à ne pas modifier'!AD16</f>
        <v>0</v>
      </c>
      <c r="T19" s="34">
        <f>'Calculs à ne pas modifier'!AE16</f>
        <v>0</v>
      </c>
      <c r="U19" s="34">
        <f>'Calculs à ne pas modifier'!AF16</f>
        <v>0</v>
      </c>
      <c r="V19" s="36">
        <f>'Calculs à ne pas modifier'!AG16</f>
        <v>0</v>
      </c>
      <c r="AA19">
        <v>16</v>
      </c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50"/>
      <c r="AP19" s="50"/>
      <c r="AQ19" s="50"/>
    </row>
    <row r="20" spans="2:43">
      <c r="B20" s="41">
        <v>17</v>
      </c>
      <c r="C20" s="63">
        <f t="shared" si="3"/>
        <v>0</v>
      </c>
      <c r="D20" s="28">
        <f t="shared" si="0"/>
        <v>0</v>
      </c>
      <c r="E20" s="34">
        <f>'Calculs à ne pas modifier'!P17</f>
        <v>0</v>
      </c>
      <c r="F20" s="42">
        <f>'Calculs à ne pas modifier'!Q17</f>
        <v>0</v>
      </c>
      <c r="G20" s="42">
        <f>'Calculs à ne pas modifier'!R17</f>
        <v>0</v>
      </c>
      <c r="H20" s="43">
        <f>'Calculs à ne pas modifier'!S17</f>
        <v>0</v>
      </c>
      <c r="I20" s="44">
        <f>'Tps prod° ressources M1'!B20</f>
        <v>17</v>
      </c>
      <c r="J20" s="63">
        <f t="shared" si="4"/>
        <v>0</v>
      </c>
      <c r="K20" s="28">
        <f t="shared" si="1"/>
        <v>0</v>
      </c>
      <c r="L20" s="34">
        <f>'Calculs à ne pas modifier'!W17</f>
        <v>0</v>
      </c>
      <c r="M20" s="34">
        <f>'Calculs à ne pas modifier'!X17</f>
        <v>0</v>
      </c>
      <c r="N20" s="34">
        <f>'Calculs à ne pas modifier'!Y17</f>
        <v>0</v>
      </c>
      <c r="O20" s="36">
        <f>'Calculs à ne pas modifier'!Z17</f>
        <v>0</v>
      </c>
      <c r="P20" s="44">
        <f>'Tps prod° ressources M1'!I20</f>
        <v>17</v>
      </c>
      <c r="Q20" s="63">
        <f t="shared" si="5"/>
        <v>0</v>
      </c>
      <c r="R20" s="28">
        <f t="shared" si="2"/>
        <v>0</v>
      </c>
      <c r="S20" s="34">
        <f>'Calculs à ne pas modifier'!AD17</f>
        <v>0</v>
      </c>
      <c r="T20" s="34">
        <f>'Calculs à ne pas modifier'!AE17</f>
        <v>0</v>
      </c>
      <c r="U20" s="34">
        <f>'Calculs à ne pas modifier'!AF17</f>
        <v>0</v>
      </c>
      <c r="V20" s="36">
        <f>'Calculs à ne pas modifier'!AG17</f>
        <v>0</v>
      </c>
      <c r="AA20">
        <v>17</v>
      </c>
      <c r="AE20" s="50"/>
      <c r="AF20" s="50"/>
      <c r="AG20" s="50"/>
      <c r="AH20" s="50"/>
      <c r="AI20" s="50"/>
      <c r="AJ20" s="50"/>
      <c r="AK20" s="50"/>
      <c r="AL20" s="50"/>
      <c r="AM20" s="50"/>
      <c r="AN20" s="50"/>
      <c r="AO20" s="50"/>
      <c r="AP20" s="50"/>
      <c r="AQ20" s="50"/>
    </row>
    <row r="21" spans="2:43">
      <c r="B21" s="41">
        <v>18</v>
      </c>
      <c r="C21" s="63">
        <f t="shared" si="3"/>
        <v>0</v>
      </c>
      <c r="D21" s="28">
        <f t="shared" si="0"/>
        <v>0</v>
      </c>
      <c r="E21" s="34">
        <f>'Calculs à ne pas modifier'!P18</f>
        <v>0</v>
      </c>
      <c r="F21" s="42">
        <f>'Calculs à ne pas modifier'!Q18</f>
        <v>0</v>
      </c>
      <c r="G21" s="42">
        <f>'Calculs à ne pas modifier'!R18</f>
        <v>0</v>
      </c>
      <c r="H21" s="43">
        <f>'Calculs à ne pas modifier'!S18</f>
        <v>0</v>
      </c>
      <c r="I21" s="44">
        <f>'Tps prod° ressources M1'!B21</f>
        <v>18</v>
      </c>
      <c r="J21" s="63">
        <f t="shared" si="4"/>
        <v>0</v>
      </c>
      <c r="K21" s="28">
        <f t="shared" si="1"/>
        <v>0</v>
      </c>
      <c r="L21" s="34">
        <f>'Calculs à ne pas modifier'!W18</f>
        <v>0</v>
      </c>
      <c r="M21" s="34">
        <f>'Calculs à ne pas modifier'!X18</f>
        <v>0</v>
      </c>
      <c r="N21" s="34">
        <f>'Calculs à ne pas modifier'!Y18</f>
        <v>0</v>
      </c>
      <c r="O21" s="36">
        <f>'Calculs à ne pas modifier'!Z18</f>
        <v>0</v>
      </c>
      <c r="P21" s="44">
        <f>'Tps prod° ressources M1'!I21</f>
        <v>18</v>
      </c>
      <c r="Q21" s="63">
        <f t="shared" si="5"/>
        <v>0</v>
      </c>
      <c r="R21" s="28">
        <f t="shared" si="2"/>
        <v>0</v>
      </c>
      <c r="S21" s="34">
        <f>'Calculs à ne pas modifier'!AD18</f>
        <v>0</v>
      </c>
      <c r="T21" s="34">
        <f>'Calculs à ne pas modifier'!AE18</f>
        <v>0</v>
      </c>
      <c r="U21" s="34">
        <f>'Calculs à ne pas modifier'!AF18</f>
        <v>0</v>
      </c>
      <c r="V21" s="36">
        <f>'Calculs à ne pas modifier'!AG18</f>
        <v>0</v>
      </c>
      <c r="AA21">
        <v>18</v>
      </c>
      <c r="AB21" s="50"/>
      <c r="AC21" s="50"/>
      <c r="AD21" s="50"/>
      <c r="AE21" s="50"/>
      <c r="AF21" s="50"/>
      <c r="AG21" s="50"/>
      <c r="AH21" s="50"/>
      <c r="AI21" s="50"/>
      <c r="AJ21" s="50"/>
      <c r="AK21" s="50"/>
      <c r="AL21" s="50"/>
      <c r="AM21" s="50"/>
      <c r="AN21" s="50"/>
      <c r="AO21" s="50"/>
      <c r="AP21" s="50"/>
      <c r="AQ21" s="50"/>
    </row>
    <row r="22" spans="2:43">
      <c r="B22" s="41">
        <v>19</v>
      </c>
      <c r="C22" s="63">
        <f t="shared" si="3"/>
        <v>0</v>
      </c>
      <c r="D22" s="28">
        <f t="shared" si="0"/>
        <v>0</v>
      </c>
      <c r="E22" s="34">
        <f>'Calculs à ne pas modifier'!P19</f>
        <v>0</v>
      </c>
      <c r="F22" s="42">
        <f>'Calculs à ne pas modifier'!Q19</f>
        <v>0</v>
      </c>
      <c r="G22" s="42">
        <f>'Calculs à ne pas modifier'!R19</f>
        <v>0</v>
      </c>
      <c r="H22" s="43">
        <f>'Calculs à ne pas modifier'!S19</f>
        <v>0</v>
      </c>
      <c r="I22" s="44">
        <f>'Tps prod° ressources M1'!B22</f>
        <v>19</v>
      </c>
      <c r="J22" s="63">
        <f t="shared" si="4"/>
        <v>0</v>
      </c>
      <c r="K22" s="28">
        <f t="shared" si="1"/>
        <v>0</v>
      </c>
      <c r="L22" s="34">
        <f>'Calculs à ne pas modifier'!W19</f>
        <v>0</v>
      </c>
      <c r="M22" s="34">
        <f>'Calculs à ne pas modifier'!X19</f>
        <v>0</v>
      </c>
      <c r="N22" s="34">
        <f>'Calculs à ne pas modifier'!Y19</f>
        <v>0</v>
      </c>
      <c r="O22" s="36">
        <f>'Calculs à ne pas modifier'!Z19</f>
        <v>0</v>
      </c>
      <c r="P22" s="44">
        <f>'Tps prod° ressources M1'!I22</f>
        <v>19</v>
      </c>
      <c r="Q22" s="63">
        <f t="shared" si="5"/>
        <v>0</v>
      </c>
      <c r="R22" s="28">
        <f t="shared" si="2"/>
        <v>0</v>
      </c>
      <c r="S22" s="34">
        <f>'Calculs à ne pas modifier'!AD19</f>
        <v>0</v>
      </c>
      <c r="T22" s="34">
        <f>'Calculs à ne pas modifier'!AE19</f>
        <v>0</v>
      </c>
      <c r="U22" s="34">
        <f>'Calculs à ne pas modifier'!AF19</f>
        <v>0</v>
      </c>
      <c r="V22" s="36">
        <f>'Calculs à ne pas modifier'!AG19</f>
        <v>0</v>
      </c>
      <c r="AA22">
        <v>19</v>
      </c>
      <c r="AB22" s="50"/>
      <c r="AC22" s="50"/>
      <c r="AD22" s="50"/>
      <c r="AE22" s="50"/>
      <c r="AF22" s="50"/>
      <c r="AG22" s="50"/>
      <c r="AH22" s="50"/>
      <c r="AI22" s="50"/>
      <c r="AJ22" s="50"/>
      <c r="AK22" s="50"/>
      <c r="AL22" s="50"/>
      <c r="AM22" s="50"/>
      <c r="AN22" s="50"/>
      <c r="AO22" s="50"/>
      <c r="AP22" s="50"/>
      <c r="AQ22" s="50"/>
    </row>
    <row r="23" spans="2:43">
      <c r="B23" s="41">
        <v>20</v>
      </c>
      <c r="C23" s="63">
        <f t="shared" si="3"/>
        <v>0</v>
      </c>
      <c r="D23" s="28">
        <f t="shared" si="0"/>
        <v>0</v>
      </c>
      <c r="E23" s="34">
        <f>'Calculs à ne pas modifier'!P20</f>
        <v>0</v>
      </c>
      <c r="F23" s="42">
        <f>'Calculs à ne pas modifier'!Q20</f>
        <v>0</v>
      </c>
      <c r="G23" s="42">
        <f>'Calculs à ne pas modifier'!R20</f>
        <v>0</v>
      </c>
      <c r="H23" s="43">
        <f>'Calculs à ne pas modifier'!S20</f>
        <v>0</v>
      </c>
      <c r="I23" s="44">
        <f>'Tps prod° ressources M1'!B23</f>
        <v>20</v>
      </c>
      <c r="J23" s="63">
        <f t="shared" si="4"/>
        <v>0</v>
      </c>
      <c r="K23" s="28">
        <f t="shared" si="1"/>
        <v>0</v>
      </c>
      <c r="L23" s="34">
        <f>'Calculs à ne pas modifier'!W20</f>
        <v>0</v>
      </c>
      <c r="M23" s="34">
        <f>'Calculs à ne pas modifier'!X20</f>
        <v>0</v>
      </c>
      <c r="N23" s="34">
        <f>'Calculs à ne pas modifier'!Y20</f>
        <v>0</v>
      </c>
      <c r="O23" s="36">
        <f>'Calculs à ne pas modifier'!Z20</f>
        <v>0</v>
      </c>
      <c r="P23" s="44">
        <f>'Tps prod° ressources M1'!I23</f>
        <v>20</v>
      </c>
      <c r="Q23" s="63">
        <f t="shared" si="5"/>
        <v>0</v>
      </c>
      <c r="R23" s="28">
        <f t="shared" si="2"/>
        <v>0</v>
      </c>
      <c r="S23" s="34">
        <f>'Calculs à ne pas modifier'!AD20</f>
        <v>0</v>
      </c>
      <c r="T23" s="34">
        <f>'Calculs à ne pas modifier'!AE20</f>
        <v>0</v>
      </c>
      <c r="U23" s="34">
        <f>'Calculs à ne pas modifier'!AF20</f>
        <v>0</v>
      </c>
      <c r="V23" s="36">
        <f>'Calculs à ne pas modifier'!AG20</f>
        <v>0</v>
      </c>
      <c r="AA23">
        <v>20</v>
      </c>
      <c r="AB23" s="50"/>
      <c r="AC23" s="50"/>
      <c r="AD23" s="50"/>
      <c r="AE23" s="50"/>
      <c r="AF23" s="50"/>
      <c r="AG23" s="50"/>
      <c r="AH23" s="50"/>
      <c r="AI23" s="50"/>
      <c r="AJ23" s="50"/>
      <c r="AK23" s="50"/>
      <c r="AL23" s="50"/>
      <c r="AM23" s="50"/>
      <c r="AN23" s="50"/>
      <c r="AO23" s="50"/>
      <c r="AP23" s="50"/>
      <c r="AQ23" s="50"/>
    </row>
    <row r="24" spans="2:43">
      <c r="B24" s="41">
        <v>21</v>
      </c>
      <c r="C24" s="63">
        <f t="shared" si="3"/>
        <v>0</v>
      </c>
      <c r="D24" s="28">
        <f t="shared" si="0"/>
        <v>0</v>
      </c>
      <c r="E24" s="34">
        <f>'Calculs à ne pas modifier'!P21</f>
        <v>0</v>
      </c>
      <c r="F24" s="42">
        <f>'Calculs à ne pas modifier'!Q21</f>
        <v>0</v>
      </c>
      <c r="G24" s="42">
        <f>'Calculs à ne pas modifier'!R21</f>
        <v>0</v>
      </c>
      <c r="H24" s="43">
        <f>'Calculs à ne pas modifier'!S21</f>
        <v>0</v>
      </c>
      <c r="I24" s="44">
        <f>'Tps prod° ressources M1'!B24</f>
        <v>21</v>
      </c>
      <c r="J24" s="63">
        <f t="shared" si="4"/>
        <v>0</v>
      </c>
      <c r="K24" s="28">
        <f t="shared" si="1"/>
        <v>0</v>
      </c>
      <c r="L24" s="34">
        <f>'Calculs à ne pas modifier'!W21</f>
        <v>0</v>
      </c>
      <c r="M24" s="34">
        <f>'Calculs à ne pas modifier'!X21</f>
        <v>0</v>
      </c>
      <c r="N24" s="34">
        <f>'Calculs à ne pas modifier'!Y21</f>
        <v>0</v>
      </c>
      <c r="O24" s="36">
        <f>'Calculs à ne pas modifier'!Z21</f>
        <v>0</v>
      </c>
      <c r="P24" s="44">
        <f>'Tps prod° ressources M1'!I24</f>
        <v>21</v>
      </c>
      <c r="Q24" s="63">
        <f t="shared" si="5"/>
        <v>0</v>
      </c>
      <c r="R24" s="28">
        <f t="shared" si="2"/>
        <v>0</v>
      </c>
      <c r="S24" s="34">
        <f>'Calculs à ne pas modifier'!AD21</f>
        <v>0</v>
      </c>
      <c r="T24" s="34">
        <f>'Calculs à ne pas modifier'!AE21</f>
        <v>0</v>
      </c>
      <c r="U24" s="34">
        <f>'Calculs à ne pas modifier'!AF21</f>
        <v>0</v>
      </c>
      <c r="V24" s="36">
        <f>'Calculs à ne pas modifier'!AG21</f>
        <v>0</v>
      </c>
      <c r="AA24">
        <v>21</v>
      </c>
      <c r="AB24" s="50"/>
      <c r="AC24" s="50"/>
      <c r="AD24" s="50"/>
      <c r="AE24" s="50"/>
      <c r="AF24" s="50"/>
      <c r="AG24" s="50"/>
      <c r="AH24" s="50"/>
      <c r="AI24" s="50"/>
      <c r="AJ24" s="50"/>
      <c r="AK24" s="50"/>
      <c r="AL24" s="50"/>
      <c r="AM24" s="50"/>
      <c r="AN24" s="50"/>
      <c r="AO24" s="50"/>
      <c r="AP24" s="50"/>
      <c r="AQ24" s="50"/>
    </row>
    <row r="25" spans="2:43">
      <c r="B25" s="41">
        <v>22</v>
      </c>
      <c r="C25" s="63">
        <f t="shared" si="3"/>
        <v>0</v>
      </c>
      <c r="D25" s="28">
        <f t="shared" si="0"/>
        <v>0</v>
      </c>
      <c r="E25" s="34">
        <f>'Calculs à ne pas modifier'!P22</f>
        <v>0</v>
      </c>
      <c r="F25" s="42">
        <f>'Calculs à ne pas modifier'!Q22</f>
        <v>0</v>
      </c>
      <c r="G25" s="42">
        <f>'Calculs à ne pas modifier'!R22</f>
        <v>0</v>
      </c>
      <c r="H25" s="43">
        <f>'Calculs à ne pas modifier'!S22</f>
        <v>0</v>
      </c>
      <c r="I25" s="44">
        <f>'Tps prod° ressources M1'!B25</f>
        <v>22</v>
      </c>
      <c r="J25" s="63">
        <f t="shared" si="4"/>
        <v>0</v>
      </c>
      <c r="K25" s="28">
        <f t="shared" si="1"/>
        <v>0</v>
      </c>
      <c r="L25" s="34">
        <f>'Calculs à ne pas modifier'!W22</f>
        <v>0</v>
      </c>
      <c r="M25" s="34">
        <f>'Calculs à ne pas modifier'!X22</f>
        <v>0</v>
      </c>
      <c r="N25" s="34">
        <f>'Calculs à ne pas modifier'!Y22</f>
        <v>0</v>
      </c>
      <c r="O25" s="36">
        <f>'Calculs à ne pas modifier'!Z22</f>
        <v>0</v>
      </c>
      <c r="P25" s="44">
        <f>'Tps prod° ressources M1'!I25</f>
        <v>22</v>
      </c>
      <c r="Q25" s="63">
        <f t="shared" si="5"/>
        <v>0</v>
      </c>
      <c r="R25" s="28">
        <f t="shared" si="2"/>
        <v>0</v>
      </c>
      <c r="S25" s="34">
        <f>'Calculs à ne pas modifier'!AD22</f>
        <v>0</v>
      </c>
      <c r="T25" s="34">
        <f>'Calculs à ne pas modifier'!AE22</f>
        <v>0</v>
      </c>
      <c r="U25" s="34">
        <f>'Calculs à ne pas modifier'!AF22</f>
        <v>0</v>
      </c>
      <c r="V25" s="36">
        <f>'Calculs à ne pas modifier'!AG22</f>
        <v>0</v>
      </c>
      <c r="AA25">
        <v>22</v>
      </c>
      <c r="AB25" s="50"/>
      <c r="AC25" s="50"/>
      <c r="AD25" s="50"/>
      <c r="AE25" s="50"/>
      <c r="AF25" s="50"/>
      <c r="AG25" s="50"/>
      <c r="AH25" s="50"/>
      <c r="AI25" s="50"/>
      <c r="AJ25" s="50"/>
      <c r="AK25" s="50"/>
      <c r="AL25" s="50"/>
      <c r="AM25" s="50"/>
      <c r="AN25" s="50"/>
      <c r="AO25" s="50"/>
      <c r="AP25" s="50"/>
      <c r="AQ25" s="50"/>
    </row>
    <row r="26" spans="2:43">
      <c r="B26" s="41">
        <v>23</v>
      </c>
      <c r="C26" s="63">
        <f t="shared" si="3"/>
        <v>0</v>
      </c>
      <c r="D26" s="28">
        <f t="shared" si="0"/>
        <v>0</v>
      </c>
      <c r="E26" s="34">
        <f>'Calculs à ne pas modifier'!P23</f>
        <v>0</v>
      </c>
      <c r="F26" s="42">
        <f>'Calculs à ne pas modifier'!Q23</f>
        <v>0</v>
      </c>
      <c r="G26" s="42">
        <f>'Calculs à ne pas modifier'!R23</f>
        <v>0</v>
      </c>
      <c r="H26" s="43">
        <f>'Calculs à ne pas modifier'!S23</f>
        <v>0</v>
      </c>
      <c r="I26" s="44">
        <f>'Tps prod° ressources M1'!B26</f>
        <v>23</v>
      </c>
      <c r="J26" s="63">
        <f t="shared" si="4"/>
        <v>0</v>
      </c>
      <c r="K26" s="28">
        <f t="shared" si="1"/>
        <v>0</v>
      </c>
      <c r="L26" s="34">
        <f>'Calculs à ne pas modifier'!W23</f>
        <v>0</v>
      </c>
      <c r="M26" s="34">
        <f>'Calculs à ne pas modifier'!X23</f>
        <v>0</v>
      </c>
      <c r="N26" s="34">
        <f>'Calculs à ne pas modifier'!Y23</f>
        <v>0</v>
      </c>
      <c r="O26" s="36">
        <f>'Calculs à ne pas modifier'!Z23</f>
        <v>0</v>
      </c>
      <c r="P26" s="44">
        <f>'Tps prod° ressources M1'!I26</f>
        <v>23</v>
      </c>
      <c r="Q26" s="63">
        <f t="shared" si="5"/>
        <v>0</v>
      </c>
      <c r="R26" s="28">
        <f t="shared" si="2"/>
        <v>0</v>
      </c>
      <c r="S26" s="34">
        <f>'Calculs à ne pas modifier'!AD23</f>
        <v>0</v>
      </c>
      <c r="T26" s="34">
        <f>'Calculs à ne pas modifier'!AE23</f>
        <v>0</v>
      </c>
      <c r="U26" s="34">
        <f>'Calculs à ne pas modifier'!AF23</f>
        <v>0</v>
      </c>
      <c r="V26" s="36">
        <f>'Calculs à ne pas modifier'!AG23</f>
        <v>0</v>
      </c>
      <c r="AA26">
        <v>23</v>
      </c>
      <c r="AB26" s="50"/>
      <c r="AC26" s="50"/>
      <c r="AD26" s="50"/>
      <c r="AE26" s="50"/>
      <c r="AF26" s="50"/>
      <c r="AG26" s="50"/>
      <c r="AH26" s="50"/>
      <c r="AI26" s="50"/>
      <c r="AJ26" s="50"/>
      <c r="AK26" s="50"/>
      <c r="AL26" s="50"/>
      <c r="AM26" s="50"/>
      <c r="AN26" s="50"/>
      <c r="AO26" s="50"/>
      <c r="AP26" s="50"/>
      <c r="AQ26" s="50"/>
    </row>
    <row r="27" spans="2:43">
      <c r="B27" s="41">
        <v>24</v>
      </c>
      <c r="C27" s="63">
        <f t="shared" si="3"/>
        <v>0</v>
      </c>
      <c r="D27" s="28">
        <f t="shared" si="0"/>
        <v>0</v>
      </c>
      <c r="E27" s="34">
        <f>'Calculs à ne pas modifier'!P24</f>
        <v>0</v>
      </c>
      <c r="F27" s="42">
        <f>'Calculs à ne pas modifier'!Q24</f>
        <v>0</v>
      </c>
      <c r="G27" s="42">
        <f>'Calculs à ne pas modifier'!R24</f>
        <v>0</v>
      </c>
      <c r="H27" s="43">
        <f>'Calculs à ne pas modifier'!S24</f>
        <v>0</v>
      </c>
      <c r="I27" s="44">
        <f>'Tps prod° ressources M1'!B27</f>
        <v>24</v>
      </c>
      <c r="J27" s="63">
        <f t="shared" si="4"/>
        <v>0</v>
      </c>
      <c r="K27" s="28">
        <f t="shared" si="1"/>
        <v>0</v>
      </c>
      <c r="L27" s="34">
        <f>'Calculs à ne pas modifier'!W24</f>
        <v>0</v>
      </c>
      <c r="M27" s="34">
        <f>'Calculs à ne pas modifier'!X24</f>
        <v>0</v>
      </c>
      <c r="N27" s="34">
        <f>'Calculs à ne pas modifier'!Y24</f>
        <v>0</v>
      </c>
      <c r="O27" s="36">
        <f>'Calculs à ne pas modifier'!Z24</f>
        <v>0</v>
      </c>
      <c r="P27" s="44">
        <f>'Tps prod° ressources M1'!I27</f>
        <v>24</v>
      </c>
      <c r="Q27" s="63">
        <f t="shared" si="5"/>
        <v>0</v>
      </c>
      <c r="R27" s="28">
        <f t="shared" si="2"/>
        <v>0</v>
      </c>
      <c r="S27" s="34">
        <f>'Calculs à ne pas modifier'!AD24</f>
        <v>0</v>
      </c>
      <c r="T27" s="34">
        <f>'Calculs à ne pas modifier'!AE24</f>
        <v>0</v>
      </c>
      <c r="U27" s="34">
        <f>'Calculs à ne pas modifier'!AF24</f>
        <v>0</v>
      </c>
      <c r="V27" s="36">
        <f>'Calculs à ne pas modifier'!AG24</f>
        <v>0</v>
      </c>
      <c r="AA27">
        <v>24</v>
      </c>
      <c r="AB27" s="50"/>
      <c r="AC27" s="50"/>
      <c r="AD27" s="50"/>
      <c r="AE27" s="50"/>
      <c r="AF27" s="50"/>
      <c r="AG27" s="50"/>
      <c r="AH27" s="50"/>
      <c r="AI27" s="50"/>
      <c r="AJ27" s="50"/>
      <c r="AK27" s="50"/>
      <c r="AL27" s="50"/>
      <c r="AM27" s="50"/>
      <c r="AN27" s="50"/>
      <c r="AO27" s="50"/>
      <c r="AP27" s="50"/>
      <c r="AQ27" s="50"/>
    </row>
    <row r="28" spans="2:43">
      <c r="B28" s="41">
        <v>25</v>
      </c>
      <c r="C28" s="63">
        <f t="shared" si="3"/>
        <v>0</v>
      </c>
      <c r="D28" s="28">
        <f t="shared" si="0"/>
        <v>0</v>
      </c>
      <c r="E28" s="34">
        <f>'Calculs à ne pas modifier'!P25</f>
        <v>0</v>
      </c>
      <c r="F28" s="42">
        <f>'Calculs à ne pas modifier'!Q25</f>
        <v>0</v>
      </c>
      <c r="G28" s="42">
        <f>'Calculs à ne pas modifier'!R25</f>
        <v>0</v>
      </c>
      <c r="H28" s="43">
        <f>'Calculs à ne pas modifier'!S25</f>
        <v>0</v>
      </c>
      <c r="I28" s="44">
        <f>'Tps prod° ressources M1'!B28</f>
        <v>25</v>
      </c>
      <c r="J28" s="63">
        <f t="shared" si="4"/>
        <v>0</v>
      </c>
      <c r="K28" s="28">
        <f t="shared" si="1"/>
        <v>0</v>
      </c>
      <c r="L28" s="34">
        <f>'Calculs à ne pas modifier'!W25</f>
        <v>0</v>
      </c>
      <c r="M28" s="34">
        <f>'Calculs à ne pas modifier'!X25</f>
        <v>0</v>
      </c>
      <c r="N28" s="34">
        <f>'Calculs à ne pas modifier'!Y25</f>
        <v>0</v>
      </c>
      <c r="O28" s="36">
        <f>'Calculs à ne pas modifier'!Z25</f>
        <v>0</v>
      </c>
      <c r="P28" s="44">
        <f>'Tps prod° ressources M1'!I28</f>
        <v>25</v>
      </c>
      <c r="Q28" s="63">
        <f t="shared" si="5"/>
        <v>0</v>
      </c>
      <c r="R28" s="28">
        <f t="shared" si="2"/>
        <v>0</v>
      </c>
      <c r="S28" s="34">
        <f>'Calculs à ne pas modifier'!AD25</f>
        <v>0</v>
      </c>
      <c r="T28" s="34">
        <f>'Calculs à ne pas modifier'!AE25</f>
        <v>0</v>
      </c>
      <c r="U28" s="34">
        <f>'Calculs à ne pas modifier'!AF25</f>
        <v>0</v>
      </c>
      <c r="V28" s="36">
        <f>'Calculs à ne pas modifier'!AG25</f>
        <v>0</v>
      </c>
      <c r="AA28">
        <v>25</v>
      </c>
      <c r="AB28" s="50"/>
      <c r="AC28" s="50"/>
      <c r="AD28" s="50"/>
      <c r="AE28" s="50"/>
      <c r="AF28" s="50"/>
      <c r="AG28" s="50"/>
      <c r="AH28" s="50"/>
      <c r="AI28" s="50"/>
      <c r="AJ28" s="50"/>
      <c r="AK28" s="50"/>
      <c r="AL28" s="50"/>
      <c r="AM28" s="50"/>
      <c r="AN28" s="50"/>
      <c r="AO28" s="50"/>
      <c r="AP28" s="50"/>
      <c r="AQ28" s="50"/>
    </row>
    <row r="29" spans="2:43">
      <c r="B29" s="41">
        <v>26</v>
      </c>
      <c r="C29" s="63">
        <f t="shared" si="3"/>
        <v>0</v>
      </c>
      <c r="D29" s="28">
        <f t="shared" si="0"/>
        <v>0</v>
      </c>
      <c r="E29" s="34">
        <f>'Calculs à ne pas modifier'!P26</f>
        <v>0</v>
      </c>
      <c r="F29" s="42">
        <f>'Calculs à ne pas modifier'!Q26</f>
        <v>0</v>
      </c>
      <c r="G29" s="42">
        <f>'Calculs à ne pas modifier'!R26</f>
        <v>0</v>
      </c>
      <c r="H29" s="43">
        <f>'Calculs à ne pas modifier'!S26</f>
        <v>0</v>
      </c>
      <c r="I29" s="44">
        <f>'Tps prod° ressources M1'!B29</f>
        <v>26</v>
      </c>
      <c r="J29" s="63">
        <f t="shared" si="4"/>
        <v>0</v>
      </c>
      <c r="K29" s="28">
        <f t="shared" si="1"/>
        <v>0</v>
      </c>
      <c r="L29" s="34">
        <f>'Calculs à ne pas modifier'!W26</f>
        <v>0</v>
      </c>
      <c r="M29" s="34">
        <f>'Calculs à ne pas modifier'!X26</f>
        <v>0</v>
      </c>
      <c r="N29" s="34">
        <f>'Calculs à ne pas modifier'!Y26</f>
        <v>0</v>
      </c>
      <c r="O29" s="36">
        <f>'Calculs à ne pas modifier'!Z26</f>
        <v>0</v>
      </c>
      <c r="P29" s="44">
        <f>'Tps prod° ressources M1'!I29</f>
        <v>26</v>
      </c>
      <c r="Q29" s="63">
        <f t="shared" si="5"/>
        <v>0</v>
      </c>
      <c r="R29" s="28">
        <f t="shared" si="2"/>
        <v>0</v>
      </c>
      <c r="S29" s="34">
        <f>'Calculs à ne pas modifier'!AD26</f>
        <v>0</v>
      </c>
      <c r="T29" s="34">
        <f>'Calculs à ne pas modifier'!AE26</f>
        <v>0</v>
      </c>
      <c r="U29" s="34">
        <f>'Calculs à ne pas modifier'!AF26</f>
        <v>0</v>
      </c>
      <c r="V29" s="36">
        <f>'Calculs à ne pas modifier'!AG26</f>
        <v>0</v>
      </c>
      <c r="AA29">
        <v>26</v>
      </c>
      <c r="AB29" s="50"/>
      <c r="AC29" s="50"/>
      <c r="AD29" s="50"/>
      <c r="AE29" s="50"/>
      <c r="AF29" s="50"/>
      <c r="AG29" s="50"/>
      <c r="AH29" s="50"/>
      <c r="AI29" s="50"/>
      <c r="AJ29" s="50"/>
      <c r="AK29" s="50"/>
      <c r="AL29" s="50"/>
      <c r="AM29" s="50"/>
      <c r="AN29" s="50"/>
      <c r="AO29" s="50"/>
      <c r="AP29" s="50"/>
      <c r="AQ29" s="50"/>
    </row>
    <row r="30" spans="2:43">
      <c r="B30" s="41">
        <v>27</v>
      </c>
      <c r="C30" s="63">
        <f t="shared" si="3"/>
        <v>0</v>
      </c>
      <c r="D30" s="28">
        <f t="shared" si="0"/>
        <v>0</v>
      </c>
      <c r="E30" s="34">
        <f>'Calculs à ne pas modifier'!P27</f>
        <v>0</v>
      </c>
      <c r="F30" s="42">
        <f>'Calculs à ne pas modifier'!Q27</f>
        <v>0</v>
      </c>
      <c r="G30" s="42">
        <f>'Calculs à ne pas modifier'!R27</f>
        <v>0</v>
      </c>
      <c r="H30" s="43">
        <f>'Calculs à ne pas modifier'!S27</f>
        <v>0</v>
      </c>
      <c r="I30" s="44">
        <f>'Tps prod° ressources M1'!B30</f>
        <v>27</v>
      </c>
      <c r="J30" s="63">
        <f t="shared" si="4"/>
        <v>0</v>
      </c>
      <c r="K30" s="28">
        <f t="shared" si="1"/>
        <v>0</v>
      </c>
      <c r="L30" s="34">
        <f>'Calculs à ne pas modifier'!W27</f>
        <v>0</v>
      </c>
      <c r="M30" s="34">
        <f>'Calculs à ne pas modifier'!X27</f>
        <v>0</v>
      </c>
      <c r="N30" s="34">
        <f>'Calculs à ne pas modifier'!Y27</f>
        <v>0</v>
      </c>
      <c r="O30" s="36">
        <f>'Calculs à ne pas modifier'!Z27</f>
        <v>0</v>
      </c>
      <c r="P30" s="44">
        <f>'Tps prod° ressources M1'!I30</f>
        <v>27</v>
      </c>
      <c r="Q30" s="63">
        <f t="shared" si="5"/>
        <v>0</v>
      </c>
      <c r="R30" s="28">
        <f t="shared" si="2"/>
        <v>0</v>
      </c>
      <c r="S30" s="34">
        <f>'Calculs à ne pas modifier'!AD27</f>
        <v>0</v>
      </c>
      <c r="T30" s="34">
        <f>'Calculs à ne pas modifier'!AE27</f>
        <v>0</v>
      </c>
      <c r="U30" s="34">
        <f>'Calculs à ne pas modifier'!AF27</f>
        <v>0</v>
      </c>
      <c r="V30" s="36">
        <f>'Calculs à ne pas modifier'!AG27</f>
        <v>0</v>
      </c>
      <c r="AA30">
        <v>27</v>
      </c>
      <c r="AB30" s="50"/>
      <c r="AC30" s="50"/>
      <c r="AD30" s="50"/>
      <c r="AE30" s="50"/>
      <c r="AF30" s="50"/>
      <c r="AG30" s="50"/>
      <c r="AH30" s="50"/>
      <c r="AI30" s="50"/>
      <c r="AJ30" s="50"/>
      <c r="AK30" s="50"/>
      <c r="AL30" s="50"/>
      <c r="AM30" s="50"/>
      <c r="AN30" s="50"/>
      <c r="AO30" s="50"/>
      <c r="AP30" s="50"/>
      <c r="AQ30" s="50"/>
    </row>
    <row r="31" spans="2:43">
      <c r="B31" s="41">
        <v>28</v>
      </c>
      <c r="C31" s="63">
        <f t="shared" si="3"/>
        <v>0</v>
      </c>
      <c r="D31" s="28">
        <f t="shared" si="0"/>
        <v>0</v>
      </c>
      <c r="E31" s="34">
        <f>'Calculs à ne pas modifier'!P28</f>
        <v>0</v>
      </c>
      <c r="F31" s="42">
        <f>'Calculs à ne pas modifier'!Q28</f>
        <v>0</v>
      </c>
      <c r="G31" s="42">
        <f>'Calculs à ne pas modifier'!R28</f>
        <v>0</v>
      </c>
      <c r="H31" s="43">
        <f>'Calculs à ne pas modifier'!S28</f>
        <v>0</v>
      </c>
      <c r="I31" s="44">
        <f>'Tps prod° ressources M1'!B31</f>
        <v>28</v>
      </c>
      <c r="J31" s="63">
        <f t="shared" si="4"/>
        <v>0</v>
      </c>
      <c r="K31" s="28">
        <f t="shared" si="1"/>
        <v>0</v>
      </c>
      <c r="L31" s="34">
        <f>'Calculs à ne pas modifier'!W28</f>
        <v>0</v>
      </c>
      <c r="M31" s="34">
        <f>'Calculs à ne pas modifier'!X28</f>
        <v>0</v>
      </c>
      <c r="N31" s="34">
        <f>'Calculs à ne pas modifier'!Y28</f>
        <v>0</v>
      </c>
      <c r="O31" s="36">
        <f>'Calculs à ne pas modifier'!Z28</f>
        <v>0</v>
      </c>
      <c r="P31" s="44">
        <f>'Tps prod° ressources M1'!I31</f>
        <v>28</v>
      </c>
      <c r="Q31" s="63">
        <f t="shared" si="5"/>
        <v>0</v>
      </c>
      <c r="R31" s="28">
        <f t="shared" si="2"/>
        <v>0</v>
      </c>
      <c r="S31" s="34">
        <f>'Calculs à ne pas modifier'!AD28</f>
        <v>0</v>
      </c>
      <c r="T31" s="34">
        <f>'Calculs à ne pas modifier'!AE28</f>
        <v>0</v>
      </c>
      <c r="U31" s="34">
        <f>'Calculs à ne pas modifier'!AF28</f>
        <v>0</v>
      </c>
      <c r="V31" s="36">
        <f>'Calculs à ne pas modifier'!AG28</f>
        <v>0</v>
      </c>
      <c r="AA31">
        <v>28</v>
      </c>
      <c r="AB31" s="50"/>
      <c r="AC31" s="50"/>
      <c r="AD31" s="50"/>
      <c r="AE31" s="50"/>
      <c r="AF31" s="50"/>
      <c r="AG31" s="50"/>
      <c r="AH31" s="50"/>
      <c r="AI31" s="50"/>
      <c r="AJ31" s="50"/>
      <c r="AK31" s="50"/>
      <c r="AL31" s="50"/>
      <c r="AM31" s="50"/>
      <c r="AN31" s="50"/>
      <c r="AO31" s="50"/>
      <c r="AP31" s="50"/>
      <c r="AQ31" s="50"/>
    </row>
    <row r="32" spans="2:43">
      <c r="B32" s="41">
        <v>29</v>
      </c>
      <c r="C32" s="63">
        <f t="shared" si="3"/>
        <v>0</v>
      </c>
      <c r="D32" s="28">
        <f t="shared" si="0"/>
        <v>0</v>
      </c>
      <c r="E32" s="34">
        <f>'Calculs à ne pas modifier'!P29</f>
        <v>0</v>
      </c>
      <c r="F32" s="42">
        <f>'Calculs à ne pas modifier'!Q29</f>
        <v>0</v>
      </c>
      <c r="G32" s="42">
        <f>'Calculs à ne pas modifier'!R29</f>
        <v>0</v>
      </c>
      <c r="H32" s="43">
        <f>'Calculs à ne pas modifier'!S29</f>
        <v>0</v>
      </c>
      <c r="I32" s="44">
        <f>'Tps prod° ressources M1'!B32</f>
        <v>29</v>
      </c>
      <c r="J32" s="63">
        <f t="shared" si="4"/>
        <v>0</v>
      </c>
      <c r="K32" s="28">
        <f t="shared" si="1"/>
        <v>0</v>
      </c>
      <c r="L32" s="34">
        <f>'Calculs à ne pas modifier'!W29</f>
        <v>0</v>
      </c>
      <c r="M32" s="34">
        <f>'Calculs à ne pas modifier'!X29</f>
        <v>0</v>
      </c>
      <c r="N32" s="34">
        <f>'Calculs à ne pas modifier'!Y29</f>
        <v>0</v>
      </c>
      <c r="O32" s="36">
        <f>'Calculs à ne pas modifier'!Z29</f>
        <v>0</v>
      </c>
      <c r="P32" s="44">
        <f>'Tps prod° ressources M1'!I32</f>
        <v>29</v>
      </c>
      <c r="Q32" s="63">
        <f t="shared" si="5"/>
        <v>0</v>
      </c>
      <c r="R32" s="28">
        <f t="shared" si="2"/>
        <v>0</v>
      </c>
      <c r="S32" s="34">
        <f>'Calculs à ne pas modifier'!AD29</f>
        <v>0</v>
      </c>
      <c r="T32" s="34">
        <f>'Calculs à ne pas modifier'!AE29</f>
        <v>0</v>
      </c>
      <c r="U32" s="34">
        <f>'Calculs à ne pas modifier'!AF29</f>
        <v>0</v>
      </c>
      <c r="V32" s="36">
        <f>'Calculs à ne pas modifier'!AG29</f>
        <v>0</v>
      </c>
      <c r="AA32">
        <v>29</v>
      </c>
      <c r="AB32" s="50"/>
      <c r="AC32" s="50"/>
      <c r="AD32" s="50"/>
      <c r="AE32" s="50"/>
      <c r="AF32" s="50"/>
      <c r="AG32" s="50"/>
      <c r="AH32" s="50"/>
      <c r="AI32" s="50"/>
      <c r="AJ32" s="50"/>
      <c r="AK32" s="50"/>
      <c r="AL32" s="50"/>
      <c r="AM32" s="50"/>
      <c r="AN32" s="50"/>
      <c r="AO32" s="50"/>
      <c r="AP32" s="50"/>
      <c r="AQ32" s="50"/>
    </row>
    <row r="33" spans="2:43">
      <c r="B33" s="41">
        <v>30</v>
      </c>
      <c r="C33" s="63">
        <f t="shared" si="3"/>
        <v>0</v>
      </c>
      <c r="D33" s="28">
        <f t="shared" si="0"/>
        <v>0</v>
      </c>
      <c r="E33" s="34">
        <f>'Calculs à ne pas modifier'!P30</f>
        <v>0</v>
      </c>
      <c r="F33" s="42">
        <f>'Calculs à ne pas modifier'!Q30</f>
        <v>0</v>
      </c>
      <c r="G33" s="42">
        <f>'Calculs à ne pas modifier'!R30</f>
        <v>0</v>
      </c>
      <c r="H33" s="43">
        <f>'Calculs à ne pas modifier'!S30</f>
        <v>0</v>
      </c>
      <c r="I33" s="44">
        <f>'Tps prod° ressources M1'!B33</f>
        <v>30</v>
      </c>
      <c r="J33" s="63">
        <f t="shared" si="4"/>
        <v>0</v>
      </c>
      <c r="K33" s="28">
        <f t="shared" si="1"/>
        <v>0</v>
      </c>
      <c r="L33" s="34">
        <f>'Calculs à ne pas modifier'!W30</f>
        <v>0</v>
      </c>
      <c r="M33" s="34">
        <f>'Calculs à ne pas modifier'!X30</f>
        <v>0</v>
      </c>
      <c r="N33" s="34">
        <f>'Calculs à ne pas modifier'!Y30</f>
        <v>0</v>
      </c>
      <c r="O33" s="36">
        <f>'Calculs à ne pas modifier'!Z30</f>
        <v>0</v>
      </c>
      <c r="P33" s="44">
        <f>'Tps prod° ressources M1'!I33</f>
        <v>30</v>
      </c>
      <c r="Q33" s="63">
        <f t="shared" si="5"/>
        <v>0</v>
      </c>
      <c r="R33" s="28">
        <f t="shared" si="2"/>
        <v>0</v>
      </c>
      <c r="S33" s="34">
        <f>'Calculs à ne pas modifier'!AD30</f>
        <v>0</v>
      </c>
      <c r="T33" s="34">
        <f>'Calculs à ne pas modifier'!AE30</f>
        <v>0</v>
      </c>
      <c r="U33" s="34">
        <f>'Calculs à ne pas modifier'!AF30</f>
        <v>0</v>
      </c>
      <c r="V33" s="36">
        <f>'Calculs à ne pas modifier'!AG30</f>
        <v>0</v>
      </c>
      <c r="AA33">
        <v>30</v>
      </c>
      <c r="AB33" s="50"/>
      <c r="AC33" s="50"/>
      <c r="AD33" s="50"/>
      <c r="AE33" s="50"/>
      <c r="AF33" s="50"/>
      <c r="AG33" s="50"/>
      <c r="AH33" s="50"/>
      <c r="AI33" s="50"/>
      <c r="AJ33" s="50"/>
      <c r="AK33" s="50"/>
      <c r="AL33" s="50"/>
      <c r="AM33" s="50"/>
      <c r="AN33" s="50"/>
      <c r="AO33" s="50"/>
      <c r="AP33" s="50"/>
      <c r="AQ33" s="50"/>
    </row>
    <row r="34" spans="2:43">
      <c r="B34" s="41">
        <v>31</v>
      </c>
      <c r="C34" s="63">
        <f t="shared" si="3"/>
        <v>0</v>
      </c>
      <c r="D34" s="28">
        <f t="shared" si="0"/>
        <v>0</v>
      </c>
      <c r="E34" s="34">
        <f>'Calculs à ne pas modifier'!P31</f>
        <v>0</v>
      </c>
      <c r="F34" s="42">
        <f>'Calculs à ne pas modifier'!Q31</f>
        <v>0</v>
      </c>
      <c r="G34" s="42">
        <f>'Calculs à ne pas modifier'!R31</f>
        <v>0</v>
      </c>
      <c r="H34" s="43">
        <f>'Calculs à ne pas modifier'!S31</f>
        <v>0</v>
      </c>
      <c r="I34" s="44">
        <f>'Tps prod° ressources M1'!B34</f>
        <v>31</v>
      </c>
      <c r="J34" s="63">
        <f t="shared" si="4"/>
        <v>0</v>
      </c>
      <c r="K34" s="28">
        <f t="shared" si="1"/>
        <v>0</v>
      </c>
      <c r="L34" s="34">
        <f>'Calculs à ne pas modifier'!W31</f>
        <v>0</v>
      </c>
      <c r="M34" s="34">
        <f>'Calculs à ne pas modifier'!X31</f>
        <v>0</v>
      </c>
      <c r="N34" s="34">
        <f>'Calculs à ne pas modifier'!Y31</f>
        <v>0</v>
      </c>
      <c r="O34" s="36">
        <f>'Calculs à ne pas modifier'!Z31</f>
        <v>0</v>
      </c>
      <c r="P34" s="44">
        <f>'Tps prod° ressources M1'!I34</f>
        <v>31</v>
      </c>
      <c r="Q34" s="63">
        <f t="shared" si="5"/>
        <v>0</v>
      </c>
      <c r="R34" s="28">
        <f t="shared" si="2"/>
        <v>0</v>
      </c>
      <c r="S34" s="34">
        <f>'Calculs à ne pas modifier'!AD31</f>
        <v>0</v>
      </c>
      <c r="T34" s="34">
        <f>'Calculs à ne pas modifier'!AE31</f>
        <v>0</v>
      </c>
      <c r="U34" s="34">
        <f>'Calculs à ne pas modifier'!AF31</f>
        <v>0</v>
      </c>
      <c r="V34" s="36">
        <f>'Calculs à ne pas modifier'!AG31</f>
        <v>0</v>
      </c>
      <c r="AA34">
        <v>31</v>
      </c>
      <c r="AB34" s="50"/>
      <c r="AC34" s="50"/>
      <c r="AD34" s="50"/>
      <c r="AE34" s="50"/>
      <c r="AF34" s="50"/>
      <c r="AG34" s="50"/>
      <c r="AH34" s="50"/>
      <c r="AI34" s="50"/>
      <c r="AJ34" s="50"/>
      <c r="AK34" s="50"/>
      <c r="AL34" s="50"/>
      <c r="AM34" s="50"/>
      <c r="AN34" s="50"/>
      <c r="AO34" s="50"/>
      <c r="AP34" s="50"/>
      <c r="AQ34" s="50"/>
    </row>
    <row r="35" spans="2:43">
      <c r="B35" s="41">
        <v>32</v>
      </c>
      <c r="C35" s="63">
        <f t="shared" si="3"/>
        <v>0</v>
      </c>
      <c r="D35" s="28">
        <f t="shared" si="0"/>
        <v>0</v>
      </c>
      <c r="E35" s="34">
        <f>'Calculs à ne pas modifier'!P32</f>
        <v>0</v>
      </c>
      <c r="F35" s="42">
        <f>'Calculs à ne pas modifier'!Q32</f>
        <v>0</v>
      </c>
      <c r="G35" s="42">
        <f>'Calculs à ne pas modifier'!R32</f>
        <v>0</v>
      </c>
      <c r="H35" s="43">
        <f>'Calculs à ne pas modifier'!S32</f>
        <v>0</v>
      </c>
      <c r="I35" s="44">
        <f>'Tps prod° ressources M1'!B35</f>
        <v>32</v>
      </c>
      <c r="J35" s="63">
        <f t="shared" si="4"/>
        <v>0</v>
      </c>
      <c r="K35" s="28">
        <f t="shared" si="1"/>
        <v>0</v>
      </c>
      <c r="L35" s="34">
        <f>'Calculs à ne pas modifier'!W32</f>
        <v>0</v>
      </c>
      <c r="M35" s="34">
        <f>'Calculs à ne pas modifier'!X32</f>
        <v>0</v>
      </c>
      <c r="N35" s="34">
        <f>'Calculs à ne pas modifier'!Y32</f>
        <v>0</v>
      </c>
      <c r="O35" s="36">
        <f>'Calculs à ne pas modifier'!Z32</f>
        <v>0</v>
      </c>
      <c r="P35" s="44">
        <f>'Tps prod° ressources M1'!I35</f>
        <v>32</v>
      </c>
      <c r="Q35" s="63">
        <f t="shared" si="5"/>
        <v>0</v>
      </c>
      <c r="R35" s="28">
        <f t="shared" si="2"/>
        <v>0</v>
      </c>
      <c r="S35" s="34">
        <f>'Calculs à ne pas modifier'!AD32</f>
        <v>0</v>
      </c>
      <c r="T35" s="34">
        <f>'Calculs à ne pas modifier'!AE32</f>
        <v>0</v>
      </c>
      <c r="U35" s="34">
        <f>'Calculs à ne pas modifier'!AF32</f>
        <v>0</v>
      </c>
      <c r="V35" s="36">
        <f>'Calculs à ne pas modifier'!AG32</f>
        <v>0</v>
      </c>
      <c r="AA35">
        <v>32</v>
      </c>
      <c r="AB35" s="50"/>
      <c r="AC35" s="50"/>
      <c r="AD35" s="50"/>
      <c r="AE35" s="50"/>
      <c r="AF35" s="50"/>
      <c r="AG35" s="50"/>
      <c r="AH35" s="50"/>
      <c r="AI35" s="50"/>
      <c r="AJ35" s="50"/>
      <c r="AK35" s="50"/>
      <c r="AL35" s="50"/>
      <c r="AM35" s="50"/>
      <c r="AN35" s="50"/>
      <c r="AO35" s="50"/>
      <c r="AP35" s="50"/>
      <c r="AQ35" s="50"/>
    </row>
    <row r="36" spans="2:43">
      <c r="B36" s="41">
        <v>33</v>
      </c>
      <c r="C36" s="63">
        <f t="shared" si="3"/>
        <v>0</v>
      </c>
      <c r="D36" s="28">
        <f t="shared" si="0"/>
        <v>0</v>
      </c>
      <c r="E36" s="34">
        <f>'Calculs à ne pas modifier'!P33</f>
        <v>0</v>
      </c>
      <c r="F36" s="42">
        <f>'Calculs à ne pas modifier'!Q33</f>
        <v>0</v>
      </c>
      <c r="G36" s="42">
        <f>'Calculs à ne pas modifier'!R33</f>
        <v>0</v>
      </c>
      <c r="H36" s="43">
        <f>'Calculs à ne pas modifier'!S33</f>
        <v>0</v>
      </c>
      <c r="I36" s="44">
        <f>'Tps prod° ressources M1'!B36</f>
        <v>33</v>
      </c>
      <c r="J36" s="63">
        <f t="shared" si="4"/>
        <v>0</v>
      </c>
      <c r="K36" s="28">
        <f t="shared" si="1"/>
        <v>0</v>
      </c>
      <c r="L36" s="34">
        <f>'Calculs à ne pas modifier'!W33</f>
        <v>0</v>
      </c>
      <c r="M36" s="34">
        <f>'Calculs à ne pas modifier'!X33</f>
        <v>0</v>
      </c>
      <c r="N36" s="34">
        <f>'Calculs à ne pas modifier'!Y33</f>
        <v>0</v>
      </c>
      <c r="O36" s="36">
        <f>'Calculs à ne pas modifier'!Z33</f>
        <v>0</v>
      </c>
      <c r="P36" s="44">
        <f>'Tps prod° ressources M1'!I36</f>
        <v>33</v>
      </c>
      <c r="Q36" s="63">
        <f t="shared" si="5"/>
        <v>0</v>
      </c>
      <c r="R36" s="28">
        <f t="shared" si="2"/>
        <v>0</v>
      </c>
      <c r="S36" s="34">
        <f>'Calculs à ne pas modifier'!AD33</f>
        <v>0</v>
      </c>
      <c r="T36" s="34">
        <f>'Calculs à ne pas modifier'!AE33</f>
        <v>0</v>
      </c>
      <c r="U36" s="34">
        <f>'Calculs à ne pas modifier'!AF33</f>
        <v>0</v>
      </c>
      <c r="V36" s="36">
        <f>'Calculs à ne pas modifier'!AG33</f>
        <v>0</v>
      </c>
      <c r="AA36">
        <v>33</v>
      </c>
      <c r="AB36" s="50"/>
      <c r="AC36" s="50"/>
      <c r="AD36" s="50"/>
      <c r="AE36" s="50"/>
      <c r="AF36" s="50"/>
      <c r="AG36" s="50"/>
      <c r="AH36" s="50"/>
      <c r="AI36" s="50"/>
      <c r="AJ36" s="50"/>
      <c r="AK36" s="50"/>
      <c r="AL36" s="50"/>
      <c r="AM36" s="50"/>
      <c r="AN36" s="50"/>
      <c r="AO36" s="50"/>
      <c r="AP36" s="50"/>
      <c r="AQ36" s="50"/>
    </row>
    <row r="37" spans="2:43">
      <c r="B37" s="41">
        <v>34</v>
      </c>
      <c r="C37" s="63">
        <f t="shared" si="3"/>
        <v>0</v>
      </c>
      <c r="D37" s="28">
        <f t="shared" ref="D37:D53" si="6">D36</f>
        <v>0</v>
      </c>
      <c r="E37" s="34">
        <f>'Calculs à ne pas modifier'!P34</f>
        <v>0</v>
      </c>
      <c r="F37" s="42">
        <f>'Calculs à ne pas modifier'!Q34</f>
        <v>0</v>
      </c>
      <c r="G37" s="42">
        <f>'Calculs à ne pas modifier'!R34</f>
        <v>0</v>
      </c>
      <c r="H37" s="43">
        <f>'Calculs à ne pas modifier'!S34</f>
        <v>0</v>
      </c>
      <c r="I37" s="44">
        <f>'Tps prod° ressources M1'!B37</f>
        <v>34</v>
      </c>
      <c r="J37" s="63">
        <f t="shared" si="4"/>
        <v>0</v>
      </c>
      <c r="K37" s="28">
        <f t="shared" ref="K37:K53" si="7">K36</f>
        <v>0</v>
      </c>
      <c r="L37" s="34">
        <f>'Calculs à ne pas modifier'!W34</f>
        <v>0</v>
      </c>
      <c r="M37" s="34">
        <f>'Calculs à ne pas modifier'!X34</f>
        <v>0</v>
      </c>
      <c r="N37" s="34">
        <f>'Calculs à ne pas modifier'!Y34</f>
        <v>0</v>
      </c>
      <c r="O37" s="36">
        <f>'Calculs à ne pas modifier'!Z34</f>
        <v>0</v>
      </c>
      <c r="P37" s="44">
        <f>'Tps prod° ressources M1'!I37</f>
        <v>34</v>
      </c>
      <c r="Q37" s="63">
        <f t="shared" si="5"/>
        <v>0</v>
      </c>
      <c r="R37" s="28">
        <f t="shared" ref="R37:R53" si="8">R36</f>
        <v>0</v>
      </c>
      <c r="S37" s="34">
        <f>'Calculs à ne pas modifier'!AD34</f>
        <v>0</v>
      </c>
      <c r="T37" s="34">
        <f>'Calculs à ne pas modifier'!AE34</f>
        <v>0</v>
      </c>
      <c r="U37" s="34">
        <f>'Calculs à ne pas modifier'!AF34</f>
        <v>0</v>
      </c>
      <c r="V37" s="36">
        <f>'Calculs à ne pas modifier'!AG34</f>
        <v>0</v>
      </c>
      <c r="AA37">
        <v>34</v>
      </c>
      <c r="AB37" s="50"/>
      <c r="AC37" s="50"/>
      <c r="AD37" s="50"/>
      <c r="AE37" s="50"/>
      <c r="AF37" s="50"/>
      <c r="AG37" s="50"/>
      <c r="AH37" s="50"/>
      <c r="AI37" s="50"/>
      <c r="AJ37" s="50"/>
      <c r="AK37" s="50"/>
      <c r="AL37" s="50"/>
      <c r="AM37" s="50"/>
      <c r="AN37" s="50"/>
      <c r="AO37" s="50"/>
      <c r="AP37" s="50"/>
      <c r="AQ37" s="50"/>
    </row>
    <row r="38" spans="2:43">
      <c r="B38" s="41">
        <v>35</v>
      </c>
      <c r="C38" s="63">
        <f t="shared" si="3"/>
        <v>0</v>
      </c>
      <c r="D38" s="28">
        <f t="shared" si="6"/>
        <v>0</v>
      </c>
      <c r="E38" s="34">
        <f>'Calculs à ne pas modifier'!P35</f>
        <v>0</v>
      </c>
      <c r="F38" s="42">
        <f>'Calculs à ne pas modifier'!Q35</f>
        <v>0</v>
      </c>
      <c r="G38" s="42">
        <f>'Calculs à ne pas modifier'!R35</f>
        <v>0</v>
      </c>
      <c r="H38" s="43">
        <f>'Calculs à ne pas modifier'!S35</f>
        <v>0</v>
      </c>
      <c r="I38" s="44">
        <f>'Tps prod° ressources M1'!B38</f>
        <v>35</v>
      </c>
      <c r="J38" s="63">
        <f t="shared" si="4"/>
        <v>0</v>
      </c>
      <c r="K38" s="28">
        <f t="shared" si="7"/>
        <v>0</v>
      </c>
      <c r="L38" s="34">
        <f>'Calculs à ne pas modifier'!W35</f>
        <v>0</v>
      </c>
      <c r="M38" s="34">
        <f>'Calculs à ne pas modifier'!X35</f>
        <v>0</v>
      </c>
      <c r="N38" s="34">
        <f>'Calculs à ne pas modifier'!Y35</f>
        <v>0</v>
      </c>
      <c r="O38" s="36">
        <f>'Calculs à ne pas modifier'!Z35</f>
        <v>0</v>
      </c>
      <c r="P38" s="44">
        <f>'Tps prod° ressources M1'!I38</f>
        <v>35</v>
      </c>
      <c r="Q38" s="63">
        <f t="shared" si="5"/>
        <v>0</v>
      </c>
      <c r="R38" s="28">
        <f t="shared" si="8"/>
        <v>0</v>
      </c>
      <c r="S38" s="34">
        <f>'Calculs à ne pas modifier'!AD35</f>
        <v>0</v>
      </c>
      <c r="T38" s="34">
        <f>'Calculs à ne pas modifier'!AE35</f>
        <v>0</v>
      </c>
      <c r="U38" s="34">
        <f>'Calculs à ne pas modifier'!AF35</f>
        <v>0</v>
      </c>
      <c r="V38" s="36">
        <f>'Calculs à ne pas modifier'!AG35</f>
        <v>0</v>
      </c>
      <c r="AA38">
        <v>35</v>
      </c>
      <c r="AB38" s="50"/>
      <c r="AC38" s="50"/>
      <c r="AD38" s="50"/>
      <c r="AE38" s="50"/>
      <c r="AF38" s="50"/>
      <c r="AG38" s="50"/>
      <c r="AH38" s="50"/>
      <c r="AI38" s="50"/>
      <c r="AJ38" s="50"/>
      <c r="AK38" s="50"/>
      <c r="AL38" s="50"/>
      <c r="AM38" s="50"/>
      <c r="AN38" s="50"/>
      <c r="AO38" s="50"/>
      <c r="AP38" s="50"/>
      <c r="AQ38" s="50"/>
    </row>
    <row r="39" spans="2:43">
      <c r="B39" s="41">
        <v>36</v>
      </c>
      <c r="C39" s="63">
        <f t="shared" si="3"/>
        <v>0</v>
      </c>
      <c r="D39" s="28">
        <f t="shared" si="6"/>
        <v>0</v>
      </c>
      <c r="E39" s="34">
        <f>'Calculs à ne pas modifier'!P36</f>
        <v>0</v>
      </c>
      <c r="F39" s="42">
        <f>'Calculs à ne pas modifier'!Q36</f>
        <v>0</v>
      </c>
      <c r="G39" s="42">
        <f>'Calculs à ne pas modifier'!R36</f>
        <v>0</v>
      </c>
      <c r="H39" s="43">
        <f>'Calculs à ne pas modifier'!S36</f>
        <v>0</v>
      </c>
      <c r="I39" s="44">
        <f>'Tps prod° ressources M1'!B39</f>
        <v>36</v>
      </c>
      <c r="J39" s="63">
        <f t="shared" si="4"/>
        <v>0</v>
      </c>
      <c r="K39" s="28">
        <f t="shared" si="7"/>
        <v>0</v>
      </c>
      <c r="L39" s="34">
        <f>'Calculs à ne pas modifier'!W36</f>
        <v>0</v>
      </c>
      <c r="M39" s="34">
        <f>'Calculs à ne pas modifier'!X36</f>
        <v>0</v>
      </c>
      <c r="N39" s="34">
        <f>'Calculs à ne pas modifier'!Y36</f>
        <v>0</v>
      </c>
      <c r="O39" s="36">
        <f>'Calculs à ne pas modifier'!Z36</f>
        <v>0</v>
      </c>
      <c r="P39" s="44">
        <f>'Tps prod° ressources M1'!I39</f>
        <v>36</v>
      </c>
      <c r="Q39" s="63">
        <f t="shared" si="5"/>
        <v>0</v>
      </c>
      <c r="R39" s="28">
        <f t="shared" si="8"/>
        <v>0</v>
      </c>
      <c r="S39" s="34">
        <f>'Calculs à ne pas modifier'!AD36</f>
        <v>0</v>
      </c>
      <c r="T39" s="34">
        <f>'Calculs à ne pas modifier'!AE36</f>
        <v>0</v>
      </c>
      <c r="U39" s="34">
        <f>'Calculs à ne pas modifier'!AF36</f>
        <v>0</v>
      </c>
      <c r="V39" s="36">
        <f>'Calculs à ne pas modifier'!AG36</f>
        <v>0</v>
      </c>
      <c r="AA39">
        <v>36</v>
      </c>
      <c r="AB39" s="50"/>
      <c r="AC39" s="50"/>
      <c r="AD39" s="50"/>
      <c r="AE39" s="50"/>
      <c r="AF39" s="50"/>
      <c r="AG39" s="50"/>
      <c r="AH39" s="50"/>
      <c r="AI39" s="50"/>
      <c r="AJ39" s="50"/>
      <c r="AK39" s="50"/>
      <c r="AL39" s="50"/>
      <c r="AM39" s="50"/>
      <c r="AN39" s="50"/>
      <c r="AO39" s="50"/>
      <c r="AP39" s="50"/>
      <c r="AQ39" s="50"/>
    </row>
    <row r="40" spans="2:43">
      <c r="B40" s="41">
        <v>37</v>
      </c>
      <c r="C40" s="63">
        <f t="shared" si="3"/>
        <v>0</v>
      </c>
      <c r="D40" s="28">
        <f t="shared" si="6"/>
        <v>0</v>
      </c>
      <c r="E40" s="34">
        <f>'Calculs à ne pas modifier'!P37</f>
        <v>0</v>
      </c>
      <c r="F40" s="42">
        <f>'Calculs à ne pas modifier'!Q37</f>
        <v>0</v>
      </c>
      <c r="G40" s="42">
        <f>'Calculs à ne pas modifier'!R37</f>
        <v>0</v>
      </c>
      <c r="H40" s="43">
        <f>'Calculs à ne pas modifier'!S37</f>
        <v>0</v>
      </c>
      <c r="I40" s="44">
        <f>'Tps prod° ressources M1'!B40</f>
        <v>37</v>
      </c>
      <c r="J40" s="63">
        <f t="shared" si="4"/>
        <v>0</v>
      </c>
      <c r="K40" s="28">
        <f t="shared" si="7"/>
        <v>0</v>
      </c>
      <c r="L40" s="34">
        <f>'Calculs à ne pas modifier'!W37</f>
        <v>0</v>
      </c>
      <c r="M40" s="34">
        <f>'Calculs à ne pas modifier'!X37</f>
        <v>0</v>
      </c>
      <c r="N40" s="34">
        <f>'Calculs à ne pas modifier'!Y37</f>
        <v>0</v>
      </c>
      <c r="O40" s="36">
        <f>'Calculs à ne pas modifier'!Z37</f>
        <v>0</v>
      </c>
      <c r="P40" s="44">
        <f>'Tps prod° ressources M1'!I40</f>
        <v>37</v>
      </c>
      <c r="Q40" s="63">
        <f t="shared" si="5"/>
        <v>0</v>
      </c>
      <c r="R40" s="28">
        <f t="shared" si="8"/>
        <v>0</v>
      </c>
      <c r="S40" s="34">
        <f>'Calculs à ne pas modifier'!AD37</f>
        <v>0</v>
      </c>
      <c r="T40" s="34">
        <f>'Calculs à ne pas modifier'!AE37</f>
        <v>0</v>
      </c>
      <c r="U40" s="34">
        <f>'Calculs à ne pas modifier'!AF37</f>
        <v>0</v>
      </c>
      <c r="V40" s="36">
        <f>'Calculs à ne pas modifier'!AG37</f>
        <v>0</v>
      </c>
      <c r="AA40">
        <v>37</v>
      </c>
      <c r="AB40" s="50"/>
      <c r="AC40" s="50"/>
      <c r="AD40" s="50"/>
      <c r="AE40" s="50"/>
      <c r="AF40" s="50"/>
      <c r="AG40" s="50"/>
      <c r="AH40" s="50"/>
      <c r="AI40" s="50"/>
      <c r="AJ40" s="50"/>
      <c r="AK40" s="50"/>
      <c r="AL40" s="50"/>
      <c r="AM40" s="50"/>
      <c r="AN40" s="50"/>
      <c r="AO40" s="50"/>
      <c r="AP40" s="50"/>
      <c r="AQ40" s="50"/>
    </row>
    <row r="41" spans="2:43">
      <c r="B41" s="41">
        <v>38</v>
      </c>
      <c r="C41" s="63">
        <f t="shared" si="3"/>
        <v>0</v>
      </c>
      <c r="D41" s="28">
        <f t="shared" si="6"/>
        <v>0</v>
      </c>
      <c r="E41" s="34">
        <f>'Calculs à ne pas modifier'!P38</f>
        <v>0</v>
      </c>
      <c r="F41" s="42">
        <f>'Calculs à ne pas modifier'!Q38</f>
        <v>0</v>
      </c>
      <c r="G41" s="42">
        <f>'Calculs à ne pas modifier'!R38</f>
        <v>0</v>
      </c>
      <c r="H41" s="43">
        <f>'Calculs à ne pas modifier'!S38</f>
        <v>0</v>
      </c>
      <c r="I41" s="44">
        <f>'Tps prod° ressources M1'!B41</f>
        <v>38</v>
      </c>
      <c r="J41" s="63">
        <f t="shared" si="4"/>
        <v>0</v>
      </c>
      <c r="K41" s="28">
        <f t="shared" si="7"/>
        <v>0</v>
      </c>
      <c r="L41" s="34">
        <f>'Calculs à ne pas modifier'!W38</f>
        <v>0</v>
      </c>
      <c r="M41" s="34">
        <f>'Calculs à ne pas modifier'!X38</f>
        <v>0</v>
      </c>
      <c r="N41" s="34">
        <f>'Calculs à ne pas modifier'!Y38</f>
        <v>0</v>
      </c>
      <c r="O41" s="36">
        <f>'Calculs à ne pas modifier'!Z38</f>
        <v>0</v>
      </c>
      <c r="P41" s="44">
        <f>'Tps prod° ressources M1'!I41</f>
        <v>38</v>
      </c>
      <c r="Q41" s="63">
        <f t="shared" si="5"/>
        <v>0</v>
      </c>
      <c r="R41" s="28">
        <f t="shared" si="8"/>
        <v>0</v>
      </c>
      <c r="S41" s="34">
        <f>'Calculs à ne pas modifier'!AD38</f>
        <v>0</v>
      </c>
      <c r="T41" s="34">
        <f>'Calculs à ne pas modifier'!AE38</f>
        <v>0</v>
      </c>
      <c r="U41" s="34">
        <f>'Calculs à ne pas modifier'!AF38</f>
        <v>0</v>
      </c>
      <c r="V41" s="36">
        <f>'Calculs à ne pas modifier'!AG38</f>
        <v>0</v>
      </c>
      <c r="AA41">
        <v>38</v>
      </c>
      <c r="AB41" s="50"/>
      <c r="AC41" s="50"/>
      <c r="AD41" s="50"/>
      <c r="AE41" s="50"/>
      <c r="AF41" s="50"/>
      <c r="AG41" s="50"/>
      <c r="AH41" s="50"/>
      <c r="AI41" s="50"/>
      <c r="AJ41" s="50"/>
      <c r="AK41" s="50"/>
      <c r="AL41" s="50"/>
      <c r="AM41" s="50"/>
      <c r="AN41" s="50"/>
      <c r="AO41" s="50"/>
      <c r="AP41" s="50"/>
      <c r="AQ41" s="50"/>
    </row>
    <row r="42" spans="2:43">
      <c r="B42" s="41">
        <v>39</v>
      </c>
      <c r="C42" s="63">
        <f t="shared" si="3"/>
        <v>0</v>
      </c>
      <c r="D42" s="28">
        <f t="shared" si="6"/>
        <v>0</v>
      </c>
      <c r="E42" s="34">
        <f>'Calculs à ne pas modifier'!P39</f>
        <v>0</v>
      </c>
      <c r="F42" s="42">
        <f>'Calculs à ne pas modifier'!Q39</f>
        <v>0</v>
      </c>
      <c r="G42" s="42">
        <f>'Calculs à ne pas modifier'!R39</f>
        <v>0</v>
      </c>
      <c r="H42" s="43">
        <f>'Calculs à ne pas modifier'!S39</f>
        <v>0</v>
      </c>
      <c r="I42" s="44">
        <f>'Tps prod° ressources M1'!B42</f>
        <v>39</v>
      </c>
      <c r="J42" s="63">
        <f t="shared" si="4"/>
        <v>0</v>
      </c>
      <c r="K42" s="28">
        <f t="shared" si="7"/>
        <v>0</v>
      </c>
      <c r="L42" s="34">
        <f>'Calculs à ne pas modifier'!W39</f>
        <v>0</v>
      </c>
      <c r="M42" s="34">
        <f>'Calculs à ne pas modifier'!X39</f>
        <v>0</v>
      </c>
      <c r="N42" s="34">
        <f>'Calculs à ne pas modifier'!Y39</f>
        <v>0</v>
      </c>
      <c r="O42" s="36">
        <f>'Calculs à ne pas modifier'!Z39</f>
        <v>0</v>
      </c>
      <c r="P42" s="44">
        <f>'Tps prod° ressources M1'!I42</f>
        <v>39</v>
      </c>
      <c r="Q42" s="63">
        <f t="shared" si="5"/>
        <v>0</v>
      </c>
      <c r="R42" s="28">
        <f t="shared" si="8"/>
        <v>0</v>
      </c>
      <c r="S42" s="34">
        <f>'Calculs à ne pas modifier'!AD39</f>
        <v>0</v>
      </c>
      <c r="T42" s="34">
        <f>'Calculs à ne pas modifier'!AE39</f>
        <v>0</v>
      </c>
      <c r="U42" s="34">
        <f>'Calculs à ne pas modifier'!AF39</f>
        <v>0</v>
      </c>
      <c r="V42" s="36">
        <f>'Calculs à ne pas modifier'!AG39</f>
        <v>0</v>
      </c>
      <c r="AA42">
        <v>39</v>
      </c>
      <c r="AB42" s="50"/>
      <c r="AC42" s="50"/>
      <c r="AD42" s="50"/>
      <c r="AE42" s="50"/>
      <c r="AF42" s="50"/>
      <c r="AG42" s="50"/>
      <c r="AH42" s="50"/>
      <c r="AI42" s="50"/>
      <c r="AJ42" s="50"/>
      <c r="AK42" s="50"/>
      <c r="AL42" s="50"/>
      <c r="AM42" s="50"/>
      <c r="AN42" s="50"/>
      <c r="AO42" s="50"/>
      <c r="AP42" s="50"/>
      <c r="AQ42" s="50"/>
    </row>
    <row r="43" spans="2:43">
      <c r="B43" s="41">
        <v>40</v>
      </c>
      <c r="C43" s="63">
        <f t="shared" si="3"/>
        <v>0</v>
      </c>
      <c r="D43" s="28">
        <f t="shared" si="6"/>
        <v>0</v>
      </c>
      <c r="E43" s="34">
        <f>'Calculs à ne pas modifier'!P40</f>
        <v>0</v>
      </c>
      <c r="F43" s="42">
        <f>'Calculs à ne pas modifier'!Q40</f>
        <v>0</v>
      </c>
      <c r="G43" s="42">
        <f>'Calculs à ne pas modifier'!R40</f>
        <v>0</v>
      </c>
      <c r="H43" s="43">
        <f>'Calculs à ne pas modifier'!S40</f>
        <v>0</v>
      </c>
      <c r="I43" s="44">
        <f>'Tps prod° ressources M1'!B43</f>
        <v>40</v>
      </c>
      <c r="J43" s="63">
        <f t="shared" si="4"/>
        <v>0</v>
      </c>
      <c r="K43" s="28">
        <f t="shared" si="7"/>
        <v>0</v>
      </c>
      <c r="L43" s="34">
        <f>'Calculs à ne pas modifier'!W40</f>
        <v>0</v>
      </c>
      <c r="M43" s="34">
        <f>'Calculs à ne pas modifier'!X40</f>
        <v>0</v>
      </c>
      <c r="N43" s="34">
        <f>'Calculs à ne pas modifier'!Y40</f>
        <v>0</v>
      </c>
      <c r="O43" s="36">
        <f>'Calculs à ne pas modifier'!Z40</f>
        <v>0</v>
      </c>
      <c r="P43" s="44">
        <f>'Tps prod° ressources M1'!I43</f>
        <v>40</v>
      </c>
      <c r="Q43" s="63">
        <f t="shared" si="5"/>
        <v>0</v>
      </c>
      <c r="R43" s="28">
        <f t="shared" si="8"/>
        <v>0</v>
      </c>
      <c r="S43" s="34">
        <f>'Calculs à ne pas modifier'!AD40</f>
        <v>0</v>
      </c>
      <c r="T43" s="34">
        <f>'Calculs à ne pas modifier'!AE40</f>
        <v>0</v>
      </c>
      <c r="U43" s="34">
        <f>'Calculs à ne pas modifier'!AF40</f>
        <v>0</v>
      </c>
      <c r="V43" s="36">
        <f>'Calculs à ne pas modifier'!AG40</f>
        <v>0</v>
      </c>
      <c r="AA43">
        <v>40</v>
      </c>
      <c r="AB43" s="50"/>
      <c r="AC43" s="50"/>
      <c r="AD43" s="50"/>
      <c r="AE43" s="50"/>
      <c r="AF43" s="50"/>
      <c r="AG43" s="50"/>
      <c r="AH43" s="50"/>
      <c r="AI43" s="50"/>
      <c r="AJ43" s="50"/>
      <c r="AK43" s="50"/>
      <c r="AL43" s="50"/>
      <c r="AM43" s="50"/>
      <c r="AN43" s="50"/>
      <c r="AO43" s="50"/>
      <c r="AP43" s="50"/>
      <c r="AQ43" s="50"/>
    </row>
    <row r="44" spans="2:43">
      <c r="B44" s="41">
        <v>41</v>
      </c>
      <c r="C44" s="63">
        <f t="shared" si="3"/>
        <v>0</v>
      </c>
      <c r="D44" s="28">
        <f t="shared" si="6"/>
        <v>0</v>
      </c>
      <c r="E44" s="34">
        <f>'Calculs à ne pas modifier'!P41</f>
        <v>0</v>
      </c>
      <c r="F44" s="42">
        <f>'Calculs à ne pas modifier'!Q41</f>
        <v>0</v>
      </c>
      <c r="G44" s="42">
        <f>'Calculs à ne pas modifier'!R41</f>
        <v>0</v>
      </c>
      <c r="H44" s="43">
        <f>'Calculs à ne pas modifier'!S41</f>
        <v>0</v>
      </c>
      <c r="I44" s="44">
        <f>'Tps prod° ressources M1'!B44</f>
        <v>41</v>
      </c>
      <c r="J44" s="63">
        <f t="shared" si="4"/>
        <v>0</v>
      </c>
      <c r="K44" s="28">
        <f t="shared" si="7"/>
        <v>0</v>
      </c>
      <c r="L44" s="34">
        <f>'Calculs à ne pas modifier'!W41</f>
        <v>0</v>
      </c>
      <c r="M44" s="34">
        <f>'Calculs à ne pas modifier'!X41</f>
        <v>0</v>
      </c>
      <c r="N44" s="34">
        <f>'Calculs à ne pas modifier'!Y41</f>
        <v>0</v>
      </c>
      <c r="O44" s="36">
        <f>'Calculs à ne pas modifier'!Z41</f>
        <v>0</v>
      </c>
      <c r="P44" s="44">
        <f>'Tps prod° ressources M1'!I44</f>
        <v>41</v>
      </c>
      <c r="Q44" s="63">
        <f t="shared" si="5"/>
        <v>0</v>
      </c>
      <c r="R44" s="28">
        <f t="shared" si="8"/>
        <v>0</v>
      </c>
      <c r="S44" s="34">
        <f>'Calculs à ne pas modifier'!AD41</f>
        <v>0</v>
      </c>
      <c r="T44" s="34">
        <f>'Calculs à ne pas modifier'!AE41</f>
        <v>0</v>
      </c>
      <c r="U44" s="34">
        <f>'Calculs à ne pas modifier'!AF41</f>
        <v>0</v>
      </c>
      <c r="V44" s="36">
        <f>'Calculs à ne pas modifier'!AG41</f>
        <v>0</v>
      </c>
      <c r="AA44">
        <v>41</v>
      </c>
      <c r="AB44" s="50"/>
      <c r="AC44" s="50"/>
      <c r="AD44" s="50"/>
      <c r="AE44" s="50"/>
      <c r="AF44" s="50"/>
      <c r="AG44" s="50"/>
      <c r="AH44" s="50"/>
      <c r="AI44" s="50"/>
      <c r="AJ44" s="50"/>
      <c r="AK44" s="50"/>
      <c r="AL44" s="50"/>
      <c r="AM44" s="50"/>
      <c r="AN44" s="50"/>
      <c r="AO44" s="50"/>
      <c r="AP44" s="50"/>
      <c r="AQ44" s="50"/>
    </row>
    <row r="45" spans="2:43">
      <c r="B45" s="41">
        <v>42</v>
      </c>
      <c r="C45" s="63">
        <f t="shared" si="3"/>
        <v>0</v>
      </c>
      <c r="D45" s="28">
        <f t="shared" si="6"/>
        <v>0</v>
      </c>
      <c r="E45" s="34">
        <f>'Calculs à ne pas modifier'!P42</f>
        <v>0</v>
      </c>
      <c r="F45" s="42">
        <f>'Calculs à ne pas modifier'!Q42</f>
        <v>0</v>
      </c>
      <c r="G45" s="42">
        <f>'Calculs à ne pas modifier'!R42</f>
        <v>0</v>
      </c>
      <c r="H45" s="43">
        <f>'Calculs à ne pas modifier'!S42</f>
        <v>0</v>
      </c>
      <c r="I45" s="44">
        <f>'Tps prod° ressources M1'!B45</f>
        <v>42</v>
      </c>
      <c r="J45" s="63">
        <f t="shared" si="4"/>
        <v>0</v>
      </c>
      <c r="K45" s="28">
        <f t="shared" si="7"/>
        <v>0</v>
      </c>
      <c r="L45" s="34">
        <f>'Calculs à ne pas modifier'!W42</f>
        <v>0</v>
      </c>
      <c r="M45" s="34">
        <f>'Calculs à ne pas modifier'!X42</f>
        <v>0</v>
      </c>
      <c r="N45" s="34">
        <f>'Calculs à ne pas modifier'!Y42</f>
        <v>0</v>
      </c>
      <c r="O45" s="36">
        <f>'Calculs à ne pas modifier'!Z42</f>
        <v>0</v>
      </c>
      <c r="P45" s="44">
        <f>'Tps prod° ressources M1'!I45</f>
        <v>42</v>
      </c>
      <c r="Q45" s="63">
        <f t="shared" si="5"/>
        <v>0</v>
      </c>
      <c r="R45" s="28">
        <f t="shared" si="8"/>
        <v>0</v>
      </c>
      <c r="S45" s="34">
        <f>'Calculs à ne pas modifier'!AD42</f>
        <v>0</v>
      </c>
      <c r="T45" s="34">
        <f>'Calculs à ne pas modifier'!AE42</f>
        <v>0</v>
      </c>
      <c r="U45" s="34">
        <f>'Calculs à ne pas modifier'!AF42</f>
        <v>0</v>
      </c>
      <c r="V45" s="36">
        <f>'Calculs à ne pas modifier'!AG42</f>
        <v>0</v>
      </c>
      <c r="AA45">
        <v>42</v>
      </c>
      <c r="AB45" s="50"/>
      <c r="AC45" s="50"/>
      <c r="AD45" s="50"/>
      <c r="AE45" s="50"/>
      <c r="AF45" s="50"/>
      <c r="AG45" s="50"/>
      <c r="AH45" s="50"/>
      <c r="AI45" s="50"/>
      <c r="AJ45" s="50"/>
      <c r="AK45" s="50"/>
      <c r="AL45" s="50"/>
      <c r="AM45" s="50"/>
      <c r="AN45" s="50"/>
      <c r="AO45" s="50"/>
      <c r="AP45" s="50"/>
      <c r="AQ45" s="50"/>
    </row>
    <row r="46" spans="2:43">
      <c r="B46" s="41">
        <v>43</v>
      </c>
      <c r="C46" s="63">
        <f t="shared" si="3"/>
        <v>0</v>
      </c>
      <c r="D46" s="28">
        <f t="shared" si="6"/>
        <v>0</v>
      </c>
      <c r="E46" s="34">
        <f>'Calculs à ne pas modifier'!P43</f>
        <v>0</v>
      </c>
      <c r="F46" s="42">
        <f>'Calculs à ne pas modifier'!Q43</f>
        <v>0</v>
      </c>
      <c r="G46" s="42">
        <f>'Calculs à ne pas modifier'!R43</f>
        <v>0</v>
      </c>
      <c r="H46" s="43">
        <f>'Calculs à ne pas modifier'!S43</f>
        <v>0</v>
      </c>
      <c r="I46" s="44">
        <f>'Tps prod° ressources M1'!B46</f>
        <v>43</v>
      </c>
      <c r="J46" s="63">
        <f t="shared" si="4"/>
        <v>0</v>
      </c>
      <c r="K46" s="28">
        <f t="shared" si="7"/>
        <v>0</v>
      </c>
      <c r="L46" s="34">
        <f>'Calculs à ne pas modifier'!W43</f>
        <v>0</v>
      </c>
      <c r="M46" s="34">
        <f>'Calculs à ne pas modifier'!X43</f>
        <v>0</v>
      </c>
      <c r="N46" s="34">
        <f>'Calculs à ne pas modifier'!Y43</f>
        <v>0</v>
      </c>
      <c r="O46" s="36">
        <f>'Calculs à ne pas modifier'!Z43</f>
        <v>0</v>
      </c>
      <c r="P46" s="44">
        <f>'Tps prod° ressources M1'!I46</f>
        <v>43</v>
      </c>
      <c r="Q46" s="63">
        <f t="shared" si="5"/>
        <v>0</v>
      </c>
      <c r="R46" s="28">
        <f t="shared" si="8"/>
        <v>0</v>
      </c>
      <c r="S46" s="34">
        <f>'Calculs à ne pas modifier'!AD43</f>
        <v>0</v>
      </c>
      <c r="T46" s="34">
        <f>'Calculs à ne pas modifier'!AE43</f>
        <v>0</v>
      </c>
      <c r="U46" s="34">
        <f>'Calculs à ne pas modifier'!AF43</f>
        <v>0</v>
      </c>
      <c r="V46" s="36">
        <f>'Calculs à ne pas modifier'!AG43</f>
        <v>0</v>
      </c>
      <c r="AA46">
        <v>43</v>
      </c>
      <c r="AB46" s="50"/>
      <c r="AC46" s="50"/>
      <c r="AD46" s="50"/>
      <c r="AE46" s="50"/>
      <c r="AF46" s="50"/>
      <c r="AG46" s="50"/>
      <c r="AH46" s="50"/>
      <c r="AI46" s="50"/>
      <c r="AJ46" s="50"/>
      <c r="AK46" s="50"/>
      <c r="AL46" s="50"/>
      <c r="AM46" s="50"/>
      <c r="AN46" s="50"/>
      <c r="AO46" s="50"/>
      <c r="AP46" s="50"/>
      <c r="AQ46" s="50"/>
    </row>
    <row r="47" spans="2:43">
      <c r="B47" s="41">
        <v>44</v>
      </c>
      <c r="C47" s="63">
        <f t="shared" si="3"/>
        <v>0</v>
      </c>
      <c r="D47" s="28">
        <f t="shared" si="6"/>
        <v>0</v>
      </c>
      <c r="E47" s="34">
        <f>'Calculs à ne pas modifier'!P44</f>
        <v>0</v>
      </c>
      <c r="F47" s="42">
        <f>'Calculs à ne pas modifier'!Q44</f>
        <v>0</v>
      </c>
      <c r="G47" s="42">
        <f>'Calculs à ne pas modifier'!R44</f>
        <v>0</v>
      </c>
      <c r="H47" s="43">
        <f>'Calculs à ne pas modifier'!S44</f>
        <v>0</v>
      </c>
      <c r="I47" s="44">
        <f>'Tps prod° ressources M1'!B47</f>
        <v>44</v>
      </c>
      <c r="J47" s="63">
        <f t="shared" si="4"/>
        <v>0</v>
      </c>
      <c r="K47" s="28">
        <f t="shared" si="7"/>
        <v>0</v>
      </c>
      <c r="L47" s="34">
        <f>'Calculs à ne pas modifier'!W44</f>
        <v>0</v>
      </c>
      <c r="M47" s="34">
        <f>'Calculs à ne pas modifier'!X44</f>
        <v>0</v>
      </c>
      <c r="N47" s="34">
        <f>'Calculs à ne pas modifier'!Y44</f>
        <v>0</v>
      </c>
      <c r="O47" s="36">
        <f>'Calculs à ne pas modifier'!Z44</f>
        <v>0</v>
      </c>
      <c r="P47" s="44">
        <f>'Tps prod° ressources M1'!I47</f>
        <v>44</v>
      </c>
      <c r="Q47" s="63">
        <f t="shared" si="5"/>
        <v>0</v>
      </c>
      <c r="R47" s="28">
        <f t="shared" si="8"/>
        <v>0</v>
      </c>
      <c r="S47" s="34">
        <f>'Calculs à ne pas modifier'!AD44</f>
        <v>0</v>
      </c>
      <c r="T47" s="34">
        <f>'Calculs à ne pas modifier'!AE44</f>
        <v>0</v>
      </c>
      <c r="U47" s="34">
        <f>'Calculs à ne pas modifier'!AF44</f>
        <v>0</v>
      </c>
      <c r="V47" s="36">
        <f>'Calculs à ne pas modifier'!AG44</f>
        <v>0</v>
      </c>
      <c r="AA47">
        <v>44</v>
      </c>
      <c r="AB47" s="50"/>
      <c r="AC47" s="50"/>
      <c r="AD47" s="50"/>
      <c r="AE47" s="50"/>
      <c r="AF47" s="50"/>
      <c r="AG47" s="50"/>
      <c r="AH47" s="50"/>
      <c r="AI47" s="50"/>
      <c r="AJ47" s="50"/>
      <c r="AK47" s="50"/>
      <c r="AL47" s="50"/>
      <c r="AM47" s="50"/>
      <c r="AN47" s="50"/>
      <c r="AO47" s="50"/>
      <c r="AP47" s="50"/>
      <c r="AQ47" s="50"/>
    </row>
    <row r="48" spans="2:43">
      <c r="B48" s="41">
        <v>45</v>
      </c>
      <c r="C48" s="63">
        <f t="shared" si="3"/>
        <v>0</v>
      </c>
      <c r="D48" s="28">
        <f t="shared" si="6"/>
        <v>0</v>
      </c>
      <c r="E48" s="34">
        <f>'Calculs à ne pas modifier'!P45</f>
        <v>0</v>
      </c>
      <c r="F48" s="42">
        <f>'Calculs à ne pas modifier'!Q45</f>
        <v>0</v>
      </c>
      <c r="G48" s="42">
        <f>'Calculs à ne pas modifier'!R45</f>
        <v>0</v>
      </c>
      <c r="H48" s="43">
        <f>'Calculs à ne pas modifier'!S45</f>
        <v>0</v>
      </c>
      <c r="I48" s="44">
        <f>'Tps prod° ressources M1'!B48</f>
        <v>45</v>
      </c>
      <c r="J48" s="63">
        <f t="shared" si="4"/>
        <v>0</v>
      </c>
      <c r="K48" s="28">
        <f t="shared" si="7"/>
        <v>0</v>
      </c>
      <c r="L48" s="34">
        <f>'Calculs à ne pas modifier'!W45</f>
        <v>0</v>
      </c>
      <c r="M48" s="34">
        <f>'Calculs à ne pas modifier'!X45</f>
        <v>0</v>
      </c>
      <c r="N48" s="34">
        <f>'Calculs à ne pas modifier'!Y45</f>
        <v>0</v>
      </c>
      <c r="O48" s="36">
        <f>'Calculs à ne pas modifier'!Z45</f>
        <v>0</v>
      </c>
      <c r="P48" s="44">
        <f>'Tps prod° ressources M1'!I48</f>
        <v>45</v>
      </c>
      <c r="Q48" s="63">
        <f t="shared" si="5"/>
        <v>0</v>
      </c>
      <c r="R48" s="28">
        <f t="shared" si="8"/>
        <v>0</v>
      </c>
      <c r="S48" s="34">
        <f>'Calculs à ne pas modifier'!AD45</f>
        <v>0</v>
      </c>
      <c r="T48" s="34">
        <f>'Calculs à ne pas modifier'!AE45</f>
        <v>0</v>
      </c>
      <c r="U48" s="34">
        <f>'Calculs à ne pas modifier'!AF45</f>
        <v>0</v>
      </c>
      <c r="V48" s="36">
        <f>'Calculs à ne pas modifier'!AG45</f>
        <v>0</v>
      </c>
      <c r="AA48">
        <v>45</v>
      </c>
      <c r="AB48" s="50"/>
      <c r="AC48" s="50"/>
      <c r="AD48" s="50"/>
      <c r="AE48" s="50"/>
      <c r="AF48" s="50"/>
      <c r="AG48" s="50"/>
      <c r="AH48" s="50"/>
      <c r="AI48" s="50"/>
      <c r="AJ48" s="50"/>
      <c r="AK48" s="50"/>
      <c r="AL48" s="50"/>
      <c r="AM48" s="50"/>
      <c r="AN48" s="50"/>
      <c r="AO48" s="50"/>
      <c r="AP48" s="50"/>
      <c r="AQ48" s="50"/>
    </row>
    <row r="49" spans="2:43">
      <c r="B49" s="41">
        <v>46</v>
      </c>
      <c r="C49" s="63">
        <f t="shared" si="3"/>
        <v>0</v>
      </c>
      <c r="D49" s="28">
        <f t="shared" si="6"/>
        <v>0</v>
      </c>
      <c r="E49" s="34">
        <f>'Calculs à ne pas modifier'!P46</f>
        <v>0</v>
      </c>
      <c r="F49" s="42">
        <f>'Calculs à ne pas modifier'!Q46</f>
        <v>0</v>
      </c>
      <c r="G49" s="42">
        <f>'Calculs à ne pas modifier'!R46</f>
        <v>0</v>
      </c>
      <c r="H49" s="43">
        <f>'Calculs à ne pas modifier'!S46</f>
        <v>0</v>
      </c>
      <c r="I49" s="44">
        <f>'Tps prod° ressources M1'!B49</f>
        <v>46</v>
      </c>
      <c r="J49" s="63">
        <f t="shared" si="4"/>
        <v>0</v>
      </c>
      <c r="K49" s="28">
        <f t="shared" si="7"/>
        <v>0</v>
      </c>
      <c r="L49" s="34">
        <f>'Calculs à ne pas modifier'!W46</f>
        <v>0</v>
      </c>
      <c r="M49" s="34">
        <f>'Calculs à ne pas modifier'!X46</f>
        <v>0</v>
      </c>
      <c r="N49" s="34">
        <f>'Calculs à ne pas modifier'!Y46</f>
        <v>0</v>
      </c>
      <c r="O49" s="36">
        <f>'Calculs à ne pas modifier'!Z46</f>
        <v>0</v>
      </c>
      <c r="P49" s="44">
        <f>'Tps prod° ressources M1'!I49</f>
        <v>46</v>
      </c>
      <c r="Q49" s="63">
        <f t="shared" si="5"/>
        <v>0</v>
      </c>
      <c r="R49" s="28">
        <f t="shared" si="8"/>
        <v>0</v>
      </c>
      <c r="S49" s="34">
        <f>'Calculs à ne pas modifier'!AD46</f>
        <v>0</v>
      </c>
      <c r="T49" s="34">
        <f>'Calculs à ne pas modifier'!AE46</f>
        <v>0</v>
      </c>
      <c r="U49" s="34">
        <f>'Calculs à ne pas modifier'!AF46</f>
        <v>0</v>
      </c>
      <c r="V49" s="36">
        <f>'Calculs à ne pas modifier'!AG46</f>
        <v>0</v>
      </c>
      <c r="AA49">
        <v>46</v>
      </c>
      <c r="AB49" s="50"/>
      <c r="AC49" s="50"/>
      <c r="AD49" s="50"/>
      <c r="AE49" s="50"/>
      <c r="AF49" s="50"/>
      <c r="AG49" s="50"/>
      <c r="AH49" s="50"/>
      <c r="AI49" s="50"/>
      <c r="AJ49" s="50"/>
      <c r="AK49" s="50"/>
      <c r="AL49" s="50"/>
      <c r="AM49" s="50"/>
      <c r="AN49" s="50"/>
      <c r="AO49" s="50"/>
      <c r="AP49" s="50"/>
      <c r="AQ49" s="50"/>
    </row>
    <row r="50" spans="2:43">
      <c r="B50" s="41">
        <v>47</v>
      </c>
      <c r="C50" s="63">
        <f t="shared" si="3"/>
        <v>0</v>
      </c>
      <c r="D50" s="28">
        <f t="shared" si="6"/>
        <v>0</v>
      </c>
      <c r="E50" s="34">
        <f>'Calculs à ne pas modifier'!P47</f>
        <v>0</v>
      </c>
      <c r="F50" s="42">
        <f>'Calculs à ne pas modifier'!Q47</f>
        <v>0</v>
      </c>
      <c r="G50" s="42">
        <f>'Calculs à ne pas modifier'!R47</f>
        <v>0</v>
      </c>
      <c r="H50" s="43">
        <f>'Calculs à ne pas modifier'!S47</f>
        <v>0</v>
      </c>
      <c r="I50" s="44">
        <f>'Tps prod° ressources M1'!B50</f>
        <v>47</v>
      </c>
      <c r="J50" s="63">
        <f t="shared" si="4"/>
        <v>0</v>
      </c>
      <c r="K50" s="28">
        <f t="shared" si="7"/>
        <v>0</v>
      </c>
      <c r="L50" s="34">
        <f>'Calculs à ne pas modifier'!W47</f>
        <v>0</v>
      </c>
      <c r="M50" s="34">
        <f>'Calculs à ne pas modifier'!X47</f>
        <v>0</v>
      </c>
      <c r="N50" s="34">
        <f>'Calculs à ne pas modifier'!Y47</f>
        <v>0</v>
      </c>
      <c r="O50" s="36">
        <f>'Calculs à ne pas modifier'!Z47</f>
        <v>0</v>
      </c>
      <c r="P50" s="44">
        <f>'Tps prod° ressources M1'!I50</f>
        <v>47</v>
      </c>
      <c r="Q50" s="63">
        <f t="shared" si="5"/>
        <v>0</v>
      </c>
      <c r="R50" s="28">
        <f t="shared" si="8"/>
        <v>0</v>
      </c>
      <c r="S50" s="34">
        <f>'Calculs à ne pas modifier'!AD47</f>
        <v>0</v>
      </c>
      <c r="T50" s="34">
        <f>'Calculs à ne pas modifier'!AE47</f>
        <v>0</v>
      </c>
      <c r="U50" s="34">
        <f>'Calculs à ne pas modifier'!AF47</f>
        <v>0</v>
      </c>
      <c r="V50" s="36">
        <f>'Calculs à ne pas modifier'!AG47</f>
        <v>0</v>
      </c>
      <c r="AA50">
        <v>47</v>
      </c>
      <c r="AB50" s="50"/>
      <c r="AC50" s="50"/>
      <c r="AD50" s="50"/>
      <c r="AE50" s="50"/>
      <c r="AF50" s="50"/>
      <c r="AG50" s="50"/>
      <c r="AH50" s="50"/>
      <c r="AI50" s="50"/>
      <c r="AJ50" s="50"/>
      <c r="AK50" s="50"/>
      <c r="AL50" s="50"/>
      <c r="AM50" s="50"/>
      <c r="AN50" s="50"/>
      <c r="AO50" s="50"/>
      <c r="AP50" s="50"/>
      <c r="AQ50" s="50"/>
    </row>
    <row r="51" spans="2:43">
      <c r="B51" s="41">
        <v>48</v>
      </c>
      <c r="C51" s="63">
        <f t="shared" si="3"/>
        <v>0</v>
      </c>
      <c r="D51" s="28">
        <f t="shared" si="6"/>
        <v>0</v>
      </c>
      <c r="E51" s="34">
        <f>'Calculs à ne pas modifier'!P48</f>
        <v>0</v>
      </c>
      <c r="F51" s="42">
        <f>'Calculs à ne pas modifier'!Q48</f>
        <v>0</v>
      </c>
      <c r="G51" s="42">
        <f>'Calculs à ne pas modifier'!R48</f>
        <v>0</v>
      </c>
      <c r="H51" s="43">
        <f>'Calculs à ne pas modifier'!S48</f>
        <v>0</v>
      </c>
      <c r="I51" s="44">
        <f>'Tps prod° ressources M1'!B51</f>
        <v>48</v>
      </c>
      <c r="J51" s="63">
        <f t="shared" si="4"/>
        <v>0</v>
      </c>
      <c r="K51" s="28">
        <f t="shared" si="7"/>
        <v>0</v>
      </c>
      <c r="L51" s="34">
        <f>'Calculs à ne pas modifier'!W48</f>
        <v>0</v>
      </c>
      <c r="M51" s="34">
        <f>'Calculs à ne pas modifier'!X48</f>
        <v>0</v>
      </c>
      <c r="N51" s="34">
        <f>'Calculs à ne pas modifier'!Y48</f>
        <v>0</v>
      </c>
      <c r="O51" s="36">
        <f>'Calculs à ne pas modifier'!Z48</f>
        <v>0</v>
      </c>
      <c r="P51" s="44">
        <f>'Tps prod° ressources M1'!I51</f>
        <v>48</v>
      </c>
      <c r="Q51" s="63">
        <f t="shared" si="5"/>
        <v>0</v>
      </c>
      <c r="R51" s="28">
        <f t="shared" si="8"/>
        <v>0</v>
      </c>
      <c r="S51" s="34">
        <f>'Calculs à ne pas modifier'!AD48</f>
        <v>0</v>
      </c>
      <c r="T51" s="34">
        <f>'Calculs à ne pas modifier'!AE48</f>
        <v>0</v>
      </c>
      <c r="U51" s="34">
        <f>'Calculs à ne pas modifier'!AF48</f>
        <v>0</v>
      </c>
      <c r="V51" s="36">
        <f>'Calculs à ne pas modifier'!AG48</f>
        <v>0</v>
      </c>
      <c r="AA51">
        <v>48</v>
      </c>
      <c r="AB51" s="50"/>
      <c r="AC51" s="50"/>
      <c r="AD51" s="50"/>
      <c r="AE51" s="50"/>
      <c r="AF51" s="50"/>
      <c r="AG51" s="50"/>
      <c r="AH51" s="50"/>
      <c r="AI51" s="50"/>
      <c r="AJ51" s="50"/>
      <c r="AK51" s="50"/>
      <c r="AL51" s="50"/>
      <c r="AM51" s="50"/>
      <c r="AN51" s="50"/>
      <c r="AO51" s="50"/>
      <c r="AP51" s="50"/>
      <c r="AQ51" s="50"/>
    </row>
    <row r="52" spans="2:43">
      <c r="B52" s="41">
        <v>49</v>
      </c>
      <c r="C52" s="63">
        <f t="shared" si="3"/>
        <v>0</v>
      </c>
      <c r="D52" s="28">
        <f t="shared" si="6"/>
        <v>0</v>
      </c>
      <c r="E52" s="34">
        <f>'Calculs à ne pas modifier'!P49</f>
        <v>0</v>
      </c>
      <c r="F52" s="42">
        <f>'Calculs à ne pas modifier'!Q49</f>
        <v>0</v>
      </c>
      <c r="G52" s="42">
        <f>'Calculs à ne pas modifier'!R49</f>
        <v>0</v>
      </c>
      <c r="H52" s="43">
        <f>'Calculs à ne pas modifier'!S49</f>
        <v>0</v>
      </c>
      <c r="I52" s="44">
        <f>'Tps prod° ressources M1'!B52</f>
        <v>49</v>
      </c>
      <c r="J52" s="63">
        <f t="shared" si="4"/>
        <v>0</v>
      </c>
      <c r="K52" s="28">
        <f t="shared" si="7"/>
        <v>0</v>
      </c>
      <c r="L52" s="34">
        <f>'Calculs à ne pas modifier'!W49</f>
        <v>0</v>
      </c>
      <c r="M52" s="34">
        <f>'Calculs à ne pas modifier'!X49</f>
        <v>0</v>
      </c>
      <c r="N52" s="34">
        <f>'Calculs à ne pas modifier'!Y49</f>
        <v>0</v>
      </c>
      <c r="O52" s="36">
        <f>'Calculs à ne pas modifier'!Z49</f>
        <v>0</v>
      </c>
      <c r="P52" s="44">
        <f>'Tps prod° ressources M1'!I52</f>
        <v>49</v>
      </c>
      <c r="Q52" s="63">
        <f t="shared" si="5"/>
        <v>0</v>
      </c>
      <c r="R52" s="28">
        <f t="shared" si="8"/>
        <v>0</v>
      </c>
      <c r="S52" s="34">
        <f>'Calculs à ne pas modifier'!AD49</f>
        <v>0</v>
      </c>
      <c r="T52" s="34">
        <f>'Calculs à ne pas modifier'!AE49</f>
        <v>0</v>
      </c>
      <c r="U52" s="34">
        <f>'Calculs à ne pas modifier'!AF49</f>
        <v>0</v>
      </c>
      <c r="V52" s="36">
        <f>'Calculs à ne pas modifier'!AG49</f>
        <v>0</v>
      </c>
      <c r="AA52">
        <v>49</v>
      </c>
      <c r="AB52" s="50"/>
      <c r="AC52" s="50"/>
      <c r="AD52" s="50"/>
      <c r="AE52" s="50"/>
      <c r="AF52" s="50"/>
      <c r="AG52" s="50"/>
      <c r="AH52" s="50"/>
      <c r="AI52" s="50"/>
      <c r="AJ52" s="50"/>
      <c r="AK52" s="50"/>
      <c r="AL52" s="50"/>
      <c r="AM52" s="50"/>
      <c r="AN52" s="50"/>
      <c r="AO52" s="50"/>
      <c r="AP52" s="50"/>
      <c r="AQ52" s="50"/>
    </row>
    <row r="53" spans="2:43" ht="13.5" thickBot="1">
      <c r="B53" s="41">
        <v>50</v>
      </c>
      <c r="C53" s="63">
        <f t="shared" si="3"/>
        <v>0</v>
      </c>
      <c r="D53" s="28">
        <f t="shared" si="6"/>
        <v>0</v>
      </c>
      <c r="E53" s="34">
        <f>'Calculs à ne pas modifier'!P50</f>
        <v>0</v>
      </c>
      <c r="F53" s="42">
        <f>'Calculs à ne pas modifier'!Q50</f>
        <v>0</v>
      </c>
      <c r="G53" s="42">
        <f>'Calculs à ne pas modifier'!R50</f>
        <v>0</v>
      </c>
      <c r="H53" s="43">
        <f>'Calculs à ne pas modifier'!S50</f>
        <v>0</v>
      </c>
      <c r="I53" s="44">
        <f>'Tps prod° ressources M1'!B53</f>
        <v>50</v>
      </c>
      <c r="J53" s="63">
        <f t="shared" si="4"/>
        <v>0</v>
      </c>
      <c r="K53" s="28">
        <f t="shared" si="7"/>
        <v>0</v>
      </c>
      <c r="L53" s="34">
        <f>'Calculs à ne pas modifier'!W50</f>
        <v>0</v>
      </c>
      <c r="M53" s="34">
        <f>'Calculs à ne pas modifier'!X50</f>
        <v>0</v>
      </c>
      <c r="N53" s="34">
        <f>'Calculs à ne pas modifier'!Y50</f>
        <v>0</v>
      </c>
      <c r="O53" s="36">
        <f>'Calculs à ne pas modifier'!Z50</f>
        <v>0</v>
      </c>
      <c r="P53" s="44">
        <f>'Tps prod° ressources M1'!I53</f>
        <v>50</v>
      </c>
      <c r="Q53" s="63">
        <f t="shared" si="5"/>
        <v>0</v>
      </c>
      <c r="R53" s="28">
        <f t="shared" si="8"/>
        <v>0</v>
      </c>
      <c r="S53" s="34">
        <f>'Calculs à ne pas modifier'!AD50</f>
        <v>0</v>
      </c>
      <c r="T53" s="34">
        <f>'Calculs à ne pas modifier'!AE50</f>
        <v>0</v>
      </c>
      <c r="U53" s="34">
        <f>'Calculs à ne pas modifier'!AF50</f>
        <v>0</v>
      </c>
      <c r="V53" s="36">
        <f>'Calculs à ne pas modifier'!AG50</f>
        <v>0</v>
      </c>
      <c r="AA53">
        <v>50</v>
      </c>
      <c r="AB53" s="50"/>
      <c r="AC53" s="50"/>
      <c r="AD53" s="50"/>
      <c r="AE53" s="50"/>
      <c r="AF53" s="50"/>
      <c r="AG53" s="50"/>
      <c r="AH53" s="50"/>
      <c r="AI53" s="50"/>
      <c r="AJ53" s="50"/>
      <c r="AK53" s="50"/>
      <c r="AL53" s="50"/>
      <c r="AM53" s="50"/>
      <c r="AN53" s="50"/>
      <c r="AO53" s="50"/>
      <c r="AP53" s="50"/>
      <c r="AQ53" s="50"/>
    </row>
    <row r="54" spans="2:43" ht="14.25" thickTop="1" thickBot="1">
      <c r="B54" s="113" t="s">
        <v>72</v>
      </c>
      <c r="C54" s="114"/>
      <c r="D54" s="114"/>
      <c r="E54" s="114"/>
      <c r="F54" s="114"/>
      <c r="G54" s="114"/>
      <c r="H54" s="114"/>
      <c r="I54" s="114"/>
      <c r="J54" s="114"/>
      <c r="K54" s="114"/>
      <c r="L54" s="114"/>
      <c r="M54" s="114"/>
      <c r="N54" s="114"/>
      <c r="O54" s="114"/>
      <c r="P54" s="114"/>
      <c r="Q54" s="114"/>
      <c r="R54" s="114"/>
      <c r="S54" s="114"/>
      <c r="T54" s="114"/>
      <c r="U54" s="114"/>
      <c r="V54" s="115"/>
      <c r="AA54" s="50"/>
      <c r="AB54" s="50"/>
      <c r="AC54" s="50"/>
      <c r="AD54" s="50"/>
      <c r="AE54" s="50"/>
      <c r="AF54" s="50"/>
      <c r="AG54" s="50"/>
      <c r="AH54" s="50"/>
      <c r="AI54" s="52"/>
      <c r="AJ54" s="52"/>
      <c r="AK54" s="52"/>
      <c r="AL54" s="50"/>
      <c r="AM54" s="50"/>
      <c r="AN54" s="50"/>
      <c r="AO54" s="50"/>
      <c r="AP54" s="50"/>
      <c r="AQ54" s="50"/>
    </row>
    <row r="55" spans="2:43" ht="13.5" thickTop="1">
      <c r="B55" s="116">
        <f>LARGE('Calculs à ne pas modifier'!E1:M50,1)</f>
        <v>0</v>
      </c>
      <c r="C55" s="116"/>
      <c r="D55" s="116"/>
      <c r="E55" s="116"/>
      <c r="F55" s="116"/>
      <c r="G55" s="116"/>
      <c r="H55" s="116"/>
      <c r="I55" s="116">
        <f>B55/60</f>
        <v>0</v>
      </c>
      <c r="J55" s="116"/>
      <c r="K55" s="116"/>
      <c r="L55" s="116"/>
      <c r="M55" s="116"/>
      <c r="N55" s="116"/>
      <c r="O55" s="116"/>
      <c r="P55" s="128" t="str">
        <f>INT('Calculs à ne pas modifier'!B2)&amp;":"&amp;TEXT(('Calculs à ne pas modifier'!B2-INT('Calculs à ne pas modifier'!B2))*60,"00")</f>
        <v>0:00</v>
      </c>
      <c r="Q55" s="128"/>
      <c r="R55" s="128"/>
      <c r="S55" s="128"/>
      <c r="T55" s="128"/>
      <c r="U55" s="128"/>
      <c r="V55" s="128"/>
      <c r="AE55" s="50"/>
      <c r="AF55" s="50"/>
      <c r="AG55" s="50"/>
      <c r="AH55" s="50"/>
      <c r="AI55" s="50"/>
      <c r="AJ55" s="50"/>
      <c r="AK55" s="50"/>
      <c r="AL55" s="50"/>
      <c r="AM55" s="50"/>
      <c r="AN55" s="50"/>
      <c r="AO55" s="50"/>
      <c r="AP55" s="50"/>
      <c r="AQ55" s="50"/>
    </row>
    <row r="56" spans="2:43" ht="13.5" thickBot="1">
      <c r="B56" s="117" t="s">
        <v>68</v>
      </c>
      <c r="C56" s="117"/>
      <c r="D56" s="117"/>
      <c r="E56" s="117"/>
      <c r="F56" s="117"/>
      <c r="G56" s="117"/>
      <c r="H56" s="117"/>
      <c r="I56" s="117" t="s">
        <v>69</v>
      </c>
      <c r="J56" s="117"/>
      <c r="K56" s="117"/>
      <c r="L56" s="117"/>
      <c r="M56" s="117"/>
      <c r="N56" s="117"/>
      <c r="O56" s="117"/>
      <c r="P56" s="118" t="s">
        <v>70</v>
      </c>
      <c r="Q56" s="118"/>
      <c r="R56" s="118"/>
      <c r="S56" s="118"/>
      <c r="T56" s="118"/>
      <c r="U56" s="118"/>
      <c r="V56" s="118"/>
      <c r="AE56" s="50"/>
      <c r="AF56" s="50"/>
      <c r="AG56" s="50"/>
      <c r="AH56" s="50"/>
      <c r="AI56" s="50"/>
      <c r="AJ56" s="50"/>
      <c r="AK56" s="50"/>
      <c r="AL56" s="50"/>
      <c r="AM56" s="50"/>
      <c r="AN56" s="50"/>
      <c r="AO56" s="50"/>
      <c r="AP56" s="50"/>
      <c r="AQ56" s="50"/>
    </row>
    <row r="57" spans="2:43" ht="14.25" thickTop="1" thickBot="1">
      <c r="B57" s="119" t="s">
        <v>90</v>
      </c>
      <c r="C57" s="120"/>
      <c r="D57" s="120"/>
      <c r="E57" s="120"/>
      <c r="F57" s="120"/>
      <c r="G57" s="120"/>
      <c r="H57" s="120"/>
      <c r="I57" s="120"/>
      <c r="J57" s="120"/>
      <c r="K57" s="120"/>
      <c r="L57" s="120"/>
      <c r="M57" s="120"/>
      <c r="N57" s="120"/>
      <c r="O57" s="120"/>
      <c r="P57" s="120"/>
      <c r="Q57" s="120"/>
      <c r="R57" s="120"/>
      <c r="S57" s="120"/>
      <c r="T57" s="120"/>
      <c r="U57" s="120"/>
      <c r="V57" s="121"/>
      <c r="AE57" s="50"/>
      <c r="AF57" s="50"/>
      <c r="AG57" s="50"/>
      <c r="AH57" s="50"/>
      <c r="AI57" s="50"/>
      <c r="AJ57" s="50"/>
      <c r="AK57" s="50"/>
      <c r="AL57" s="50"/>
      <c r="AM57" s="50"/>
      <c r="AN57" s="50"/>
      <c r="AO57" s="50"/>
      <c r="AP57" s="50"/>
      <c r="AQ57" s="50"/>
    </row>
    <row r="58" spans="2:43" ht="14.25" thickTop="1" thickBot="1">
      <c r="B58" s="122">
        <f ca="1">A3+P55</f>
        <v>40395.836151041665</v>
      </c>
      <c r="C58" s="123"/>
      <c r="D58" s="123"/>
      <c r="E58" s="123"/>
      <c r="F58" s="123"/>
      <c r="G58" s="123"/>
      <c r="H58" s="123"/>
      <c r="I58" s="123"/>
      <c r="J58" s="123"/>
      <c r="K58" s="123"/>
      <c r="L58" s="123"/>
      <c r="M58" s="123"/>
      <c r="N58" s="123"/>
      <c r="O58" s="123"/>
      <c r="P58" s="123"/>
      <c r="Q58" s="123"/>
      <c r="R58" s="123"/>
      <c r="S58" s="123"/>
      <c r="T58" s="123"/>
      <c r="U58" s="123"/>
      <c r="V58" s="124"/>
    </row>
    <row r="59" spans="2:43" ht="13.5" thickTop="1"/>
  </sheetData>
  <sheetProtection selectLockedCells="1"/>
  <mergeCells count="13">
    <mergeCell ref="B57:V57"/>
    <mergeCell ref="B58:V58"/>
    <mergeCell ref="Q2:V2"/>
    <mergeCell ref="J2:O2"/>
    <mergeCell ref="C2:H2"/>
    <mergeCell ref="P55:V55"/>
    <mergeCell ref="A1:V1"/>
    <mergeCell ref="B54:V54"/>
    <mergeCell ref="B55:H55"/>
    <mergeCell ref="B56:H56"/>
    <mergeCell ref="I56:O56"/>
    <mergeCell ref="P56:V56"/>
    <mergeCell ref="I55:O55"/>
  </mergeCells>
  <dataValidations xWindow="287" yWindow="184" count="4">
    <dataValidation type="whole" allowBlank="1" showInputMessage="1" showErrorMessage="1" sqref="F68">
      <formula1>0</formula1>
      <formula2>950000</formula2>
    </dataValidation>
    <dataValidation type="whole" operator="notBetween" showInputMessage="1" showErrorMessage="1" promptTitle="Erreur!" prompt="Vous ne devez rien écrire dans cette cellule" sqref="A2:A3 D5:D53 B55:V55 B58:V58 K5:K53 R5:R53">
      <formula1>-1E+31</formula1>
      <formula2>1E+32</formula2>
    </dataValidation>
    <dataValidation operator="notBetween" showInputMessage="1" showErrorMessage="1" promptTitle="Erreur!" prompt="Vous ne devez rien écrire dans cette cellule" sqref="J61 B54:V54 B56:V57 B2:V3 A1:V1"/>
    <dataValidation type="list" allowBlank="1" showInputMessage="1" showErrorMessage="1" sqref="B4">
      <formula1>AA4:AA53</formula1>
    </dataValidation>
  </dataValidation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0070C0"/>
  </sheetPr>
  <dimension ref="B3:E375"/>
  <sheetViews>
    <sheetView tabSelected="1" workbookViewId="0">
      <selection activeCell="B11" sqref="B11:D11"/>
    </sheetView>
  </sheetViews>
  <sheetFormatPr baseColWidth="10" defaultRowHeight="12.75"/>
  <cols>
    <col min="2" max="8" width="31.5703125" customWidth="1"/>
  </cols>
  <sheetData>
    <row r="3" spans="2:5" ht="13.5" thickBot="1"/>
    <row r="4" spans="2:5" ht="27" thickBot="1">
      <c r="B4" s="157" t="s">
        <v>123</v>
      </c>
      <c r="C4" s="158"/>
      <c r="D4" s="159"/>
      <c r="E4" s="154"/>
    </row>
    <row r="5" spans="2:5" ht="27" thickTop="1">
      <c r="B5" s="163" t="s">
        <v>84</v>
      </c>
      <c r="C5" s="165" t="s">
        <v>85</v>
      </c>
      <c r="D5" s="164" t="s">
        <v>86</v>
      </c>
    </row>
    <row r="6" spans="2:5" ht="27" thickBot="1">
      <c r="B6" s="155"/>
      <c r="C6" s="166"/>
      <c r="D6" s="156"/>
    </row>
    <row r="7" spans="2:5" ht="27.75" thickTop="1" thickBot="1">
      <c r="B7" s="160" t="s">
        <v>124</v>
      </c>
      <c r="C7" s="161"/>
      <c r="D7" s="162"/>
    </row>
    <row r="8" spans="2:5" ht="27" thickTop="1">
      <c r="B8" s="163" t="s">
        <v>116</v>
      </c>
      <c r="C8" s="165" t="s">
        <v>117</v>
      </c>
      <c r="D8" s="164" t="s">
        <v>118</v>
      </c>
    </row>
    <row r="9" spans="2:5" ht="27" thickBot="1">
      <c r="B9" s="155">
        <v>1</v>
      </c>
      <c r="C9" s="166">
        <v>1</v>
      </c>
      <c r="D9" s="156">
        <v>1</v>
      </c>
    </row>
    <row r="10" spans="2:5" ht="27.75" thickTop="1" thickBot="1">
      <c r="B10" s="160" t="s">
        <v>122</v>
      </c>
      <c r="C10" s="161"/>
      <c r="D10" s="162"/>
    </row>
    <row r="11" spans="2:5" ht="26.25" customHeight="1" thickTop="1" thickBot="1">
      <c r="B11" s="167"/>
      <c r="C11" s="168"/>
      <c r="D11" s="169"/>
    </row>
    <row r="12" spans="2:5">
      <c r="C12" s="92"/>
    </row>
    <row r="179" spans="2:2">
      <c r="B179" s="90"/>
    </row>
    <row r="198" spans="2:2">
      <c r="B198" s="91"/>
    </row>
    <row r="200" spans="2:2">
      <c r="B200" s="90"/>
    </row>
    <row r="255" spans="2:2">
      <c r="B255" s="90"/>
    </row>
    <row r="258" spans="2:2">
      <c r="B258" s="90"/>
    </row>
    <row r="268" spans="2:2">
      <c r="B268" s="90"/>
    </row>
    <row r="269" spans="2:2">
      <c r="B269" s="90"/>
    </row>
    <row r="301" spans="2:2">
      <c r="B301" s="90"/>
    </row>
    <row r="362" spans="2:2">
      <c r="B362" s="90"/>
    </row>
    <row r="364" spans="2:2">
      <c r="B364" s="90"/>
    </row>
    <row r="366" spans="2:2">
      <c r="B366" s="90"/>
    </row>
    <row r="375" spans="2:2">
      <c r="B375" s="90"/>
    </row>
  </sheetData>
  <sheetProtection sheet="1" objects="1" scenarios="1" selectLockedCells="1"/>
  <mergeCells count="4">
    <mergeCell ref="B7:D7"/>
    <mergeCell ref="B4:D4"/>
    <mergeCell ref="B10:D10"/>
    <mergeCell ref="B11:D1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W19"/>
  <sheetViews>
    <sheetView workbookViewId="0">
      <selection activeCell="E4" sqref="E4"/>
    </sheetView>
  </sheetViews>
  <sheetFormatPr baseColWidth="10" defaultRowHeight="12.75"/>
  <cols>
    <col min="1" max="1" width="16.85546875" bestFit="1" customWidth="1"/>
    <col min="2" max="2" width="14.140625" bestFit="1" customWidth="1"/>
    <col min="3" max="3" width="6.140625" bestFit="1" customWidth="1"/>
    <col min="4" max="4" width="14.5703125" bestFit="1" customWidth="1"/>
    <col min="5" max="5" width="26.140625" bestFit="1" customWidth="1"/>
    <col min="6" max="6" width="8.7109375" bestFit="1" customWidth="1"/>
    <col min="7" max="7" width="9.7109375" bestFit="1" customWidth="1"/>
    <col min="8" max="8" width="11" bestFit="1" customWidth="1"/>
    <col min="9" max="9" width="10.5703125" bestFit="1" customWidth="1"/>
    <col min="12" max="12" width="9.85546875" bestFit="1" customWidth="1"/>
  </cols>
  <sheetData>
    <row r="1" spans="1:23" ht="15.75">
      <c r="A1" s="48">
        <f ca="1">NOW()</f>
        <v>40395.836151041665</v>
      </c>
    </row>
    <row r="2" spans="1:23" ht="15.75">
      <c r="A2" s="46">
        <f ca="1">NOW()</f>
        <v>40395.836151041665</v>
      </c>
    </row>
    <row r="3" spans="1:23">
      <c r="B3" t="s">
        <v>103</v>
      </c>
      <c r="C3" t="s">
        <v>102</v>
      </c>
      <c r="D3" t="s">
        <v>106</v>
      </c>
      <c r="E3" t="s">
        <v>105</v>
      </c>
      <c r="F3" s="39" t="s">
        <v>63</v>
      </c>
      <c r="G3" s="35" t="s">
        <v>64</v>
      </c>
      <c r="H3" s="35" t="s">
        <v>65</v>
      </c>
      <c r="I3" s="37" t="s">
        <v>66</v>
      </c>
    </row>
    <row r="4" spans="1:23">
      <c r="B4" s="133" t="s">
        <v>104</v>
      </c>
      <c r="C4" s="135">
        <f>IF(D5=D4,Feuil1!B9,Feuil1!B9+1)</f>
        <v>1</v>
      </c>
      <c r="D4" s="78">
        <f>Feuil1!B6</f>
        <v>0</v>
      </c>
      <c r="E4" s="79"/>
      <c r="F4" s="130" t="str">
        <f>IF(E4&gt;0,E4-D4,IF(E5&gt;0,E5-D5,""))</f>
        <v/>
      </c>
      <c r="G4" s="130">
        <f>VLOOKUP($C$4,'Tps prod° ressources M1'!$B$4:$H$53,5)</f>
        <v>0</v>
      </c>
      <c r="H4" s="130">
        <f>G4/60</f>
        <v>0</v>
      </c>
      <c r="I4" s="131">
        <f>H4/60</f>
        <v>0</v>
      </c>
      <c r="J4" s="1"/>
      <c r="K4" s="74"/>
    </row>
    <row r="5" spans="1:23">
      <c r="B5" s="133"/>
      <c r="C5" s="134"/>
      <c r="D5" s="42">
        <f>IF(LARGE('Ressources pour former Soldats'!P3:P12,1)&lt;=0,D4,'Ressources pour former Soldats'!L3)</f>
        <v>0</v>
      </c>
      <c r="E5" s="77">
        <f>IF(E4=0,SUM('Ressources pour former Soldats'!H3:H12),'Temps production ressources'!E4)</f>
        <v>0</v>
      </c>
      <c r="F5" s="130"/>
      <c r="G5" s="130"/>
      <c r="H5" s="130"/>
      <c r="I5" s="131"/>
    </row>
    <row r="6" spans="1:23">
      <c r="B6" s="132" t="s">
        <v>107</v>
      </c>
      <c r="C6" s="134">
        <f>IF(D7=D6,Feuil1!C9,Feuil1!C9+1)</f>
        <v>1</v>
      </c>
      <c r="D6" s="78">
        <f>Feuil1!C6</f>
        <v>0</v>
      </c>
      <c r="E6" s="79"/>
      <c r="F6" s="130" t="str">
        <f>IF(E6&gt;0,E6-D6,IF(E7&gt;0,E7-D7,""))</f>
        <v/>
      </c>
      <c r="G6" s="130">
        <f>VLOOKUP($C$6,'Tps prod° ressources M1'!$I$4:$O$53,5)</f>
        <v>0</v>
      </c>
      <c r="H6" s="130">
        <f t="shared" ref="H6:I6" si="0">G6/60</f>
        <v>0</v>
      </c>
      <c r="I6" s="131">
        <f t="shared" si="0"/>
        <v>0</v>
      </c>
    </row>
    <row r="7" spans="1:23">
      <c r="B7" s="133"/>
      <c r="C7" s="134"/>
      <c r="D7" s="42">
        <f>IF(LARGE('Ressources pour former Soldats'!Q3:Q12,1)&lt;=0,D6,'Ressources pour former Soldats'!M3)</f>
        <v>0</v>
      </c>
      <c r="E7" s="77">
        <f>IF(E6=0,SUM('Ressources pour former Soldats'!I3:I12),'Temps production ressources'!E6)</f>
        <v>0</v>
      </c>
      <c r="F7" s="130"/>
      <c r="G7" s="130"/>
      <c r="H7" s="130"/>
      <c r="I7" s="131"/>
    </row>
    <row r="8" spans="1:23">
      <c r="B8" s="132" t="s">
        <v>108</v>
      </c>
      <c r="C8" s="134">
        <f>IF(D9=D8,Feuil1!D9,Feuil1!D9+1)</f>
        <v>1</v>
      </c>
      <c r="D8" s="78">
        <f>Feuil1!D6</f>
        <v>0</v>
      </c>
      <c r="E8" s="79"/>
      <c r="F8" s="130" t="str">
        <f>IF(E8&gt;0,E8-D8,IF(E9&gt;0,E9-D9,""))</f>
        <v/>
      </c>
      <c r="G8" s="130">
        <f>VLOOKUP(C8,'Tps prod° ressources M1'!P4:V53,5)</f>
        <v>0</v>
      </c>
      <c r="H8" s="130">
        <f t="shared" ref="H8:I8" si="1">G8/60</f>
        <v>0</v>
      </c>
      <c r="I8" s="131">
        <f t="shared" si="1"/>
        <v>0</v>
      </c>
    </row>
    <row r="9" spans="1:23">
      <c r="B9" s="133"/>
      <c r="C9" s="148"/>
      <c r="D9" s="42">
        <f>IF(LARGE('Ressources pour former Soldats'!R3:R12,1)&lt;=0,D8,'Ressources pour former Soldats'!N3)</f>
        <v>0</v>
      </c>
      <c r="E9" s="77">
        <f>IF(E8=0,SUM('Ressources pour former Soldats'!J3:J12),'Temps production ressources'!E8)</f>
        <v>0</v>
      </c>
      <c r="F9" s="130"/>
      <c r="G9" s="130"/>
      <c r="H9" s="130"/>
      <c r="I9" s="131"/>
    </row>
    <row r="10" spans="1:23" ht="13.5" thickBot="1"/>
    <row r="11" spans="1:23" ht="14.25" thickTop="1" thickBot="1">
      <c r="B11" s="113" t="s">
        <v>109</v>
      </c>
      <c r="C11" s="114"/>
      <c r="D11" s="114"/>
      <c r="E11" s="114"/>
      <c r="F11" s="114"/>
      <c r="G11" s="114"/>
      <c r="H11" s="114"/>
      <c r="I11" s="115"/>
      <c r="J11" s="83"/>
      <c r="K11" s="83"/>
      <c r="L11" s="83"/>
      <c r="M11" s="83"/>
      <c r="N11" s="83"/>
      <c r="O11" s="83"/>
      <c r="P11" s="83"/>
      <c r="Q11" s="83"/>
      <c r="R11" s="83"/>
      <c r="S11" s="83"/>
      <c r="T11" s="83"/>
      <c r="U11" s="83"/>
    </row>
    <row r="12" spans="1:23" ht="13.5" thickTop="1">
      <c r="B12" s="139">
        <f>IF(LARGE(F4:I9,1)&lt;=0,IF(SUM('Combien de ressources dans...'!E5:I9)&gt;0,LARGE('Combien de ressources dans...'!E5:I5,1),0),LARGE(F4:I9,1))</f>
        <v>0</v>
      </c>
      <c r="C12" s="140"/>
      <c r="D12" s="141"/>
      <c r="E12" s="139">
        <f>B12/60</f>
        <v>0</v>
      </c>
      <c r="F12" s="141"/>
      <c r="G12" s="145" t="str">
        <f>INT(E12/60)&amp;":"&amp;TEXT((E12/60-INT(E12/60))*60,"00")</f>
        <v>0:00</v>
      </c>
      <c r="H12" s="146"/>
      <c r="I12" s="147"/>
      <c r="J12" s="34"/>
      <c r="K12" s="84"/>
      <c r="L12" s="84"/>
      <c r="M12" s="84"/>
      <c r="N12" s="84"/>
      <c r="O12" s="84"/>
      <c r="P12" s="34"/>
      <c r="Q12" s="85"/>
      <c r="R12" s="85"/>
      <c r="S12" s="85"/>
      <c r="T12" s="85"/>
      <c r="U12" s="85"/>
      <c r="V12" s="80"/>
    </row>
    <row r="13" spans="1:23" ht="13.5" thickBot="1">
      <c r="B13" s="142" t="s">
        <v>68</v>
      </c>
      <c r="C13" s="143"/>
      <c r="D13" s="144"/>
      <c r="E13" s="142" t="s">
        <v>69</v>
      </c>
      <c r="F13" s="144"/>
      <c r="G13" s="142" t="s">
        <v>70</v>
      </c>
      <c r="H13" s="143"/>
      <c r="I13" s="144"/>
      <c r="J13" s="34"/>
      <c r="K13" s="83"/>
      <c r="L13" s="83"/>
      <c r="M13" s="83"/>
      <c r="N13" s="83"/>
      <c r="O13" s="83"/>
      <c r="P13" s="34"/>
      <c r="Q13" s="86"/>
      <c r="R13" s="86"/>
      <c r="S13" s="86"/>
      <c r="T13" s="86"/>
      <c r="U13" s="86"/>
      <c r="V13" s="81"/>
    </row>
    <row r="14" spans="1:23" ht="14.25" thickTop="1" thickBot="1">
      <c r="B14" s="136" t="s">
        <v>90</v>
      </c>
      <c r="C14" s="137"/>
      <c r="D14" s="137"/>
      <c r="E14" s="137"/>
      <c r="F14" s="137"/>
      <c r="G14" s="137"/>
      <c r="H14" s="137"/>
      <c r="I14" s="138"/>
      <c r="J14" s="87"/>
      <c r="K14" s="87"/>
      <c r="L14" s="87"/>
      <c r="M14" s="87"/>
      <c r="N14" s="87"/>
      <c r="O14" s="87"/>
      <c r="P14" s="87"/>
      <c r="Q14" s="87"/>
      <c r="R14" s="87"/>
      <c r="S14" s="87"/>
      <c r="T14" s="87"/>
      <c r="U14" s="87"/>
      <c r="W14" s="82"/>
    </row>
    <row r="15" spans="1:23" ht="14.25" thickTop="1" thickBot="1">
      <c r="B15" s="122" t="str">
        <f ca="1">IF(A1+G12&lt;=NOW(),"MAINTENANT!",A1+G12)</f>
        <v>MAINTENANT!</v>
      </c>
      <c r="C15" s="123"/>
      <c r="D15" s="123"/>
      <c r="E15" s="123"/>
      <c r="F15" s="123"/>
      <c r="G15" s="123"/>
      <c r="H15" s="123"/>
      <c r="I15" s="124"/>
      <c r="J15" s="88"/>
      <c r="K15" s="88"/>
      <c r="L15" s="88"/>
      <c r="M15" s="88"/>
      <c r="N15" s="88"/>
      <c r="O15" s="88"/>
      <c r="P15" s="88"/>
      <c r="Q15" s="88"/>
      <c r="R15" s="88"/>
      <c r="S15" s="88"/>
      <c r="T15" s="88"/>
      <c r="U15" s="88"/>
      <c r="W15" s="76"/>
    </row>
    <row r="16" spans="1:23" ht="13.5" thickTop="1"/>
    <row r="19" spans="2:2">
      <c r="B19" s="50"/>
    </row>
  </sheetData>
  <sheetProtection sheet="1" objects="1" scenarios="1" selectLockedCells="1"/>
  <mergeCells count="27">
    <mergeCell ref="G8:G9"/>
    <mergeCell ref="B11:I11"/>
    <mergeCell ref="H8:H9"/>
    <mergeCell ref="B15:I15"/>
    <mergeCell ref="B14:I14"/>
    <mergeCell ref="B12:D12"/>
    <mergeCell ref="B13:D13"/>
    <mergeCell ref="E13:F13"/>
    <mergeCell ref="E12:F12"/>
    <mergeCell ref="G13:I13"/>
    <mergeCell ref="G12:I12"/>
    <mergeCell ref="I8:I9"/>
    <mergeCell ref="B8:B9"/>
    <mergeCell ref="C8:C9"/>
    <mergeCell ref="F8:F9"/>
    <mergeCell ref="H4:H5"/>
    <mergeCell ref="I4:I5"/>
    <mergeCell ref="B6:B7"/>
    <mergeCell ref="C6:C7"/>
    <mergeCell ref="F6:F7"/>
    <mergeCell ref="G6:G7"/>
    <mergeCell ref="H6:H7"/>
    <mergeCell ref="I6:I7"/>
    <mergeCell ref="B4:B5"/>
    <mergeCell ref="C4:C5"/>
    <mergeCell ref="F4:F5"/>
    <mergeCell ref="G4:G5"/>
  </mergeCells>
  <dataValidations xWindow="930" yWindow="274" count="3">
    <dataValidation operator="notBetween" showInputMessage="1" showErrorMessage="1" promptTitle="Erreur!" prompt="Vous ne devez rien écrire dans cette cellule" sqref="Q13:U14 J14 P14 K13:O14 J11:U11 V13"/>
    <dataValidation type="whole" operator="notBetween" showInputMessage="1" showErrorMessage="1" promptTitle="Erreur!" prompt="Vous ne devez rien écrire dans cette cellule" sqref="K12:O12 J15:U15 Q12:V12 A1:A2">
      <formula1>-1E+31</formula1>
      <formula2>1E+32</formula2>
    </dataValidation>
    <dataValidation allowBlank="1" showErrorMessage="1" sqref="B3:I15"/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T12"/>
  <sheetViews>
    <sheetView workbookViewId="0">
      <selection activeCell="G4" sqref="G4"/>
    </sheetView>
  </sheetViews>
  <sheetFormatPr baseColWidth="10" defaultRowHeight="12.75"/>
  <cols>
    <col min="1" max="1" width="12.28515625" style="1" bestFit="1" customWidth="1"/>
    <col min="2" max="3" width="7.5703125" style="1" bestFit="1" customWidth="1"/>
    <col min="4" max="4" width="7.140625" style="1" bestFit="1" customWidth="1"/>
    <col min="5" max="5" width="9.140625" style="1" bestFit="1" customWidth="1"/>
    <col min="6" max="6" width="12.28515625" style="1" bestFit="1" customWidth="1"/>
    <col min="7" max="7" width="15" style="1" bestFit="1" customWidth="1"/>
    <col min="8" max="9" width="7.5703125" style="1" bestFit="1" customWidth="1"/>
    <col min="10" max="10" width="7" style="1" bestFit="1" customWidth="1"/>
    <col min="11" max="11" width="9" style="1" bestFit="1" customWidth="1"/>
    <col min="12" max="13" width="6.5703125" style="1" bestFit="1" customWidth="1"/>
    <col min="14" max="14" width="7" style="1" bestFit="1" customWidth="1"/>
    <col min="15" max="15" width="9" style="1" bestFit="1" customWidth="1"/>
    <col min="16" max="17" width="7.5703125" style="1" bestFit="1" customWidth="1"/>
    <col min="18" max="18" width="7" style="1" bestFit="1" customWidth="1"/>
    <col min="19" max="19" width="9" style="1" bestFit="1" customWidth="1"/>
    <col min="20" max="20" width="12.42578125" bestFit="1" customWidth="1"/>
  </cols>
  <sheetData>
    <row r="1" spans="1:20">
      <c r="A1" s="53"/>
      <c r="B1" s="54" t="s">
        <v>84</v>
      </c>
      <c r="C1" s="54" t="s">
        <v>85</v>
      </c>
      <c r="D1" s="54" t="s">
        <v>86</v>
      </c>
      <c r="E1" s="55" t="s">
        <v>87</v>
      </c>
      <c r="H1" s="149" t="s">
        <v>61</v>
      </c>
      <c r="I1" s="149"/>
      <c r="J1" s="149"/>
      <c r="K1" s="149"/>
      <c r="L1" s="149" t="s">
        <v>62</v>
      </c>
      <c r="M1" s="149"/>
      <c r="N1" s="149"/>
      <c r="O1" s="149"/>
      <c r="P1" s="149" t="s">
        <v>63</v>
      </c>
      <c r="Q1" s="149"/>
      <c r="R1" s="149"/>
      <c r="S1" s="149"/>
    </row>
    <row r="2" spans="1:20">
      <c r="A2" s="57" t="s">
        <v>75</v>
      </c>
      <c r="B2" s="58">
        <v>30</v>
      </c>
      <c r="C2" s="58">
        <v>10</v>
      </c>
      <c r="D2" s="58">
        <v>80</v>
      </c>
      <c r="E2" s="59">
        <v>1</v>
      </c>
      <c r="G2" s="56" t="s">
        <v>89</v>
      </c>
      <c r="H2" s="56" t="s">
        <v>84</v>
      </c>
      <c r="I2" s="56" t="s">
        <v>85</v>
      </c>
      <c r="J2" s="56" t="s">
        <v>86</v>
      </c>
      <c r="K2" s="56" t="s">
        <v>87</v>
      </c>
      <c r="L2" s="56" t="s">
        <v>84</v>
      </c>
      <c r="M2" s="56" t="s">
        <v>85</v>
      </c>
      <c r="N2" s="56" t="s">
        <v>86</v>
      </c>
      <c r="O2" s="56" t="s">
        <v>87</v>
      </c>
      <c r="P2" s="56" t="s">
        <v>84</v>
      </c>
      <c r="Q2" s="56" t="s">
        <v>85</v>
      </c>
      <c r="R2" s="56" t="s">
        <v>86</v>
      </c>
      <c r="S2" s="56" t="s">
        <v>87</v>
      </c>
    </row>
    <row r="3" spans="1:20">
      <c r="A3" s="57" t="s">
        <v>76</v>
      </c>
      <c r="B3" s="58">
        <v>10</v>
      </c>
      <c r="C3" s="58">
        <v>20</v>
      </c>
      <c r="D3" s="58">
        <v>30</v>
      </c>
      <c r="E3" s="59">
        <v>1</v>
      </c>
      <c r="F3" s="1" t="s">
        <v>75</v>
      </c>
      <c r="G3" s="66"/>
      <c r="H3" s="1">
        <f>G3*B2</f>
        <v>0</v>
      </c>
      <c r="I3" s="1">
        <f>G3*C2</f>
        <v>0</v>
      </c>
      <c r="J3" s="1">
        <f>G3*D2</f>
        <v>0</v>
      </c>
      <c r="K3" s="1">
        <f>G3*E2</f>
        <v>0</v>
      </c>
      <c r="L3" s="69">
        <f>IF('Combien de ressources dans...'!K11=Feuil1!B6,Feuil1!B6,'Combien de ressources dans...'!K11)</f>
        <v>0</v>
      </c>
      <c r="M3" s="70">
        <f>IF('Combien de ressources dans...'!K29=Feuil1!C6,Feuil1!C6,'Combien de ressources dans...'!K29)</f>
        <v>0</v>
      </c>
      <c r="N3" s="70">
        <f>IF('Combien de ressources dans...'!K47=Feuil1!D6,Feuil1!D6,'Combien de ressources dans...'!K47)</f>
        <v>0</v>
      </c>
      <c r="O3" s="71">
        <f>Feuil1!C11</f>
        <v>0</v>
      </c>
      <c r="P3" s="1">
        <f>H3-L3</f>
        <v>0</v>
      </c>
      <c r="Q3" s="1">
        <f>I3-M3</f>
        <v>0</v>
      </c>
      <c r="R3" s="1">
        <f>J3-N3</f>
        <v>0</v>
      </c>
      <c r="S3" s="1">
        <f>K3-O3</f>
        <v>0</v>
      </c>
      <c r="T3" s="72"/>
    </row>
    <row r="4" spans="1:20">
      <c r="A4" s="57" t="s">
        <v>77</v>
      </c>
      <c r="B4" s="58">
        <v>40</v>
      </c>
      <c r="C4" s="58">
        <v>50</v>
      </c>
      <c r="D4" s="58">
        <v>50</v>
      </c>
      <c r="E4" s="59">
        <v>1</v>
      </c>
      <c r="F4" s="1" t="s">
        <v>76</v>
      </c>
      <c r="G4" s="67"/>
      <c r="H4" s="1">
        <f t="shared" ref="H4:H12" si="0">G4*B3</f>
        <v>0</v>
      </c>
      <c r="I4" s="1">
        <f t="shared" ref="I4:I12" si="1">G4*C3</f>
        <v>0</v>
      </c>
      <c r="J4" s="1">
        <f t="shared" ref="J4:J12" si="2">G4*D3</f>
        <v>0</v>
      </c>
      <c r="K4" s="1">
        <f t="shared" ref="K4:K12" si="3">G4*E3</f>
        <v>0</v>
      </c>
      <c r="L4" s="1">
        <f>L3</f>
        <v>0</v>
      </c>
      <c r="M4" s="1">
        <f>M3</f>
        <v>0</v>
      </c>
      <c r="N4" s="1">
        <f>N3</f>
        <v>0</v>
      </c>
      <c r="O4" s="1">
        <f>O3</f>
        <v>0</v>
      </c>
      <c r="P4" s="1">
        <f t="shared" ref="P4:P12" si="4">H4-L4</f>
        <v>0</v>
      </c>
      <c r="Q4" s="1">
        <f t="shared" ref="Q4:Q12" si="5">I4-M4</f>
        <v>0</v>
      </c>
      <c r="R4" s="1">
        <f t="shared" ref="R4:R12" si="6">J4-N4</f>
        <v>0</v>
      </c>
      <c r="S4" s="1">
        <f t="shared" ref="S4:S12" si="7">K4-O4</f>
        <v>0</v>
      </c>
      <c r="T4" s="72"/>
    </row>
    <row r="5" spans="1:20">
      <c r="A5" s="57" t="s">
        <v>78</v>
      </c>
      <c r="B5" s="58">
        <v>80</v>
      </c>
      <c r="C5" s="58">
        <v>160</v>
      </c>
      <c r="D5" s="58">
        <v>80</v>
      </c>
      <c r="E5" s="59">
        <v>1</v>
      </c>
      <c r="F5" s="1" t="s">
        <v>77</v>
      </c>
      <c r="G5" s="67"/>
      <c r="H5" s="1">
        <f t="shared" si="0"/>
        <v>0</v>
      </c>
      <c r="I5" s="1">
        <f t="shared" si="1"/>
        <v>0</v>
      </c>
      <c r="J5" s="1">
        <f t="shared" si="2"/>
        <v>0</v>
      </c>
      <c r="K5" s="1">
        <f t="shared" si="3"/>
        <v>0</v>
      </c>
      <c r="L5" s="1">
        <f t="shared" ref="L5:L12" si="8">L4</f>
        <v>0</v>
      </c>
      <c r="M5" s="1">
        <f t="shared" ref="M5:M12" si="9">M4</f>
        <v>0</v>
      </c>
      <c r="N5" s="1">
        <f t="shared" ref="N5:N12" si="10">N4</f>
        <v>0</v>
      </c>
      <c r="O5" s="1">
        <f t="shared" ref="O5:O12" si="11">O4</f>
        <v>0</v>
      </c>
      <c r="P5" s="1">
        <f t="shared" si="4"/>
        <v>0</v>
      </c>
      <c r="Q5" s="1">
        <f t="shared" si="5"/>
        <v>0</v>
      </c>
      <c r="R5" s="1">
        <f t="shared" si="6"/>
        <v>0</v>
      </c>
      <c r="S5" s="1">
        <f t="shared" si="7"/>
        <v>0</v>
      </c>
      <c r="T5" s="72"/>
    </row>
    <row r="6" spans="1:20">
      <c r="A6" s="57" t="s">
        <v>79</v>
      </c>
      <c r="B6" s="58">
        <v>40</v>
      </c>
      <c r="C6" s="58">
        <v>60</v>
      </c>
      <c r="D6" s="58">
        <v>60</v>
      </c>
      <c r="E6" s="59">
        <v>2</v>
      </c>
      <c r="F6" s="1" t="s">
        <v>78</v>
      </c>
      <c r="G6" s="67"/>
      <c r="H6" s="1">
        <f t="shared" si="0"/>
        <v>0</v>
      </c>
      <c r="I6" s="1">
        <f t="shared" si="1"/>
        <v>0</v>
      </c>
      <c r="J6" s="1">
        <f t="shared" si="2"/>
        <v>0</v>
      </c>
      <c r="K6" s="1">
        <f t="shared" si="3"/>
        <v>0</v>
      </c>
      <c r="L6" s="1">
        <f t="shared" si="8"/>
        <v>0</v>
      </c>
      <c r="M6" s="1">
        <f t="shared" si="9"/>
        <v>0</v>
      </c>
      <c r="N6" s="1">
        <f t="shared" si="10"/>
        <v>0</v>
      </c>
      <c r="O6" s="1">
        <f t="shared" si="11"/>
        <v>0</v>
      </c>
      <c r="P6" s="1">
        <f t="shared" si="4"/>
        <v>0</v>
      </c>
      <c r="Q6" s="1">
        <f t="shared" si="5"/>
        <v>0</v>
      </c>
      <c r="R6" s="1">
        <f t="shared" si="6"/>
        <v>0</v>
      </c>
      <c r="S6" s="1">
        <f t="shared" si="7"/>
        <v>0</v>
      </c>
      <c r="T6" s="72"/>
    </row>
    <row r="7" spans="1:20">
      <c r="A7" s="57" t="s">
        <v>80</v>
      </c>
      <c r="B7" s="58">
        <v>100</v>
      </c>
      <c r="C7" s="58">
        <v>100</v>
      </c>
      <c r="D7" s="58">
        <v>300</v>
      </c>
      <c r="E7" s="59">
        <v>4</v>
      </c>
      <c r="F7" s="1" t="s">
        <v>79</v>
      </c>
      <c r="G7" s="67"/>
      <c r="H7" s="1">
        <f t="shared" si="0"/>
        <v>0</v>
      </c>
      <c r="I7" s="1">
        <f t="shared" si="1"/>
        <v>0</v>
      </c>
      <c r="J7" s="1">
        <f t="shared" si="2"/>
        <v>0</v>
      </c>
      <c r="K7" s="1">
        <f t="shared" si="3"/>
        <v>0</v>
      </c>
      <c r="L7" s="1">
        <f t="shared" si="8"/>
        <v>0</v>
      </c>
      <c r="M7" s="1">
        <f t="shared" si="9"/>
        <v>0</v>
      </c>
      <c r="N7" s="1">
        <f t="shared" si="10"/>
        <v>0</v>
      </c>
      <c r="O7" s="1">
        <f t="shared" si="11"/>
        <v>0</v>
      </c>
      <c r="P7" s="1">
        <f t="shared" si="4"/>
        <v>0</v>
      </c>
      <c r="Q7" s="1">
        <f t="shared" si="5"/>
        <v>0</v>
      </c>
      <c r="R7" s="1">
        <f t="shared" si="6"/>
        <v>0</v>
      </c>
      <c r="S7" s="1">
        <f t="shared" si="7"/>
        <v>0</v>
      </c>
      <c r="T7" s="72"/>
    </row>
    <row r="8" spans="1:20">
      <c r="A8" s="57" t="s">
        <v>81</v>
      </c>
      <c r="B8" s="58">
        <v>100</v>
      </c>
      <c r="C8" s="58">
        <v>300</v>
      </c>
      <c r="D8" s="58">
        <v>500</v>
      </c>
      <c r="E8" s="59">
        <v>6</v>
      </c>
      <c r="F8" s="1" t="s">
        <v>80</v>
      </c>
      <c r="G8" s="67"/>
      <c r="H8" s="1">
        <f t="shared" si="0"/>
        <v>0</v>
      </c>
      <c r="I8" s="1">
        <f t="shared" si="1"/>
        <v>0</v>
      </c>
      <c r="J8" s="1">
        <f t="shared" si="2"/>
        <v>0</v>
      </c>
      <c r="K8" s="1">
        <f t="shared" si="3"/>
        <v>0</v>
      </c>
      <c r="L8" s="1">
        <f t="shared" si="8"/>
        <v>0</v>
      </c>
      <c r="M8" s="1">
        <f t="shared" si="9"/>
        <v>0</v>
      </c>
      <c r="N8" s="1">
        <f t="shared" si="10"/>
        <v>0</v>
      </c>
      <c r="O8" s="1">
        <f t="shared" si="11"/>
        <v>0</v>
      </c>
      <c r="P8" s="1">
        <f t="shared" si="4"/>
        <v>0</v>
      </c>
      <c r="Q8" s="1">
        <f t="shared" si="5"/>
        <v>0</v>
      </c>
      <c r="R8" s="1">
        <f t="shared" si="6"/>
        <v>0</v>
      </c>
      <c r="S8" s="1">
        <f t="shared" si="7"/>
        <v>0</v>
      </c>
      <c r="T8" s="72"/>
    </row>
    <row r="9" spans="1:20">
      <c r="A9" s="57" t="s">
        <v>82</v>
      </c>
      <c r="B9" s="58">
        <v>100</v>
      </c>
      <c r="C9" s="58">
        <v>500</v>
      </c>
      <c r="D9" s="58">
        <v>200</v>
      </c>
      <c r="E9" s="59">
        <v>5</v>
      </c>
      <c r="F9" s="1" t="s">
        <v>81</v>
      </c>
      <c r="G9" s="67"/>
      <c r="H9" s="1">
        <f t="shared" si="0"/>
        <v>0</v>
      </c>
      <c r="I9" s="1">
        <f t="shared" si="1"/>
        <v>0</v>
      </c>
      <c r="J9" s="1">
        <f t="shared" si="2"/>
        <v>0</v>
      </c>
      <c r="K9" s="1">
        <f t="shared" si="3"/>
        <v>0</v>
      </c>
      <c r="L9" s="1">
        <f t="shared" si="8"/>
        <v>0</v>
      </c>
      <c r="M9" s="1">
        <f t="shared" si="9"/>
        <v>0</v>
      </c>
      <c r="N9" s="1">
        <f t="shared" si="10"/>
        <v>0</v>
      </c>
      <c r="O9" s="1">
        <f t="shared" si="11"/>
        <v>0</v>
      </c>
      <c r="P9" s="1">
        <f t="shared" si="4"/>
        <v>0</v>
      </c>
      <c r="Q9" s="1">
        <f t="shared" si="5"/>
        <v>0</v>
      </c>
      <c r="R9" s="1">
        <f t="shared" si="6"/>
        <v>0</v>
      </c>
      <c r="S9" s="1">
        <f t="shared" si="7"/>
        <v>0</v>
      </c>
      <c r="T9" s="72"/>
    </row>
    <row r="10" spans="1:20">
      <c r="A10" s="57" t="s">
        <v>83</v>
      </c>
      <c r="B10" s="58">
        <v>200</v>
      </c>
      <c r="C10" s="58">
        <v>600</v>
      </c>
      <c r="D10" s="58">
        <v>200</v>
      </c>
      <c r="E10" s="59">
        <v>8</v>
      </c>
      <c r="F10" s="1" t="s">
        <v>82</v>
      </c>
      <c r="G10" s="67"/>
      <c r="H10" s="1">
        <f t="shared" si="0"/>
        <v>0</v>
      </c>
      <c r="I10" s="1">
        <f t="shared" si="1"/>
        <v>0</v>
      </c>
      <c r="J10" s="1">
        <f t="shared" si="2"/>
        <v>0</v>
      </c>
      <c r="K10" s="1">
        <f t="shared" si="3"/>
        <v>0</v>
      </c>
      <c r="L10" s="1">
        <f t="shared" si="8"/>
        <v>0</v>
      </c>
      <c r="M10" s="1">
        <f t="shared" si="9"/>
        <v>0</v>
      </c>
      <c r="N10" s="1">
        <f t="shared" si="10"/>
        <v>0</v>
      </c>
      <c r="O10" s="1">
        <f t="shared" si="11"/>
        <v>0</v>
      </c>
      <c r="P10" s="1">
        <f t="shared" si="4"/>
        <v>0</v>
      </c>
      <c r="Q10" s="1">
        <f t="shared" si="5"/>
        <v>0</v>
      </c>
      <c r="R10" s="1">
        <f t="shared" si="6"/>
        <v>0</v>
      </c>
      <c r="S10" s="1">
        <f t="shared" si="7"/>
        <v>0</v>
      </c>
      <c r="T10" s="72"/>
    </row>
    <row r="11" spans="1:20" ht="13.5" thickBot="1">
      <c r="A11" s="60" t="s">
        <v>88</v>
      </c>
      <c r="B11" s="61">
        <v>100000</v>
      </c>
      <c r="C11" s="61">
        <v>120000</v>
      </c>
      <c r="D11" s="61">
        <v>80000</v>
      </c>
      <c r="E11" s="62">
        <v>100</v>
      </c>
      <c r="F11" s="1" t="s">
        <v>83</v>
      </c>
      <c r="G11" s="67"/>
      <c r="H11" s="1">
        <f t="shared" si="0"/>
        <v>0</v>
      </c>
      <c r="I11" s="1">
        <f t="shared" si="1"/>
        <v>0</v>
      </c>
      <c r="J11" s="1">
        <f t="shared" si="2"/>
        <v>0</v>
      </c>
      <c r="K11" s="1">
        <f t="shared" si="3"/>
        <v>0</v>
      </c>
      <c r="L11" s="1">
        <f t="shared" si="8"/>
        <v>0</v>
      </c>
      <c r="M11" s="1">
        <f t="shared" si="9"/>
        <v>0</v>
      </c>
      <c r="N11" s="1">
        <f t="shared" si="10"/>
        <v>0</v>
      </c>
      <c r="O11" s="1">
        <f t="shared" si="11"/>
        <v>0</v>
      </c>
      <c r="P11" s="1">
        <f t="shared" si="4"/>
        <v>0</v>
      </c>
      <c r="Q11" s="1">
        <f t="shared" si="5"/>
        <v>0</v>
      </c>
      <c r="R11" s="1">
        <f t="shared" si="6"/>
        <v>0</v>
      </c>
      <c r="S11" s="1">
        <f t="shared" si="7"/>
        <v>0</v>
      </c>
      <c r="T11" s="72"/>
    </row>
    <row r="12" spans="1:20">
      <c r="F12" s="1" t="s">
        <v>88</v>
      </c>
      <c r="G12" s="68"/>
      <c r="H12" s="1">
        <f t="shared" si="0"/>
        <v>0</v>
      </c>
      <c r="I12" s="1">
        <f t="shared" si="1"/>
        <v>0</v>
      </c>
      <c r="J12" s="1">
        <f t="shared" si="2"/>
        <v>0</v>
      </c>
      <c r="K12" s="1">
        <f t="shared" si="3"/>
        <v>0</v>
      </c>
      <c r="L12" s="1">
        <f t="shared" si="8"/>
        <v>0</v>
      </c>
      <c r="M12" s="1">
        <f t="shared" si="9"/>
        <v>0</v>
      </c>
      <c r="N12" s="1">
        <f t="shared" si="10"/>
        <v>0</v>
      </c>
      <c r="O12" s="1">
        <f t="shared" si="11"/>
        <v>0</v>
      </c>
      <c r="P12" s="1">
        <f t="shared" si="4"/>
        <v>0</v>
      </c>
      <c r="Q12" s="1">
        <f t="shared" si="5"/>
        <v>0</v>
      </c>
      <c r="R12" s="1">
        <f t="shared" si="6"/>
        <v>0</v>
      </c>
      <c r="S12" s="1">
        <f t="shared" si="7"/>
        <v>0</v>
      </c>
      <c r="T12" s="72"/>
    </row>
  </sheetData>
  <sheetProtection sheet="1" objects="1" scenarios="1" selectLockedCells="1"/>
  <mergeCells count="3">
    <mergeCell ref="P1:S1"/>
    <mergeCell ref="L1:O1"/>
    <mergeCell ref="H1:K1"/>
  </mergeCells>
  <conditionalFormatting sqref="P3">
    <cfRule type="cellIs" dxfId="8" priority="4" stopIfTrue="1" operator="greaterThan">
      <formula>0</formula>
    </cfRule>
  </conditionalFormatting>
  <conditionalFormatting sqref="Q3:S3">
    <cfRule type="cellIs" dxfId="7" priority="3" stopIfTrue="1" operator="greaterThan">
      <formula>0</formula>
    </cfRule>
  </conditionalFormatting>
  <conditionalFormatting sqref="P4:P12">
    <cfRule type="cellIs" dxfId="6" priority="2" stopIfTrue="1" operator="greaterThan">
      <formula>0</formula>
    </cfRule>
  </conditionalFormatting>
  <conditionalFormatting sqref="Q4:S12">
    <cfRule type="cellIs" dxfId="5" priority="1" stopIfTrue="1" operator="greaterThan">
      <formula>0</formula>
    </cfRule>
  </conditionalFormatting>
  <pageMargins left="0.78740157499999996" right="0.78740157499999996" top="0.984251969" bottom="0.984251969" header="0.4921259845" footer="0.4921259845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B1:AG50"/>
  <sheetViews>
    <sheetView workbookViewId="0">
      <selection activeCell="K20" sqref="K20"/>
    </sheetView>
  </sheetViews>
  <sheetFormatPr baseColWidth="10" defaultRowHeight="12.75"/>
  <cols>
    <col min="2" max="2" width="21.7109375" bestFit="1" customWidth="1"/>
    <col min="5" max="13" width="0.85546875" customWidth="1"/>
    <col min="15" max="15" width="3" bestFit="1" customWidth="1"/>
  </cols>
  <sheetData>
    <row r="1" spans="2:33">
      <c r="B1" s="51" t="s">
        <v>73</v>
      </c>
      <c r="E1" s="52">
        <f>'Calculs à ne pas modifier'!Q1</f>
        <v>0</v>
      </c>
      <c r="F1" s="52">
        <f>'Calculs à ne pas modifier'!R1</f>
        <v>0</v>
      </c>
      <c r="G1" s="52">
        <f>'Calculs à ne pas modifier'!S1</f>
        <v>0</v>
      </c>
      <c r="H1" s="52">
        <f>'Calculs à ne pas modifier'!X1</f>
        <v>0</v>
      </c>
      <c r="I1" s="52">
        <f>'Calculs à ne pas modifier'!Y1</f>
        <v>0</v>
      </c>
      <c r="J1" s="52">
        <f>'Calculs à ne pas modifier'!Z1</f>
        <v>0</v>
      </c>
      <c r="K1" s="52">
        <f>'Calculs à ne pas modifier'!AE1</f>
        <v>0</v>
      </c>
      <c r="L1" s="52">
        <f>'Calculs à ne pas modifier'!AF1</f>
        <v>0</v>
      </c>
      <c r="M1" s="52">
        <f>'Calculs à ne pas modifier'!AG1</f>
        <v>0</v>
      </c>
      <c r="P1" s="64">
        <f>'Tps prod° ressources M1'!C4-'Tps prod° ressources M1'!D4</f>
        <v>0</v>
      </c>
      <c r="Q1" s="42">
        <f>P1*'Infos ressources Monde 1'!K4</f>
        <v>0</v>
      </c>
      <c r="R1" s="42">
        <f t="shared" ref="R1:S20" si="0">Q1/60</f>
        <v>0</v>
      </c>
      <c r="S1" s="43">
        <f t="shared" si="0"/>
        <v>0</v>
      </c>
      <c r="W1" s="34">
        <f>'Tps prod° ressources M1'!J4-'Tps prod° ressources M1'!K4</f>
        <v>0</v>
      </c>
      <c r="X1" s="42">
        <f>W1*'Infos ressources Monde 1'!K4</f>
        <v>0</v>
      </c>
      <c r="Y1" s="42">
        <f t="shared" ref="Y1:Z20" si="1">X1/60</f>
        <v>0</v>
      </c>
      <c r="Z1" s="43">
        <f t="shared" si="1"/>
        <v>0</v>
      </c>
      <c r="AD1" s="34">
        <f>'Tps prod° ressources M1'!Q4-'Tps prod° ressources M1'!R4</f>
        <v>0</v>
      </c>
      <c r="AE1" s="42">
        <f>AD1*'Infos ressources Monde 1'!K4</f>
        <v>0</v>
      </c>
      <c r="AF1" s="42">
        <f t="shared" ref="AF1:AG20" si="2">AE1/60</f>
        <v>0</v>
      </c>
      <c r="AG1" s="43">
        <f t="shared" si="2"/>
        <v>0</v>
      </c>
    </row>
    <row r="2" spans="2:33">
      <c r="B2" s="50">
        <f>'Tps prod° ressources M1'!I55/60</f>
        <v>0</v>
      </c>
      <c r="E2" s="52">
        <f>'Calculs à ne pas modifier'!Q2</f>
        <v>0</v>
      </c>
      <c r="F2" s="52">
        <f>'Calculs à ne pas modifier'!R2</f>
        <v>0</v>
      </c>
      <c r="G2" s="52">
        <f>'Calculs à ne pas modifier'!S2</f>
        <v>0</v>
      </c>
      <c r="H2" s="52">
        <f>'Calculs à ne pas modifier'!X2</f>
        <v>0</v>
      </c>
      <c r="I2" s="52">
        <f>'Calculs à ne pas modifier'!Y2</f>
        <v>0</v>
      </c>
      <c r="J2" s="52">
        <f>'Calculs à ne pas modifier'!Z2</f>
        <v>0</v>
      </c>
      <c r="K2" s="52">
        <f>'Calculs à ne pas modifier'!AE2</f>
        <v>0</v>
      </c>
      <c r="L2" s="52">
        <f>'Calculs à ne pas modifier'!AF2</f>
        <v>0</v>
      </c>
      <c r="M2" s="52">
        <f>'Calculs à ne pas modifier'!AG2</f>
        <v>0</v>
      </c>
      <c r="P2" s="34">
        <f>'Tps prod° ressources M1'!C5-'Tps prod° ressources M1'!D5</f>
        <v>0</v>
      </c>
      <c r="Q2" s="42">
        <f>P2*'Infos ressources Monde 1'!K5</f>
        <v>0</v>
      </c>
      <c r="R2" s="42">
        <f t="shared" si="0"/>
        <v>0</v>
      </c>
      <c r="S2" s="43">
        <f t="shared" si="0"/>
        <v>0</v>
      </c>
      <c r="W2" s="34">
        <f>'Tps prod° ressources M1'!J5-'Tps prod° ressources M1'!K5</f>
        <v>0</v>
      </c>
      <c r="X2" s="42">
        <f>W2*'Infos ressources Monde 1'!K5</f>
        <v>0</v>
      </c>
      <c r="Y2" s="42">
        <f t="shared" si="1"/>
        <v>0</v>
      </c>
      <c r="Z2" s="43">
        <f t="shared" si="1"/>
        <v>0</v>
      </c>
      <c r="AD2" s="34">
        <f>'Tps prod° ressources M1'!Q5-'Tps prod° ressources M1'!R5</f>
        <v>0</v>
      </c>
      <c r="AE2" s="42">
        <f>AD2*'Infos ressources Monde 1'!K5</f>
        <v>0</v>
      </c>
      <c r="AF2" s="42">
        <f t="shared" si="2"/>
        <v>0</v>
      </c>
      <c r="AG2" s="43">
        <f t="shared" si="2"/>
        <v>0</v>
      </c>
    </row>
    <row r="3" spans="2:33">
      <c r="B3" s="51" t="s">
        <v>74</v>
      </c>
      <c r="E3" s="52">
        <f>'Calculs à ne pas modifier'!Q3</f>
        <v>0</v>
      </c>
      <c r="F3" s="52">
        <f>'Calculs à ne pas modifier'!R3</f>
        <v>0</v>
      </c>
      <c r="G3" s="52">
        <f>'Calculs à ne pas modifier'!S3</f>
        <v>0</v>
      </c>
      <c r="H3" s="52">
        <f>'Calculs à ne pas modifier'!X3</f>
        <v>0</v>
      </c>
      <c r="I3" s="52">
        <f>'Calculs à ne pas modifier'!Y3</f>
        <v>0</v>
      </c>
      <c r="J3" s="52">
        <f>'Calculs à ne pas modifier'!Z3</f>
        <v>0</v>
      </c>
      <c r="K3" s="52">
        <f>'Calculs à ne pas modifier'!AE3</f>
        <v>0</v>
      </c>
      <c r="L3" s="52">
        <f>'Calculs à ne pas modifier'!AF3</f>
        <v>0</v>
      </c>
      <c r="M3" s="52">
        <f>'Calculs à ne pas modifier'!AG3</f>
        <v>0</v>
      </c>
      <c r="P3" s="34">
        <f>'Tps prod° ressources M1'!C6-'Tps prod° ressources M1'!D6</f>
        <v>0</v>
      </c>
      <c r="Q3" s="42">
        <f>P3*'Infos ressources Monde 1'!K6</f>
        <v>0</v>
      </c>
      <c r="R3" s="42">
        <f t="shared" si="0"/>
        <v>0</v>
      </c>
      <c r="S3" s="43">
        <f t="shared" si="0"/>
        <v>0</v>
      </c>
      <c r="W3" s="34">
        <f>'Tps prod° ressources M1'!J6-'Tps prod° ressources M1'!K6</f>
        <v>0</v>
      </c>
      <c r="X3" s="42">
        <f>W3*'Infos ressources Monde 1'!K6</f>
        <v>0</v>
      </c>
      <c r="Y3" s="42">
        <f t="shared" si="1"/>
        <v>0</v>
      </c>
      <c r="Z3" s="43">
        <f t="shared" si="1"/>
        <v>0</v>
      </c>
      <c r="AD3" s="34">
        <f>'Tps prod° ressources M1'!Q6-'Tps prod° ressources M1'!R6</f>
        <v>0</v>
      </c>
      <c r="AE3" s="42">
        <f>AD3*'Infos ressources Monde 1'!K6</f>
        <v>0</v>
      </c>
      <c r="AF3" s="42">
        <f t="shared" si="2"/>
        <v>0</v>
      </c>
      <c r="AG3" s="43">
        <f t="shared" si="2"/>
        <v>0</v>
      </c>
    </row>
    <row r="4" spans="2:33">
      <c r="E4" s="52">
        <f>'Calculs à ne pas modifier'!Q4</f>
        <v>0</v>
      </c>
      <c r="F4" s="52">
        <f>'Calculs à ne pas modifier'!R4</f>
        <v>0</v>
      </c>
      <c r="G4" s="52">
        <f>'Calculs à ne pas modifier'!S4</f>
        <v>0</v>
      </c>
      <c r="H4" s="52">
        <f>'Calculs à ne pas modifier'!X4</f>
        <v>0</v>
      </c>
      <c r="I4" s="52">
        <f>'Calculs à ne pas modifier'!Y4</f>
        <v>0</v>
      </c>
      <c r="J4" s="52">
        <f>'Calculs à ne pas modifier'!Z4</f>
        <v>0</v>
      </c>
      <c r="K4" s="52">
        <f>'Calculs à ne pas modifier'!AE4</f>
        <v>0</v>
      </c>
      <c r="L4" s="52">
        <f>'Calculs à ne pas modifier'!AF4</f>
        <v>0</v>
      </c>
      <c r="M4" s="52">
        <f>'Calculs à ne pas modifier'!AG4</f>
        <v>0</v>
      </c>
      <c r="P4" s="34">
        <f>'Tps prod° ressources M1'!C7-'Tps prod° ressources M1'!D7</f>
        <v>0</v>
      </c>
      <c r="Q4" s="42">
        <f>P4*'Infos ressources Monde 1'!K7</f>
        <v>0</v>
      </c>
      <c r="R4" s="42">
        <f t="shared" si="0"/>
        <v>0</v>
      </c>
      <c r="S4" s="43">
        <f t="shared" si="0"/>
        <v>0</v>
      </c>
      <c r="W4" s="34">
        <f>'Tps prod° ressources M1'!J7-'Tps prod° ressources M1'!K7</f>
        <v>0</v>
      </c>
      <c r="X4" s="42">
        <f>W4*'Infos ressources Monde 1'!K7</f>
        <v>0</v>
      </c>
      <c r="Y4" s="42">
        <f t="shared" si="1"/>
        <v>0</v>
      </c>
      <c r="Z4" s="43">
        <f t="shared" si="1"/>
        <v>0</v>
      </c>
      <c r="AD4" s="34">
        <f>'Tps prod° ressources M1'!Q7-'Tps prod° ressources M1'!R7</f>
        <v>0</v>
      </c>
      <c r="AE4" s="42">
        <f>AD4*'Infos ressources Monde 1'!K7</f>
        <v>0</v>
      </c>
      <c r="AF4" s="42">
        <f t="shared" si="2"/>
        <v>0</v>
      </c>
      <c r="AG4" s="43">
        <f t="shared" si="2"/>
        <v>0</v>
      </c>
    </row>
    <row r="5" spans="2:33">
      <c r="E5" s="52">
        <f>'Calculs à ne pas modifier'!Q5</f>
        <v>0</v>
      </c>
      <c r="F5" s="52">
        <f>'Calculs à ne pas modifier'!R5</f>
        <v>0</v>
      </c>
      <c r="G5" s="52">
        <f>'Calculs à ne pas modifier'!S5</f>
        <v>0</v>
      </c>
      <c r="H5" s="52">
        <f>'Calculs à ne pas modifier'!X5</f>
        <v>0</v>
      </c>
      <c r="I5" s="52">
        <f>'Calculs à ne pas modifier'!Y5</f>
        <v>0</v>
      </c>
      <c r="J5" s="52">
        <f>'Calculs à ne pas modifier'!Z5</f>
        <v>0</v>
      </c>
      <c r="K5" s="52">
        <f>'Calculs à ne pas modifier'!AE5</f>
        <v>0</v>
      </c>
      <c r="L5" s="52">
        <f>'Calculs à ne pas modifier'!AF5</f>
        <v>0</v>
      </c>
      <c r="M5" s="52">
        <f>'Calculs à ne pas modifier'!AG5</f>
        <v>0</v>
      </c>
      <c r="P5" s="34">
        <f>'Tps prod° ressources M1'!C8-'Tps prod° ressources M1'!D8</f>
        <v>0</v>
      </c>
      <c r="Q5" s="42">
        <f>P5*'Infos ressources Monde 1'!K8</f>
        <v>0</v>
      </c>
      <c r="R5" s="42">
        <f t="shared" si="0"/>
        <v>0</v>
      </c>
      <c r="S5" s="43">
        <f t="shared" si="0"/>
        <v>0</v>
      </c>
      <c r="W5" s="34">
        <f>'Tps prod° ressources M1'!J8-'Tps prod° ressources M1'!K8</f>
        <v>0</v>
      </c>
      <c r="X5" s="42">
        <f>W5*'Infos ressources Monde 1'!K8</f>
        <v>0</v>
      </c>
      <c r="Y5" s="42">
        <f t="shared" si="1"/>
        <v>0</v>
      </c>
      <c r="Z5" s="43">
        <f t="shared" si="1"/>
        <v>0</v>
      </c>
      <c r="AD5" s="34">
        <f>'Tps prod° ressources M1'!Q8-'Tps prod° ressources M1'!R8</f>
        <v>0</v>
      </c>
      <c r="AE5" s="42">
        <f>AD5*'Infos ressources Monde 1'!K8</f>
        <v>0</v>
      </c>
      <c r="AF5" s="42">
        <f t="shared" si="2"/>
        <v>0</v>
      </c>
      <c r="AG5" s="43">
        <f t="shared" si="2"/>
        <v>0</v>
      </c>
    </row>
    <row r="6" spans="2:33">
      <c r="E6" s="52">
        <f>'Calculs à ne pas modifier'!Q6</f>
        <v>0</v>
      </c>
      <c r="F6" s="52">
        <f>'Calculs à ne pas modifier'!R6</f>
        <v>0</v>
      </c>
      <c r="G6" s="52">
        <f>'Calculs à ne pas modifier'!S6</f>
        <v>0</v>
      </c>
      <c r="H6" s="52">
        <f>'Calculs à ne pas modifier'!X6</f>
        <v>0</v>
      </c>
      <c r="I6" s="52">
        <f>'Calculs à ne pas modifier'!Y6</f>
        <v>0</v>
      </c>
      <c r="J6" s="52">
        <f>'Calculs à ne pas modifier'!Z6</f>
        <v>0</v>
      </c>
      <c r="K6" s="52">
        <f>'Calculs à ne pas modifier'!AE6</f>
        <v>0</v>
      </c>
      <c r="L6" s="52">
        <f>'Calculs à ne pas modifier'!AF6</f>
        <v>0</v>
      </c>
      <c r="M6" s="52">
        <f>'Calculs à ne pas modifier'!AG6</f>
        <v>0</v>
      </c>
      <c r="P6" s="34">
        <f>'Tps prod° ressources M1'!C9-'Tps prod° ressources M1'!D9</f>
        <v>0</v>
      </c>
      <c r="Q6" s="42">
        <f>P6*'Infos ressources Monde 1'!K9</f>
        <v>0</v>
      </c>
      <c r="R6" s="42">
        <f t="shared" si="0"/>
        <v>0</v>
      </c>
      <c r="S6" s="43">
        <f t="shared" si="0"/>
        <v>0</v>
      </c>
      <c r="W6" s="34">
        <f>'Tps prod° ressources M1'!J9-'Tps prod° ressources M1'!K9</f>
        <v>0</v>
      </c>
      <c r="X6" s="42">
        <f>W6*'Infos ressources Monde 1'!K9</f>
        <v>0</v>
      </c>
      <c r="Y6" s="42">
        <f t="shared" si="1"/>
        <v>0</v>
      </c>
      <c r="Z6" s="43">
        <f t="shared" si="1"/>
        <v>0</v>
      </c>
      <c r="AD6" s="34">
        <f>'Tps prod° ressources M1'!Q9-'Tps prod° ressources M1'!R9</f>
        <v>0</v>
      </c>
      <c r="AE6" s="42">
        <f>AD6*'Infos ressources Monde 1'!K9</f>
        <v>0</v>
      </c>
      <c r="AF6" s="42">
        <f t="shared" si="2"/>
        <v>0</v>
      </c>
      <c r="AG6" s="43">
        <f t="shared" si="2"/>
        <v>0</v>
      </c>
    </row>
    <row r="7" spans="2:33">
      <c r="E7" s="52">
        <f>'Calculs à ne pas modifier'!Q7</f>
        <v>0</v>
      </c>
      <c r="F7" s="52">
        <f>'Calculs à ne pas modifier'!R7</f>
        <v>0</v>
      </c>
      <c r="G7" s="52">
        <f>'Calculs à ne pas modifier'!S7</f>
        <v>0</v>
      </c>
      <c r="H7" s="52">
        <f>'Calculs à ne pas modifier'!X7</f>
        <v>0</v>
      </c>
      <c r="I7" s="52">
        <f>'Calculs à ne pas modifier'!Y7</f>
        <v>0</v>
      </c>
      <c r="J7" s="52">
        <f>'Calculs à ne pas modifier'!Z7</f>
        <v>0</v>
      </c>
      <c r="K7" s="52">
        <f>'Calculs à ne pas modifier'!AE7</f>
        <v>0</v>
      </c>
      <c r="L7" s="52">
        <f>'Calculs à ne pas modifier'!AF7</f>
        <v>0</v>
      </c>
      <c r="M7" s="52">
        <f>'Calculs à ne pas modifier'!AG7</f>
        <v>0</v>
      </c>
      <c r="P7" s="34">
        <f>'Tps prod° ressources M1'!C10-'Tps prod° ressources M1'!D10</f>
        <v>0</v>
      </c>
      <c r="Q7" s="42">
        <f>P7*'Infos ressources Monde 1'!K10</f>
        <v>0</v>
      </c>
      <c r="R7" s="42">
        <f t="shared" si="0"/>
        <v>0</v>
      </c>
      <c r="S7" s="43">
        <f t="shared" si="0"/>
        <v>0</v>
      </c>
      <c r="W7" s="34">
        <f>'Tps prod° ressources M1'!J10-'Tps prod° ressources M1'!K10</f>
        <v>0</v>
      </c>
      <c r="X7" s="42">
        <f>W7*'Infos ressources Monde 1'!K10</f>
        <v>0</v>
      </c>
      <c r="Y7" s="42">
        <f t="shared" si="1"/>
        <v>0</v>
      </c>
      <c r="Z7" s="43">
        <f t="shared" si="1"/>
        <v>0</v>
      </c>
      <c r="AD7" s="34">
        <f>'Tps prod° ressources M1'!Q10-'Tps prod° ressources M1'!R10</f>
        <v>0</v>
      </c>
      <c r="AE7" s="42">
        <f>AD7*'Infos ressources Monde 1'!K10</f>
        <v>0</v>
      </c>
      <c r="AF7" s="42">
        <f t="shared" si="2"/>
        <v>0</v>
      </c>
      <c r="AG7" s="43">
        <f t="shared" si="2"/>
        <v>0</v>
      </c>
    </row>
    <row r="8" spans="2:33">
      <c r="E8" s="52">
        <f>'Calculs à ne pas modifier'!Q8</f>
        <v>0</v>
      </c>
      <c r="F8" s="52">
        <f>'Calculs à ne pas modifier'!R8</f>
        <v>0</v>
      </c>
      <c r="G8" s="52">
        <f>'Calculs à ne pas modifier'!S8</f>
        <v>0</v>
      </c>
      <c r="H8" s="52">
        <f>'Calculs à ne pas modifier'!X8</f>
        <v>0</v>
      </c>
      <c r="I8" s="52">
        <f>'Calculs à ne pas modifier'!Y8</f>
        <v>0</v>
      </c>
      <c r="J8" s="52">
        <f>'Calculs à ne pas modifier'!Z8</f>
        <v>0</v>
      </c>
      <c r="K8" s="52">
        <f>'Calculs à ne pas modifier'!AE8</f>
        <v>0</v>
      </c>
      <c r="L8" s="52">
        <f>'Calculs à ne pas modifier'!AF8</f>
        <v>0</v>
      </c>
      <c r="M8" s="52">
        <f>'Calculs à ne pas modifier'!AG8</f>
        <v>0</v>
      </c>
      <c r="P8" s="34">
        <f>'Tps prod° ressources M1'!C11-'Tps prod° ressources M1'!D11</f>
        <v>0</v>
      </c>
      <c r="Q8" s="42">
        <f>P8*'Infos ressources Monde 1'!K11</f>
        <v>0</v>
      </c>
      <c r="R8" s="42">
        <f t="shared" si="0"/>
        <v>0</v>
      </c>
      <c r="S8" s="43">
        <f t="shared" si="0"/>
        <v>0</v>
      </c>
      <c r="W8" s="34">
        <f>'Tps prod° ressources M1'!J11-'Tps prod° ressources M1'!K11</f>
        <v>0</v>
      </c>
      <c r="X8" s="42">
        <f>W8*'Infos ressources Monde 1'!K11</f>
        <v>0</v>
      </c>
      <c r="Y8" s="42">
        <f t="shared" si="1"/>
        <v>0</v>
      </c>
      <c r="Z8" s="43">
        <f t="shared" si="1"/>
        <v>0</v>
      </c>
      <c r="AD8" s="34">
        <f>'Tps prod° ressources M1'!Q11-'Tps prod° ressources M1'!R11</f>
        <v>0</v>
      </c>
      <c r="AE8" s="42">
        <f>AD8*'Infos ressources Monde 1'!K11</f>
        <v>0</v>
      </c>
      <c r="AF8" s="42">
        <f t="shared" si="2"/>
        <v>0</v>
      </c>
      <c r="AG8" s="43">
        <f t="shared" si="2"/>
        <v>0</v>
      </c>
    </row>
    <row r="9" spans="2:33">
      <c r="E9" s="52">
        <f>'Calculs à ne pas modifier'!Q9</f>
        <v>0</v>
      </c>
      <c r="F9" s="52">
        <f>'Calculs à ne pas modifier'!R9</f>
        <v>0</v>
      </c>
      <c r="G9" s="52">
        <f>'Calculs à ne pas modifier'!S9</f>
        <v>0</v>
      </c>
      <c r="H9" s="52">
        <f>'Calculs à ne pas modifier'!X9</f>
        <v>0</v>
      </c>
      <c r="I9" s="52">
        <f>'Calculs à ne pas modifier'!Y9</f>
        <v>0</v>
      </c>
      <c r="J9" s="52">
        <f>'Calculs à ne pas modifier'!Z9</f>
        <v>0</v>
      </c>
      <c r="K9" s="52">
        <f>'Calculs à ne pas modifier'!AE9</f>
        <v>0</v>
      </c>
      <c r="L9" s="52">
        <f>'Calculs à ne pas modifier'!AF9</f>
        <v>0</v>
      </c>
      <c r="M9" s="52">
        <f>'Calculs à ne pas modifier'!AG9</f>
        <v>0</v>
      </c>
      <c r="P9" s="34">
        <f>'Tps prod° ressources M1'!C12-'Tps prod° ressources M1'!D12</f>
        <v>0</v>
      </c>
      <c r="Q9" s="42">
        <f>P9*'Infos ressources Monde 1'!K12</f>
        <v>0</v>
      </c>
      <c r="R9" s="42">
        <f t="shared" si="0"/>
        <v>0</v>
      </c>
      <c r="S9" s="43">
        <f t="shared" si="0"/>
        <v>0</v>
      </c>
      <c r="W9" s="34">
        <f>'Tps prod° ressources M1'!J12-'Tps prod° ressources M1'!K12</f>
        <v>0</v>
      </c>
      <c r="X9" s="42">
        <f>W9*'Infos ressources Monde 1'!K12</f>
        <v>0</v>
      </c>
      <c r="Y9" s="42">
        <f t="shared" si="1"/>
        <v>0</v>
      </c>
      <c r="Z9" s="43">
        <f t="shared" si="1"/>
        <v>0</v>
      </c>
      <c r="AD9" s="34">
        <f>'Tps prod° ressources M1'!Q12-'Tps prod° ressources M1'!R12</f>
        <v>0</v>
      </c>
      <c r="AE9" s="42">
        <f>AD9*'Infos ressources Monde 1'!K12</f>
        <v>0</v>
      </c>
      <c r="AF9" s="42">
        <f t="shared" si="2"/>
        <v>0</v>
      </c>
      <c r="AG9" s="43">
        <f t="shared" si="2"/>
        <v>0</v>
      </c>
    </row>
    <row r="10" spans="2:33">
      <c r="E10" s="52">
        <f>'Calculs à ne pas modifier'!Q10</f>
        <v>0</v>
      </c>
      <c r="F10" s="52">
        <f>'Calculs à ne pas modifier'!R10</f>
        <v>0</v>
      </c>
      <c r="G10" s="52">
        <f>'Calculs à ne pas modifier'!S10</f>
        <v>0</v>
      </c>
      <c r="H10" s="52">
        <f>'Calculs à ne pas modifier'!X10</f>
        <v>0</v>
      </c>
      <c r="I10" s="52">
        <f>'Calculs à ne pas modifier'!Y10</f>
        <v>0</v>
      </c>
      <c r="J10" s="52">
        <f>'Calculs à ne pas modifier'!Z10</f>
        <v>0</v>
      </c>
      <c r="K10" s="52">
        <f>'Calculs à ne pas modifier'!AE10</f>
        <v>0</v>
      </c>
      <c r="L10" s="52">
        <f>'Calculs à ne pas modifier'!AF10</f>
        <v>0</v>
      </c>
      <c r="M10" s="52">
        <f>'Calculs à ne pas modifier'!AG10</f>
        <v>0</v>
      </c>
      <c r="P10" s="34">
        <f>'Tps prod° ressources M1'!C13-'Tps prod° ressources M1'!D13</f>
        <v>0</v>
      </c>
      <c r="Q10" s="42">
        <f>P10*'Infos ressources Monde 1'!K13</f>
        <v>0</v>
      </c>
      <c r="R10" s="42">
        <f t="shared" si="0"/>
        <v>0</v>
      </c>
      <c r="S10" s="43">
        <f t="shared" si="0"/>
        <v>0</v>
      </c>
      <c r="W10" s="34">
        <f>'Tps prod° ressources M1'!J13-'Tps prod° ressources M1'!K13</f>
        <v>0</v>
      </c>
      <c r="X10" s="42">
        <f>W10*'Infos ressources Monde 1'!K13</f>
        <v>0</v>
      </c>
      <c r="Y10" s="42">
        <f t="shared" si="1"/>
        <v>0</v>
      </c>
      <c r="Z10" s="43">
        <f t="shared" si="1"/>
        <v>0</v>
      </c>
      <c r="AD10" s="34">
        <f>'Tps prod° ressources M1'!Q13-'Tps prod° ressources M1'!R13</f>
        <v>0</v>
      </c>
      <c r="AE10" s="42">
        <f>AD10*'Infos ressources Monde 1'!K13</f>
        <v>0</v>
      </c>
      <c r="AF10" s="42">
        <f t="shared" si="2"/>
        <v>0</v>
      </c>
      <c r="AG10" s="43">
        <f t="shared" si="2"/>
        <v>0</v>
      </c>
    </row>
    <row r="11" spans="2:33">
      <c r="E11" s="52">
        <f>'Calculs à ne pas modifier'!Q11</f>
        <v>0</v>
      </c>
      <c r="F11" s="52">
        <f>'Calculs à ne pas modifier'!R11</f>
        <v>0</v>
      </c>
      <c r="G11" s="52">
        <f>'Calculs à ne pas modifier'!S11</f>
        <v>0</v>
      </c>
      <c r="H11" s="52">
        <f>'Calculs à ne pas modifier'!X11</f>
        <v>0</v>
      </c>
      <c r="I11" s="52">
        <f>'Calculs à ne pas modifier'!Y11</f>
        <v>0</v>
      </c>
      <c r="J11" s="52">
        <f>'Calculs à ne pas modifier'!Z11</f>
        <v>0</v>
      </c>
      <c r="K11" s="52">
        <f>'Calculs à ne pas modifier'!AE11</f>
        <v>0</v>
      </c>
      <c r="L11" s="52">
        <f>'Calculs à ne pas modifier'!AF11</f>
        <v>0</v>
      </c>
      <c r="M11" s="52">
        <f>'Calculs à ne pas modifier'!AG11</f>
        <v>0</v>
      </c>
      <c r="P11" s="34">
        <f>'Tps prod° ressources M1'!C14-'Tps prod° ressources M1'!D14</f>
        <v>0</v>
      </c>
      <c r="Q11" s="42">
        <f>P11*'Infos ressources Monde 1'!K14</f>
        <v>0</v>
      </c>
      <c r="R11" s="42">
        <f t="shared" si="0"/>
        <v>0</v>
      </c>
      <c r="S11" s="43">
        <f t="shared" si="0"/>
        <v>0</v>
      </c>
      <c r="W11" s="34">
        <f>'Tps prod° ressources M1'!J14-'Tps prod° ressources M1'!K14</f>
        <v>0</v>
      </c>
      <c r="X11" s="42">
        <f>W11*'Infos ressources Monde 1'!K14</f>
        <v>0</v>
      </c>
      <c r="Y11" s="42">
        <f t="shared" si="1"/>
        <v>0</v>
      </c>
      <c r="Z11" s="43">
        <f t="shared" si="1"/>
        <v>0</v>
      </c>
      <c r="AD11" s="34">
        <f>'Tps prod° ressources M1'!Q14-'Tps prod° ressources M1'!R14</f>
        <v>0</v>
      </c>
      <c r="AE11" s="42">
        <f>AD11*'Infos ressources Monde 1'!K14</f>
        <v>0</v>
      </c>
      <c r="AF11" s="42">
        <f t="shared" si="2"/>
        <v>0</v>
      </c>
      <c r="AG11" s="43">
        <f t="shared" si="2"/>
        <v>0</v>
      </c>
    </row>
    <row r="12" spans="2:33">
      <c r="E12" s="52">
        <f>'Calculs à ne pas modifier'!Q12</f>
        <v>0</v>
      </c>
      <c r="F12" s="52">
        <f>'Calculs à ne pas modifier'!R12</f>
        <v>0</v>
      </c>
      <c r="G12" s="52">
        <f>'Calculs à ne pas modifier'!S12</f>
        <v>0</v>
      </c>
      <c r="H12" s="52">
        <f>'Calculs à ne pas modifier'!X12</f>
        <v>0</v>
      </c>
      <c r="I12" s="52">
        <f>'Calculs à ne pas modifier'!Y12</f>
        <v>0</v>
      </c>
      <c r="J12" s="52">
        <f>'Calculs à ne pas modifier'!Z12</f>
        <v>0</v>
      </c>
      <c r="K12" s="52">
        <f>'Calculs à ne pas modifier'!AE12</f>
        <v>0</v>
      </c>
      <c r="L12" s="52">
        <f>'Calculs à ne pas modifier'!AF12</f>
        <v>0</v>
      </c>
      <c r="M12" s="52">
        <f>'Calculs à ne pas modifier'!AG12</f>
        <v>0</v>
      </c>
      <c r="P12" s="34">
        <f>'Tps prod° ressources M1'!C15-'Tps prod° ressources M1'!D15</f>
        <v>0</v>
      </c>
      <c r="Q12" s="42">
        <f>P12*'Infos ressources Monde 1'!K15</f>
        <v>0</v>
      </c>
      <c r="R12" s="42">
        <f t="shared" si="0"/>
        <v>0</v>
      </c>
      <c r="S12" s="43">
        <f t="shared" si="0"/>
        <v>0</v>
      </c>
      <c r="W12" s="34">
        <f>'Tps prod° ressources M1'!J15-'Tps prod° ressources M1'!K15</f>
        <v>0</v>
      </c>
      <c r="X12" s="42">
        <f>W12*'Infos ressources Monde 1'!K15</f>
        <v>0</v>
      </c>
      <c r="Y12" s="42">
        <f t="shared" si="1"/>
        <v>0</v>
      </c>
      <c r="Z12" s="43">
        <f t="shared" si="1"/>
        <v>0</v>
      </c>
      <c r="AD12" s="34">
        <f>'Tps prod° ressources M1'!Q15-'Tps prod° ressources M1'!R15</f>
        <v>0</v>
      </c>
      <c r="AE12" s="42">
        <f>AD12*'Infos ressources Monde 1'!K15</f>
        <v>0</v>
      </c>
      <c r="AF12" s="42">
        <f t="shared" si="2"/>
        <v>0</v>
      </c>
      <c r="AG12" s="43">
        <f t="shared" si="2"/>
        <v>0</v>
      </c>
    </row>
    <row r="13" spans="2:33">
      <c r="E13" s="52">
        <f>'Calculs à ne pas modifier'!Q13</f>
        <v>0</v>
      </c>
      <c r="F13" s="52">
        <f>'Calculs à ne pas modifier'!R13</f>
        <v>0</v>
      </c>
      <c r="G13" s="52">
        <f>'Calculs à ne pas modifier'!S13</f>
        <v>0</v>
      </c>
      <c r="H13" s="52">
        <f>'Calculs à ne pas modifier'!X13</f>
        <v>0</v>
      </c>
      <c r="I13" s="52">
        <f>'Calculs à ne pas modifier'!Y13</f>
        <v>0</v>
      </c>
      <c r="J13" s="52">
        <f>'Calculs à ne pas modifier'!Z13</f>
        <v>0</v>
      </c>
      <c r="K13" s="52">
        <f>'Calculs à ne pas modifier'!AE13</f>
        <v>0</v>
      </c>
      <c r="L13" s="52">
        <f>'Calculs à ne pas modifier'!AF13</f>
        <v>0</v>
      </c>
      <c r="M13" s="52">
        <f>'Calculs à ne pas modifier'!AG13</f>
        <v>0</v>
      </c>
      <c r="P13" s="34">
        <f>'Tps prod° ressources M1'!C16-'Tps prod° ressources M1'!D16</f>
        <v>0</v>
      </c>
      <c r="Q13" s="42">
        <f>P13*'Infos ressources Monde 1'!K16</f>
        <v>0</v>
      </c>
      <c r="R13" s="42">
        <f t="shared" si="0"/>
        <v>0</v>
      </c>
      <c r="S13" s="43">
        <f t="shared" si="0"/>
        <v>0</v>
      </c>
      <c r="W13" s="34">
        <f>'Tps prod° ressources M1'!J16-'Tps prod° ressources M1'!K16</f>
        <v>0</v>
      </c>
      <c r="X13" s="42">
        <f>W13*'Infos ressources Monde 1'!K16</f>
        <v>0</v>
      </c>
      <c r="Y13" s="42">
        <f t="shared" si="1"/>
        <v>0</v>
      </c>
      <c r="Z13" s="43">
        <f t="shared" si="1"/>
        <v>0</v>
      </c>
      <c r="AD13" s="34">
        <f>'Tps prod° ressources M1'!Q16-'Tps prod° ressources M1'!R16</f>
        <v>0</v>
      </c>
      <c r="AE13" s="42">
        <f>AD13*'Infos ressources Monde 1'!K16</f>
        <v>0</v>
      </c>
      <c r="AF13" s="42">
        <f t="shared" si="2"/>
        <v>0</v>
      </c>
      <c r="AG13" s="43">
        <f t="shared" si="2"/>
        <v>0</v>
      </c>
    </row>
    <row r="14" spans="2:33">
      <c r="E14" s="52">
        <f>'Calculs à ne pas modifier'!Q14</f>
        <v>0</v>
      </c>
      <c r="F14" s="52">
        <f>'Calculs à ne pas modifier'!R14</f>
        <v>0</v>
      </c>
      <c r="G14" s="52">
        <f>'Calculs à ne pas modifier'!S14</f>
        <v>0</v>
      </c>
      <c r="H14" s="52">
        <f>'Calculs à ne pas modifier'!X14</f>
        <v>0</v>
      </c>
      <c r="I14" s="52">
        <f>'Calculs à ne pas modifier'!Y14</f>
        <v>0</v>
      </c>
      <c r="J14" s="52">
        <f>'Calculs à ne pas modifier'!Z14</f>
        <v>0</v>
      </c>
      <c r="K14" s="52">
        <f>'Calculs à ne pas modifier'!AE14</f>
        <v>0</v>
      </c>
      <c r="L14" s="52">
        <f>'Calculs à ne pas modifier'!AF14</f>
        <v>0</v>
      </c>
      <c r="M14" s="52">
        <f>'Calculs à ne pas modifier'!AG14</f>
        <v>0</v>
      </c>
      <c r="P14" s="34">
        <f>'Tps prod° ressources M1'!C17-'Tps prod° ressources M1'!D17</f>
        <v>0</v>
      </c>
      <c r="Q14" s="42">
        <f>P14*'Infos ressources Monde 1'!K17</f>
        <v>0</v>
      </c>
      <c r="R14" s="42">
        <f t="shared" si="0"/>
        <v>0</v>
      </c>
      <c r="S14" s="43">
        <f t="shared" si="0"/>
        <v>0</v>
      </c>
      <c r="W14" s="34">
        <f>'Tps prod° ressources M1'!J17-'Tps prod° ressources M1'!K17</f>
        <v>0</v>
      </c>
      <c r="X14" s="42">
        <f>W14*'Infos ressources Monde 1'!K17</f>
        <v>0</v>
      </c>
      <c r="Y14" s="42">
        <f t="shared" si="1"/>
        <v>0</v>
      </c>
      <c r="Z14" s="43">
        <f t="shared" si="1"/>
        <v>0</v>
      </c>
      <c r="AD14" s="34">
        <f>'Tps prod° ressources M1'!Q17-'Tps prod° ressources M1'!R17</f>
        <v>0</v>
      </c>
      <c r="AE14" s="42">
        <f>AD14*'Infos ressources Monde 1'!K17</f>
        <v>0</v>
      </c>
      <c r="AF14" s="42">
        <f t="shared" si="2"/>
        <v>0</v>
      </c>
      <c r="AG14" s="43">
        <f t="shared" si="2"/>
        <v>0</v>
      </c>
    </row>
    <row r="15" spans="2:33">
      <c r="E15" s="52">
        <f>'Calculs à ne pas modifier'!Q15</f>
        <v>0</v>
      </c>
      <c r="F15" s="52">
        <f>'Calculs à ne pas modifier'!R15</f>
        <v>0</v>
      </c>
      <c r="G15" s="52">
        <f>'Calculs à ne pas modifier'!S15</f>
        <v>0</v>
      </c>
      <c r="H15" s="52">
        <f>'Calculs à ne pas modifier'!X15</f>
        <v>0</v>
      </c>
      <c r="I15" s="52">
        <f>'Calculs à ne pas modifier'!Y15</f>
        <v>0</v>
      </c>
      <c r="J15" s="52">
        <f>'Calculs à ne pas modifier'!Z15</f>
        <v>0</v>
      </c>
      <c r="K15" s="52">
        <f>'Calculs à ne pas modifier'!AE15</f>
        <v>0</v>
      </c>
      <c r="L15" s="52">
        <f>'Calculs à ne pas modifier'!AF15</f>
        <v>0</v>
      </c>
      <c r="M15" s="52">
        <f>'Calculs à ne pas modifier'!AG15</f>
        <v>0</v>
      </c>
      <c r="P15" s="34">
        <f>'Tps prod° ressources M1'!C18-'Tps prod° ressources M1'!D18</f>
        <v>0</v>
      </c>
      <c r="Q15" s="42">
        <f>P15*'Infos ressources Monde 1'!K18</f>
        <v>0</v>
      </c>
      <c r="R15" s="42">
        <f t="shared" si="0"/>
        <v>0</v>
      </c>
      <c r="S15" s="43">
        <f t="shared" si="0"/>
        <v>0</v>
      </c>
      <c r="W15" s="34">
        <f>'Tps prod° ressources M1'!J18-'Tps prod° ressources M1'!K18</f>
        <v>0</v>
      </c>
      <c r="X15" s="42">
        <f>W15*'Infos ressources Monde 1'!K18</f>
        <v>0</v>
      </c>
      <c r="Y15" s="42">
        <f t="shared" si="1"/>
        <v>0</v>
      </c>
      <c r="Z15" s="43">
        <f t="shared" si="1"/>
        <v>0</v>
      </c>
      <c r="AD15" s="34">
        <f>'Tps prod° ressources M1'!Q18-'Tps prod° ressources M1'!R18</f>
        <v>0</v>
      </c>
      <c r="AE15" s="42">
        <f>AD15*'Infos ressources Monde 1'!K18</f>
        <v>0</v>
      </c>
      <c r="AF15" s="42">
        <f t="shared" si="2"/>
        <v>0</v>
      </c>
      <c r="AG15" s="43">
        <f t="shared" si="2"/>
        <v>0</v>
      </c>
    </row>
    <row r="16" spans="2:33">
      <c r="E16" s="52">
        <f>'Calculs à ne pas modifier'!Q16</f>
        <v>0</v>
      </c>
      <c r="F16" s="52">
        <f>'Calculs à ne pas modifier'!R16</f>
        <v>0</v>
      </c>
      <c r="G16" s="52">
        <f>'Calculs à ne pas modifier'!S16</f>
        <v>0</v>
      </c>
      <c r="H16" s="52">
        <f>'Calculs à ne pas modifier'!X16</f>
        <v>0</v>
      </c>
      <c r="I16" s="52">
        <f>'Calculs à ne pas modifier'!Y16</f>
        <v>0</v>
      </c>
      <c r="J16" s="52">
        <f>'Calculs à ne pas modifier'!Z16</f>
        <v>0</v>
      </c>
      <c r="K16" s="52">
        <f>'Calculs à ne pas modifier'!AE16</f>
        <v>0</v>
      </c>
      <c r="L16" s="52">
        <f>'Calculs à ne pas modifier'!AF16</f>
        <v>0</v>
      </c>
      <c r="M16" s="52">
        <f>'Calculs à ne pas modifier'!AG16</f>
        <v>0</v>
      </c>
      <c r="P16" s="34">
        <f>'Tps prod° ressources M1'!C19-'Tps prod° ressources M1'!D19</f>
        <v>0</v>
      </c>
      <c r="Q16" s="42">
        <f>P16*'Infos ressources Monde 1'!K19</f>
        <v>0</v>
      </c>
      <c r="R16" s="42">
        <f t="shared" si="0"/>
        <v>0</v>
      </c>
      <c r="S16" s="43">
        <f t="shared" si="0"/>
        <v>0</v>
      </c>
      <c r="W16" s="34">
        <f>'Tps prod° ressources M1'!J19-'Tps prod° ressources M1'!K19</f>
        <v>0</v>
      </c>
      <c r="X16" s="42">
        <f>W16*'Infos ressources Monde 1'!K19</f>
        <v>0</v>
      </c>
      <c r="Y16" s="42">
        <f t="shared" si="1"/>
        <v>0</v>
      </c>
      <c r="Z16" s="43">
        <f t="shared" si="1"/>
        <v>0</v>
      </c>
      <c r="AD16" s="34">
        <f>'Tps prod° ressources M1'!Q19-'Tps prod° ressources M1'!R19</f>
        <v>0</v>
      </c>
      <c r="AE16" s="42">
        <f>AD16*'Infos ressources Monde 1'!K19</f>
        <v>0</v>
      </c>
      <c r="AF16" s="42">
        <f t="shared" si="2"/>
        <v>0</v>
      </c>
      <c r="AG16" s="43">
        <f t="shared" si="2"/>
        <v>0</v>
      </c>
    </row>
    <row r="17" spans="5:33">
      <c r="E17" s="52">
        <f>'Calculs à ne pas modifier'!Q17</f>
        <v>0</v>
      </c>
      <c r="F17" s="52">
        <f>'Calculs à ne pas modifier'!R17</f>
        <v>0</v>
      </c>
      <c r="G17" s="52">
        <f>'Calculs à ne pas modifier'!S17</f>
        <v>0</v>
      </c>
      <c r="H17" s="52">
        <f>'Calculs à ne pas modifier'!X17</f>
        <v>0</v>
      </c>
      <c r="I17" s="52">
        <f>'Calculs à ne pas modifier'!Y17</f>
        <v>0</v>
      </c>
      <c r="J17" s="52">
        <f>'Calculs à ne pas modifier'!Z17</f>
        <v>0</v>
      </c>
      <c r="K17" s="52">
        <f>'Calculs à ne pas modifier'!AE17</f>
        <v>0</v>
      </c>
      <c r="L17" s="52">
        <f>'Calculs à ne pas modifier'!AF17</f>
        <v>0</v>
      </c>
      <c r="M17" s="52">
        <f>'Calculs à ne pas modifier'!AG17</f>
        <v>0</v>
      </c>
      <c r="P17" s="34">
        <f>'Tps prod° ressources M1'!C20-'Tps prod° ressources M1'!D20</f>
        <v>0</v>
      </c>
      <c r="Q17" s="42">
        <f>P17*'Infos ressources Monde 1'!K20</f>
        <v>0</v>
      </c>
      <c r="R17" s="42">
        <f t="shared" si="0"/>
        <v>0</v>
      </c>
      <c r="S17" s="43">
        <f t="shared" si="0"/>
        <v>0</v>
      </c>
      <c r="W17" s="34">
        <f>'Tps prod° ressources M1'!J20-'Tps prod° ressources M1'!K20</f>
        <v>0</v>
      </c>
      <c r="X17" s="42">
        <f>W17*'Infos ressources Monde 1'!K20</f>
        <v>0</v>
      </c>
      <c r="Y17" s="42">
        <f t="shared" si="1"/>
        <v>0</v>
      </c>
      <c r="Z17" s="43">
        <f t="shared" si="1"/>
        <v>0</v>
      </c>
      <c r="AD17" s="34">
        <f>'Tps prod° ressources M1'!Q20-'Tps prod° ressources M1'!R20</f>
        <v>0</v>
      </c>
      <c r="AE17" s="42">
        <f>AD17*'Infos ressources Monde 1'!K20</f>
        <v>0</v>
      </c>
      <c r="AF17" s="42">
        <f t="shared" si="2"/>
        <v>0</v>
      </c>
      <c r="AG17" s="43">
        <f t="shared" si="2"/>
        <v>0</v>
      </c>
    </row>
    <row r="18" spans="5:33">
      <c r="E18" s="52">
        <f>'Calculs à ne pas modifier'!Q18</f>
        <v>0</v>
      </c>
      <c r="F18" s="52">
        <f>'Calculs à ne pas modifier'!R18</f>
        <v>0</v>
      </c>
      <c r="G18" s="52">
        <f>'Calculs à ne pas modifier'!S18</f>
        <v>0</v>
      </c>
      <c r="H18" s="52">
        <f>'Calculs à ne pas modifier'!X18</f>
        <v>0</v>
      </c>
      <c r="I18" s="52">
        <f>'Calculs à ne pas modifier'!Y18</f>
        <v>0</v>
      </c>
      <c r="J18" s="52">
        <f>'Calculs à ne pas modifier'!Z18</f>
        <v>0</v>
      </c>
      <c r="K18" s="52">
        <f>'Calculs à ne pas modifier'!AE18</f>
        <v>0</v>
      </c>
      <c r="L18" s="52">
        <f>'Calculs à ne pas modifier'!AF18</f>
        <v>0</v>
      </c>
      <c r="M18" s="52">
        <f>'Calculs à ne pas modifier'!AG18</f>
        <v>0</v>
      </c>
      <c r="P18" s="34">
        <f>'Tps prod° ressources M1'!C21-'Tps prod° ressources M1'!D21</f>
        <v>0</v>
      </c>
      <c r="Q18" s="42">
        <f>P18*'Infos ressources Monde 1'!K21</f>
        <v>0</v>
      </c>
      <c r="R18" s="42">
        <f t="shared" si="0"/>
        <v>0</v>
      </c>
      <c r="S18" s="43">
        <f t="shared" si="0"/>
        <v>0</v>
      </c>
      <c r="W18" s="34">
        <f>'Tps prod° ressources M1'!J21-'Tps prod° ressources M1'!K21</f>
        <v>0</v>
      </c>
      <c r="X18" s="42">
        <f>W18*'Infos ressources Monde 1'!K21</f>
        <v>0</v>
      </c>
      <c r="Y18" s="42">
        <f t="shared" si="1"/>
        <v>0</v>
      </c>
      <c r="Z18" s="43">
        <f t="shared" si="1"/>
        <v>0</v>
      </c>
      <c r="AD18" s="34">
        <f>'Tps prod° ressources M1'!Q21-'Tps prod° ressources M1'!R21</f>
        <v>0</v>
      </c>
      <c r="AE18" s="42">
        <f>AD18*'Infos ressources Monde 1'!K21</f>
        <v>0</v>
      </c>
      <c r="AF18" s="42">
        <f t="shared" si="2"/>
        <v>0</v>
      </c>
      <c r="AG18" s="43">
        <f t="shared" si="2"/>
        <v>0</v>
      </c>
    </row>
    <row r="19" spans="5:33">
      <c r="E19" s="52">
        <f>'Calculs à ne pas modifier'!Q19</f>
        <v>0</v>
      </c>
      <c r="F19" s="52">
        <f>'Calculs à ne pas modifier'!R19</f>
        <v>0</v>
      </c>
      <c r="G19" s="52">
        <f>'Calculs à ne pas modifier'!S19</f>
        <v>0</v>
      </c>
      <c r="H19" s="52">
        <f>'Calculs à ne pas modifier'!X19</f>
        <v>0</v>
      </c>
      <c r="I19" s="52">
        <f>'Calculs à ne pas modifier'!Y19</f>
        <v>0</v>
      </c>
      <c r="J19" s="52">
        <f>'Calculs à ne pas modifier'!Z19</f>
        <v>0</v>
      </c>
      <c r="K19" s="52">
        <f>'Calculs à ne pas modifier'!AE19</f>
        <v>0</v>
      </c>
      <c r="L19" s="52">
        <f>'Calculs à ne pas modifier'!AF19</f>
        <v>0</v>
      </c>
      <c r="M19" s="52">
        <f>'Calculs à ne pas modifier'!AG19</f>
        <v>0</v>
      </c>
      <c r="P19" s="34">
        <f>'Tps prod° ressources M1'!C22-'Tps prod° ressources M1'!D22</f>
        <v>0</v>
      </c>
      <c r="Q19" s="42">
        <f>P19*'Infos ressources Monde 1'!K22</f>
        <v>0</v>
      </c>
      <c r="R19" s="42">
        <f t="shared" si="0"/>
        <v>0</v>
      </c>
      <c r="S19" s="43">
        <f t="shared" si="0"/>
        <v>0</v>
      </c>
      <c r="W19" s="34">
        <f>'Tps prod° ressources M1'!J22-'Tps prod° ressources M1'!K22</f>
        <v>0</v>
      </c>
      <c r="X19" s="42">
        <f>W19*'Infos ressources Monde 1'!K22</f>
        <v>0</v>
      </c>
      <c r="Y19" s="42">
        <f t="shared" si="1"/>
        <v>0</v>
      </c>
      <c r="Z19" s="43">
        <f t="shared" si="1"/>
        <v>0</v>
      </c>
      <c r="AD19" s="34">
        <f>'Tps prod° ressources M1'!Q22-'Tps prod° ressources M1'!R22</f>
        <v>0</v>
      </c>
      <c r="AE19" s="42">
        <f>AD19*'Infos ressources Monde 1'!K22</f>
        <v>0</v>
      </c>
      <c r="AF19" s="42">
        <f t="shared" si="2"/>
        <v>0</v>
      </c>
      <c r="AG19" s="43">
        <f t="shared" si="2"/>
        <v>0</v>
      </c>
    </row>
    <row r="20" spans="5:33">
      <c r="E20" s="52">
        <f>'Calculs à ne pas modifier'!Q20</f>
        <v>0</v>
      </c>
      <c r="F20" s="52">
        <f>'Calculs à ne pas modifier'!R20</f>
        <v>0</v>
      </c>
      <c r="G20" s="52">
        <f>'Calculs à ne pas modifier'!S20</f>
        <v>0</v>
      </c>
      <c r="H20" s="52">
        <f>'Calculs à ne pas modifier'!X20</f>
        <v>0</v>
      </c>
      <c r="I20" s="52">
        <f>'Calculs à ne pas modifier'!Y20</f>
        <v>0</v>
      </c>
      <c r="J20" s="52">
        <f>'Calculs à ne pas modifier'!Z20</f>
        <v>0</v>
      </c>
      <c r="K20" s="52">
        <f>'Calculs à ne pas modifier'!AE20</f>
        <v>0</v>
      </c>
      <c r="L20" s="52">
        <f>'Calculs à ne pas modifier'!AF20</f>
        <v>0</v>
      </c>
      <c r="M20" s="52">
        <f>'Calculs à ne pas modifier'!AG20</f>
        <v>0</v>
      </c>
      <c r="P20" s="34">
        <f>'Tps prod° ressources M1'!C23-'Tps prod° ressources M1'!D23</f>
        <v>0</v>
      </c>
      <c r="Q20" s="42">
        <f>P20*'Infos ressources Monde 1'!K23</f>
        <v>0</v>
      </c>
      <c r="R20" s="42">
        <f t="shared" si="0"/>
        <v>0</v>
      </c>
      <c r="S20" s="43">
        <f t="shared" si="0"/>
        <v>0</v>
      </c>
      <c r="W20" s="34">
        <f>'Tps prod° ressources M1'!J23-'Tps prod° ressources M1'!K23</f>
        <v>0</v>
      </c>
      <c r="X20" s="42">
        <f>W20*'Infos ressources Monde 1'!K23</f>
        <v>0</v>
      </c>
      <c r="Y20" s="42">
        <f t="shared" si="1"/>
        <v>0</v>
      </c>
      <c r="Z20" s="43">
        <f t="shared" si="1"/>
        <v>0</v>
      </c>
      <c r="AD20" s="34">
        <f>'Tps prod° ressources M1'!Q23-'Tps prod° ressources M1'!R23</f>
        <v>0</v>
      </c>
      <c r="AE20" s="42">
        <f>AD20*'Infos ressources Monde 1'!K23</f>
        <v>0</v>
      </c>
      <c r="AF20" s="42">
        <f t="shared" si="2"/>
        <v>0</v>
      </c>
      <c r="AG20" s="43">
        <f t="shared" si="2"/>
        <v>0</v>
      </c>
    </row>
    <row r="21" spans="5:33">
      <c r="E21" s="52">
        <f>'Calculs à ne pas modifier'!Q21</f>
        <v>0</v>
      </c>
      <c r="F21" s="52">
        <f>'Calculs à ne pas modifier'!R21</f>
        <v>0</v>
      </c>
      <c r="G21" s="52">
        <f>'Calculs à ne pas modifier'!S21</f>
        <v>0</v>
      </c>
      <c r="H21" s="52">
        <f>'Calculs à ne pas modifier'!X21</f>
        <v>0</v>
      </c>
      <c r="I21" s="52">
        <f>'Calculs à ne pas modifier'!Y21</f>
        <v>0</v>
      </c>
      <c r="J21" s="52">
        <f>'Calculs à ne pas modifier'!Z21</f>
        <v>0</v>
      </c>
      <c r="K21" s="52">
        <f>'Calculs à ne pas modifier'!AE21</f>
        <v>0</v>
      </c>
      <c r="L21" s="52">
        <f>'Calculs à ne pas modifier'!AF21</f>
        <v>0</v>
      </c>
      <c r="M21" s="52">
        <f>'Calculs à ne pas modifier'!AG21</f>
        <v>0</v>
      </c>
      <c r="P21" s="34">
        <f>'Tps prod° ressources M1'!C24-'Tps prod° ressources M1'!D24</f>
        <v>0</v>
      </c>
      <c r="Q21" s="42">
        <f>P21*'Infos ressources Monde 1'!K24</f>
        <v>0</v>
      </c>
      <c r="R21" s="42">
        <f t="shared" ref="R21:S40" si="3">Q21/60</f>
        <v>0</v>
      </c>
      <c r="S21" s="43">
        <f t="shared" si="3"/>
        <v>0</v>
      </c>
      <c r="W21" s="34">
        <f>'Tps prod° ressources M1'!J24-'Tps prod° ressources M1'!K24</f>
        <v>0</v>
      </c>
      <c r="X21" s="42">
        <f>W21*'Infos ressources Monde 1'!K24</f>
        <v>0</v>
      </c>
      <c r="Y21" s="42">
        <f t="shared" ref="Y21:Z40" si="4">X21/60</f>
        <v>0</v>
      </c>
      <c r="Z21" s="43">
        <f t="shared" si="4"/>
        <v>0</v>
      </c>
      <c r="AD21" s="34">
        <f>'Tps prod° ressources M1'!Q24-'Tps prod° ressources M1'!R24</f>
        <v>0</v>
      </c>
      <c r="AE21" s="42">
        <f>AD21*'Infos ressources Monde 1'!K24</f>
        <v>0</v>
      </c>
      <c r="AF21" s="42">
        <f t="shared" ref="AF21:AG40" si="5">AE21/60</f>
        <v>0</v>
      </c>
      <c r="AG21" s="43">
        <f t="shared" si="5"/>
        <v>0</v>
      </c>
    </row>
    <row r="22" spans="5:33">
      <c r="E22" s="52">
        <f>'Calculs à ne pas modifier'!Q22</f>
        <v>0</v>
      </c>
      <c r="F22" s="52">
        <f>'Calculs à ne pas modifier'!R22</f>
        <v>0</v>
      </c>
      <c r="G22" s="52">
        <f>'Calculs à ne pas modifier'!S22</f>
        <v>0</v>
      </c>
      <c r="H22" s="52">
        <f>'Calculs à ne pas modifier'!X22</f>
        <v>0</v>
      </c>
      <c r="I22" s="52">
        <f>'Calculs à ne pas modifier'!Y22</f>
        <v>0</v>
      </c>
      <c r="J22" s="52">
        <f>'Calculs à ne pas modifier'!Z22</f>
        <v>0</v>
      </c>
      <c r="K22" s="52">
        <f>'Calculs à ne pas modifier'!AE22</f>
        <v>0</v>
      </c>
      <c r="L22" s="52">
        <f>'Calculs à ne pas modifier'!AF22</f>
        <v>0</v>
      </c>
      <c r="M22" s="52">
        <f>'Calculs à ne pas modifier'!AG22</f>
        <v>0</v>
      </c>
      <c r="P22" s="34">
        <f>'Tps prod° ressources M1'!C25-'Tps prod° ressources M1'!D25</f>
        <v>0</v>
      </c>
      <c r="Q22" s="42">
        <f>P22*'Infos ressources Monde 1'!K25</f>
        <v>0</v>
      </c>
      <c r="R22" s="42">
        <f t="shared" si="3"/>
        <v>0</v>
      </c>
      <c r="S22" s="43">
        <f t="shared" si="3"/>
        <v>0</v>
      </c>
      <c r="W22" s="34">
        <f>'Tps prod° ressources M1'!J25-'Tps prod° ressources M1'!K25</f>
        <v>0</v>
      </c>
      <c r="X22" s="42">
        <f>W22*'Infos ressources Monde 1'!K25</f>
        <v>0</v>
      </c>
      <c r="Y22" s="42">
        <f t="shared" si="4"/>
        <v>0</v>
      </c>
      <c r="Z22" s="43">
        <f t="shared" si="4"/>
        <v>0</v>
      </c>
      <c r="AD22" s="34">
        <f>'Tps prod° ressources M1'!Q25-'Tps prod° ressources M1'!R25</f>
        <v>0</v>
      </c>
      <c r="AE22" s="42">
        <f>AD22*'Infos ressources Monde 1'!K25</f>
        <v>0</v>
      </c>
      <c r="AF22" s="42">
        <f t="shared" si="5"/>
        <v>0</v>
      </c>
      <c r="AG22" s="43">
        <f t="shared" si="5"/>
        <v>0</v>
      </c>
    </row>
    <row r="23" spans="5:33">
      <c r="E23" s="52">
        <f>'Calculs à ne pas modifier'!Q23</f>
        <v>0</v>
      </c>
      <c r="F23" s="52">
        <f>'Calculs à ne pas modifier'!R23</f>
        <v>0</v>
      </c>
      <c r="G23" s="52">
        <f>'Calculs à ne pas modifier'!S23</f>
        <v>0</v>
      </c>
      <c r="H23" s="52">
        <f>'Calculs à ne pas modifier'!X23</f>
        <v>0</v>
      </c>
      <c r="I23" s="52">
        <f>'Calculs à ne pas modifier'!Y23</f>
        <v>0</v>
      </c>
      <c r="J23" s="52">
        <f>'Calculs à ne pas modifier'!Z23</f>
        <v>0</v>
      </c>
      <c r="K23" s="52">
        <f>'Calculs à ne pas modifier'!AE23</f>
        <v>0</v>
      </c>
      <c r="L23" s="52">
        <f>'Calculs à ne pas modifier'!AF23</f>
        <v>0</v>
      </c>
      <c r="M23" s="52">
        <f>'Calculs à ne pas modifier'!AG23</f>
        <v>0</v>
      </c>
      <c r="P23" s="34">
        <f>'Tps prod° ressources M1'!C26-'Tps prod° ressources M1'!D26</f>
        <v>0</v>
      </c>
      <c r="Q23" s="42">
        <f>P23*'Infos ressources Monde 1'!K26</f>
        <v>0</v>
      </c>
      <c r="R23" s="42">
        <f t="shared" si="3"/>
        <v>0</v>
      </c>
      <c r="S23" s="43">
        <f t="shared" si="3"/>
        <v>0</v>
      </c>
      <c r="W23" s="34">
        <f>'Tps prod° ressources M1'!J26-'Tps prod° ressources M1'!K26</f>
        <v>0</v>
      </c>
      <c r="X23" s="42">
        <f>W23*'Infos ressources Monde 1'!K26</f>
        <v>0</v>
      </c>
      <c r="Y23" s="42">
        <f t="shared" si="4"/>
        <v>0</v>
      </c>
      <c r="Z23" s="43">
        <f t="shared" si="4"/>
        <v>0</v>
      </c>
      <c r="AD23" s="34">
        <f>'Tps prod° ressources M1'!Q26-'Tps prod° ressources M1'!R26</f>
        <v>0</v>
      </c>
      <c r="AE23" s="42">
        <f>AD23*'Infos ressources Monde 1'!K26</f>
        <v>0</v>
      </c>
      <c r="AF23" s="42">
        <f t="shared" si="5"/>
        <v>0</v>
      </c>
      <c r="AG23" s="43">
        <f t="shared" si="5"/>
        <v>0</v>
      </c>
    </row>
    <row r="24" spans="5:33">
      <c r="E24" s="52">
        <f>'Calculs à ne pas modifier'!Q24</f>
        <v>0</v>
      </c>
      <c r="F24" s="52">
        <f>'Calculs à ne pas modifier'!R24</f>
        <v>0</v>
      </c>
      <c r="G24" s="52">
        <f>'Calculs à ne pas modifier'!S24</f>
        <v>0</v>
      </c>
      <c r="H24" s="52">
        <f>'Calculs à ne pas modifier'!X24</f>
        <v>0</v>
      </c>
      <c r="I24" s="52">
        <f>'Calculs à ne pas modifier'!Y24</f>
        <v>0</v>
      </c>
      <c r="J24" s="52">
        <f>'Calculs à ne pas modifier'!Z24</f>
        <v>0</v>
      </c>
      <c r="K24" s="52">
        <f>'Calculs à ne pas modifier'!AE24</f>
        <v>0</v>
      </c>
      <c r="L24" s="52">
        <f>'Calculs à ne pas modifier'!AF24</f>
        <v>0</v>
      </c>
      <c r="M24" s="52">
        <f>'Calculs à ne pas modifier'!AG24</f>
        <v>0</v>
      </c>
      <c r="P24" s="34">
        <f>'Tps prod° ressources M1'!C27-'Tps prod° ressources M1'!D27</f>
        <v>0</v>
      </c>
      <c r="Q24" s="42">
        <f>P24*'Infos ressources Monde 1'!K27</f>
        <v>0</v>
      </c>
      <c r="R24" s="42">
        <f t="shared" si="3"/>
        <v>0</v>
      </c>
      <c r="S24" s="43">
        <f t="shared" si="3"/>
        <v>0</v>
      </c>
      <c r="W24" s="34">
        <f>'Tps prod° ressources M1'!J27-'Tps prod° ressources M1'!K27</f>
        <v>0</v>
      </c>
      <c r="X24" s="42">
        <f>W24*'Infos ressources Monde 1'!K27</f>
        <v>0</v>
      </c>
      <c r="Y24" s="42">
        <f t="shared" si="4"/>
        <v>0</v>
      </c>
      <c r="Z24" s="43">
        <f t="shared" si="4"/>
        <v>0</v>
      </c>
      <c r="AD24" s="34">
        <f>'Tps prod° ressources M1'!Q27-'Tps prod° ressources M1'!R27</f>
        <v>0</v>
      </c>
      <c r="AE24" s="42">
        <f>AD24*'Infos ressources Monde 1'!K27</f>
        <v>0</v>
      </c>
      <c r="AF24" s="42">
        <f t="shared" si="5"/>
        <v>0</v>
      </c>
      <c r="AG24" s="43">
        <f t="shared" si="5"/>
        <v>0</v>
      </c>
    </row>
    <row r="25" spans="5:33">
      <c r="E25" s="52">
        <f>'Calculs à ne pas modifier'!Q25</f>
        <v>0</v>
      </c>
      <c r="F25" s="52">
        <f>'Calculs à ne pas modifier'!R25</f>
        <v>0</v>
      </c>
      <c r="G25" s="52">
        <f>'Calculs à ne pas modifier'!S25</f>
        <v>0</v>
      </c>
      <c r="H25" s="52">
        <f>'Calculs à ne pas modifier'!X25</f>
        <v>0</v>
      </c>
      <c r="I25" s="52">
        <f>'Calculs à ne pas modifier'!Y25</f>
        <v>0</v>
      </c>
      <c r="J25" s="52">
        <f>'Calculs à ne pas modifier'!Z25</f>
        <v>0</v>
      </c>
      <c r="K25" s="52">
        <f>'Calculs à ne pas modifier'!AE25</f>
        <v>0</v>
      </c>
      <c r="L25" s="52">
        <f>'Calculs à ne pas modifier'!AF25</f>
        <v>0</v>
      </c>
      <c r="M25" s="52">
        <f>'Calculs à ne pas modifier'!AG25</f>
        <v>0</v>
      </c>
      <c r="P25" s="34">
        <f>'Tps prod° ressources M1'!C28-'Tps prod° ressources M1'!D28</f>
        <v>0</v>
      </c>
      <c r="Q25" s="42">
        <f>P25*'Infos ressources Monde 1'!K28</f>
        <v>0</v>
      </c>
      <c r="R25" s="42">
        <f t="shared" si="3"/>
        <v>0</v>
      </c>
      <c r="S25" s="43">
        <f t="shared" si="3"/>
        <v>0</v>
      </c>
      <c r="W25" s="34">
        <f>'Tps prod° ressources M1'!J28-'Tps prod° ressources M1'!K28</f>
        <v>0</v>
      </c>
      <c r="X25" s="42">
        <f>W25*'Infos ressources Monde 1'!K28</f>
        <v>0</v>
      </c>
      <c r="Y25" s="42">
        <f t="shared" si="4"/>
        <v>0</v>
      </c>
      <c r="Z25" s="43">
        <f t="shared" si="4"/>
        <v>0</v>
      </c>
      <c r="AD25" s="34">
        <f>'Tps prod° ressources M1'!Q28-'Tps prod° ressources M1'!R28</f>
        <v>0</v>
      </c>
      <c r="AE25" s="42">
        <f>AD25*'Infos ressources Monde 1'!K28</f>
        <v>0</v>
      </c>
      <c r="AF25" s="42">
        <f t="shared" si="5"/>
        <v>0</v>
      </c>
      <c r="AG25" s="43">
        <f t="shared" si="5"/>
        <v>0</v>
      </c>
    </row>
    <row r="26" spans="5:33">
      <c r="E26" s="52">
        <f>'Calculs à ne pas modifier'!Q26</f>
        <v>0</v>
      </c>
      <c r="F26" s="52">
        <f>'Calculs à ne pas modifier'!R26</f>
        <v>0</v>
      </c>
      <c r="G26" s="52">
        <f>'Calculs à ne pas modifier'!S26</f>
        <v>0</v>
      </c>
      <c r="H26" s="52">
        <f>'Calculs à ne pas modifier'!X26</f>
        <v>0</v>
      </c>
      <c r="I26" s="52">
        <f>'Calculs à ne pas modifier'!Y26</f>
        <v>0</v>
      </c>
      <c r="J26" s="52">
        <f>'Calculs à ne pas modifier'!Z26</f>
        <v>0</v>
      </c>
      <c r="K26" s="52">
        <f>'Calculs à ne pas modifier'!AE26</f>
        <v>0</v>
      </c>
      <c r="L26" s="52">
        <f>'Calculs à ne pas modifier'!AF26</f>
        <v>0</v>
      </c>
      <c r="M26" s="52">
        <f>'Calculs à ne pas modifier'!AG26</f>
        <v>0</v>
      </c>
      <c r="P26" s="34">
        <f>'Tps prod° ressources M1'!C29-'Tps prod° ressources M1'!D29</f>
        <v>0</v>
      </c>
      <c r="Q26" s="42">
        <f>P26*'Infos ressources Monde 1'!K29</f>
        <v>0</v>
      </c>
      <c r="R26" s="42">
        <f t="shared" si="3"/>
        <v>0</v>
      </c>
      <c r="S26" s="43">
        <f t="shared" si="3"/>
        <v>0</v>
      </c>
      <c r="W26" s="34">
        <f>'Tps prod° ressources M1'!J29-'Tps prod° ressources M1'!K29</f>
        <v>0</v>
      </c>
      <c r="X26" s="42">
        <f>W26*'Infos ressources Monde 1'!K29</f>
        <v>0</v>
      </c>
      <c r="Y26" s="42">
        <f t="shared" si="4"/>
        <v>0</v>
      </c>
      <c r="Z26" s="43">
        <f t="shared" si="4"/>
        <v>0</v>
      </c>
      <c r="AD26" s="34">
        <f>'Tps prod° ressources M1'!Q29-'Tps prod° ressources M1'!R29</f>
        <v>0</v>
      </c>
      <c r="AE26" s="42">
        <f>AD26*'Infos ressources Monde 1'!K29</f>
        <v>0</v>
      </c>
      <c r="AF26" s="42">
        <f t="shared" si="5"/>
        <v>0</v>
      </c>
      <c r="AG26" s="43">
        <f t="shared" si="5"/>
        <v>0</v>
      </c>
    </row>
    <row r="27" spans="5:33">
      <c r="E27" s="52">
        <f>'Calculs à ne pas modifier'!Q27</f>
        <v>0</v>
      </c>
      <c r="F27" s="52">
        <f>'Calculs à ne pas modifier'!R27</f>
        <v>0</v>
      </c>
      <c r="G27" s="52">
        <f>'Calculs à ne pas modifier'!S27</f>
        <v>0</v>
      </c>
      <c r="H27" s="52">
        <f>'Calculs à ne pas modifier'!X27</f>
        <v>0</v>
      </c>
      <c r="I27" s="52">
        <f>'Calculs à ne pas modifier'!Y27</f>
        <v>0</v>
      </c>
      <c r="J27" s="52">
        <f>'Calculs à ne pas modifier'!Z27</f>
        <v>0</v>
      </c>
      <c r="K27" s="52">
        <f>'Calculs à ne pas modifier'!AE27</f>
        <v>0</v>
      </c>
      <c r="L27" s="52">
        <f>'Calculs à ne pas modifier'!AF27</f>
        <v>0</v>
      </c>
      <c r="M27" s="52">
        <f>'Calculs à ne pas modifier'!AG27</f>
        <v>0</v>
      </c>
      <c r="P27" s="34">
        <f>'Tps prod° ressources M1'!C30-'Tps prod° ressources M1'!D30</f>
        <v>0</v>
      </c>
      <c r="Q27" s="42">
        <f>P27*'Infos ressources Monde 1'!K30</f>
        <v>0</v>
      </c>
      <c r="R27" s="42">
        <f t="shared" si="3"/>
        <v>0</v>
      </c>
      <c r="S27" s="43">
        <f t="shared" si="3"/>
        <v>0</v>
      </c>
      <c r="W27" s="34">
        <f>'Tps prod° ressources M1'!J30-'Tps prod° ressources M1'!K30</f>
        <v>0</v>
      </c>
      <c r="X27" s="42">
        <f>W27*'Infos ressources Monde 1'!K30</f>
        <v>0</v>
      </c>
      <c r="Y27" s="42">
        <f t="shared" si="4"/>
        <v>0</v>
      </c>
      <c r="Z27" s="43">
        <f t="shared" si="4"/>
        <v>0</v>
      </c>
      <c r="AD27" s="34">
        <f>'Tps prod° ressources M1'!Q30-'Tps prod° ressources M1'!R30</f>
        <v>0</v>
      </c>
      <c r="AE27" s="42">
        <f>AD27*'Infos ressources Monde 1'!K30</f>
        <v>0</v>
      </c>
      <c r="AF27" s="42">
        <f t="shared" si="5"/>
        <v>0</v>
      </c>
      <c r="AG27" s="43">
        <f t="shared" si="5"/>
        <v>0</v>
      </c>
    </row>
    <row r="28" spans="5:33">
      <c r="E28" s="52">
        <f>'Calculs à ne pas modifier'!Q28</f>
        <v>0</v>
      </c>
      <c r="F28" s="52">
        <f>'Calculs à ne pas modifier'!R28</f>
        <v>0</v>
      </c>
      <c r="G28" s="52">
        <f>'Calculs à ne pas modifier'!S28</f>
        <v>0</v>
      </c>
      <c r="H28" s="52">
        <f>'Calculs à ne pas modifier'!X28</f>
        <v>0</v>
      </c>
      <c r="I28" s="52">
        <f>'Calculs à ne pas modifier'!Y28</f>
        <v>0</v>
      </c>
      <c r="J28" s="52">
        <f>'Calculs à ne pas modifier'!Z28</f>
        <v>0</v>
      </c>
      <c r="K28" s="52">
        <f>'Calculs à ne pas modifier'!AE28</f>
        <v>0</v>
      </c>
      <c r="L28" s="52">
        <f>'Calculs à ne pas modifier'!AF28</f>
        <v>0</v>
      </c>
      <c r="M28" s="52">
        <f>'Calculs à ne pas modifier'!AG28</f>
        <v>0</v>
      </c>
      <c r="P28" s="34">
        <f>'Tps prod° ressources M1'!C31-'Tps prod° ressources M1'!D31</f>
        <v>0</v>
      </c>
      <c r="Q28" s="42">
        <f>P28*'Infos ressources Monde 1'!K31</f>
        <v>0</v>
      </c>
      <c r="R28" s="42">
        <f t="shared" si="3"/>
        <v>0</v>
      </c>
      <c r="S28" s="43">
        <f t="shared" si="3"/>
        <v>0</v>
      </c>
      <c r="W28" s="34">
        <f>'Tps prod° ressources M1'!J31-'Tps prod° ressources M1'!K31</f>
        <v>0</v>
      </c>
      <c r="X28" s="42">
        <f>W28*'Infos ressources Monde 1'!K31</f>
        <v>0</v>
      </c>
      <c r="Y28" s="42">
        <f t="shared" si="4"/>
        <v>0</v>
      </c>
      <c r="Z28" s="43">
        <f t="shared" si="4"/>
        <v>0</v>
      </c>
      <c r="AD28" s="34">
        <f>'Tps prod° ressources M1'!Q31-'Tps prod° ressources M1'!R31</f>
        <v>0</v>
      </c>
      <c r="AE28" s="42">
        <f>AD28*'Infos ressources Monde 1'!K31</f>
        <v>0</v>
      </c>
      <c r="AF28" s="42">
        <f t="shared" si="5"/>
        <v>0</v>
      </c>
      <c r="AG28" s="43">
        <f t="shared" si="5"/>
        <v>0</v>
      </c>
    </row>
    <row r="29" spans="5:33">
      <c r="E29" s="52">
        <f>'Calculs à ne pas modifier'!Q29</f>
        <v>0</v>
      </c>
      <c r="F29" s="52">
        <f>'Calculs à ne pas modifier'!R29</f>
        <v>0</v>
      </c>
      <c r="G29" s="52">
        <f>'Calculs à ne pas modifier'!S29</f>
        <v>0</v>
      </c>
      <c r="H29" s="52">
        <f>'Calculs à ne pas modifier'!X29</f>
        <v>0</v>
      </c>
      <c r="I29" s="52">
        <f>'Calculs à ne pas modifier'!Y29</f>
        <v>0</v>
      </c>
      <c r="J29" s="52">
        <f>'Calculs à ne pas modifier'!Z29</f>
        <v>0</v>
      </c>
      <c r="K29" s="52">
        <f>'Calculs à ne pas modifier'!AE29</f>
        <v>0</v>
      </c>
      <c r="L29" s="52">
        <f>'Calculs à ne pas modifier'!AF29</f>
        <v>0</v>
      </c>
      <c r="M29" s="52">
        <f>'Calculs à ne pas modifier'!AG29</f>
        <v>0</v>
      </c>
      <c r="P29" s="34">
        <f>'Tps prod° ressources M1'!C32-'Tps prod° ressources M1'!D32</f>
        <v>0</v>
      </c>
      <c r="Q29" s="42">
        <f>P29*'Infos ressources Monde 1'!K32</f>
        <v>0</v>
      </c>
      <c r="R29" s="42">
        <f t="shared" si="3"/>
        <v>0</v>
      </c>
      <c r="S29" s="43">
        <f t="shared" si="3"/>
        <v>0</v>
      </c>
      <c r="W29" s="34">
        <f>'Tps prod° ressources M1'!J32-'Tps prod° ressources M1'!K32</f>
        <v>0</v>
      </c>
      <c r="X29" s="42">
        <f>W29*'Infos ressources Monde 1'!K32</f>
        <v>0</v>
      </c>
      <c r="Y29" s="42">
        <f t="shared" si="4"/>
        <v>0</v>
      </c>
      <c r="Z29" s="43">
        <f t="shared" si="4"/>
        <v>0</v>
      </c>
      <c r="AD29" s="34">
        <f>'Tps prod° ressources M1'!Q32-'Tps prod° ressources M1'!R32</f>
        <v>0</v>
      </c>
      <c r="AE29" s="42">
        <f>AD29*'Infos ressources Monde 1'!K32</f>
        <v>0</v>
      </c>
      <c r="AF29" s="42">
        <f t="shared" si="5"/>
        <v>0</v>
      </c>
      <c r="AG29" s="43">
        <f t="shared" si="5"/>
        <v>0</v>
      </c>
    </row>
    <row r="30" spans="5:33">
      <c r="E30" s="52">
        <f>'Calculs à ne pas modifier'!Q30</f>
        <v>0</v>
      </c>
      <c r="F30" s="52">
        <f>'Calculs à ne pas modifier'!R30</f>
        <v>0</v>
      </c>
      <c r="G30" s="52">
        <f>'Calculs à ne pas modifier'!S30</f>
        <v>0</v>
      </c>
      <c r="H30" s="52">
        <f>'Calculs à ne pas modifier'!X30</f>
        <v>0</v>
      </c>
      <c r="I30" s="52">
        <f>'Calculs à ne pas modifier'!Y30</f>
        <v>0</v>
      </c>
      <c r="J30" s="52">
        <f>'Calculs à ne pas modifier'!Z30</f>
        <v>0</v>
      </c>
      <c r="K30" s="52">
        <f>'Calculs à ne pas modifier'!AE30</f>
        <v>0</v>
      </c>
      <c r="L30" s="52">
        <f>'Calculs à ne pas modifier'!AF30</f>
        <v>0</v>
      </c>
      <c r="M30" s="52">
        <f>'Calculs à ne pas modifier'!AG30</f>
        <v>0</v>
      </c>
      <c r="P30" s="34">
        <f>'Tps prod° ressources M1'!C33-'Tps prod° ressources M1'!D33</f>
        <v>0</v>
      </c>
      <c r="Q30" s="42">
        <f>P30*'Infos ressources Monde 1'!K33</f>
        <v>0</v>
      </c>
      <c r="R30" s="42">
        <f t="shared" si="3"/>
        <v>0</v>
      </c>
      <c r="S30" s="43">
        <f t="shared" si="3"/>
        <v>0</v>
      </c>
      <c r="W30" s="34">
        <f>'Tps prod° ressources M1'!J33-'Tps prod° ressources M1'!K33</f>
        <v>0</v>
      </c>
      <c r="X30" s="42">
        <f>W30*'Infos ressources Monde 1'!K33</f>
        <v>0</v>
      </c>
      <c r="Y30" s="42">
        <f t="shared" si="4"/>
        <v>0</v>
      </c>
      <c r="Z30" s="43">
        <f t="shared" si="4"/>
        <v>0</v>
      </c>
      <c r="AD30" s="34">
        <f>'Tps prod° ressources M1'!Q33-'Tps prod° ressources M1'!R33</f>
        <v>0</v>
      </c>
      <c r="AE30" s="42">
        <f>AD30*'Infos ressources Monde 1'!K33</f>
        <v>0</v>
      </c>
      <c r="AF30" s="42">
        <f t="shared" si="5"/>
        <v>0</v>
      </c>
      <c r="AG30" s="43">
        <f t="shared" si="5"/>
        <v>0</v>
      </c>
    </row>
    <row r="31" spans="5:33">
      <c r="E31" s="52">
        <f>'Calculs à ne pas modifier'!Q31</f>
        <v>0</v>
      </c>
      <c r="F31" s="52">
        <f>'Calculs à ne pas modifier'!R31</f>
        <v>0</v>
      </c>
      <c r="G31" s="52">
        <f>'Calculs à ne pas modifier'!S31</f>
        <v>0</v>
      </c>
      <c r="H31" s="52">
        <f>'Calculs à ne pas modifier'!X31</f>
        <v>0</v>
      </c>
      <c r="I31" s="52">
        <f>'Calculs à ne pas modifier'!Y31</f>
        <v>0</v>
      </c>
      <c r="J31" s="52">
        <f>'Calculs à ne pas modifier'!Z31</f>
        <v>0</v>
      </c>
      <c r="K31" s="52">
        <f>'Calculs à ne pas modifier'!AE31</f>
        <v>0</v>
      </c>
      <c r="L31" s="52">
        <f>'Calculs à ne pas modifier'!AF31</f>
        <v>0</v>
      </c>
      <c r="M31" s="52">
        <f>'Calculs à ne pas modifier'!AG31</f>
        <v>0</v>
      </c>
      <c r="P31" s="34">
        <f>'Tps prod° ressources M1'!C34-'Tps prod° ressources M1'!D34</f>
        <v>0</v>
      </c>
      <c r="Q31" s="42">
        <f>P31*'Infos ressources Monde 1'!K34</f>
        <v>0</v>
      </c>
      <c r="R31" s="42">
        <f t="shared" si="3"/>
        <v>0</v>
      </c>
      <c r="S31" s="43">
        <f t="shared" si="3"/>
        <v>0</v>
      </c>
      <c r="W31" s="34">
        <f>'Tps prod° ressources M1'!J34-'Tps prod° ressources M1'!K34</f>
        <v>0</v>
      </c>
      <c r="X31" s="42">
        <f>W31*'Infos ressources Monde 1'!K34</f>
        <v>0</v>
      </c>
      <c r="Y31" s="42">
        <f t="shared" si="4"/>
        <v>0</v>
      </c>
      <c r="Z31" s="43">
        <f t="shared" si="4"/>
        <v>0</v>
      </c>
      <c r="AD31" s="34">
        <f>'Tps prod° ressources M1'!Q34-'Tps prod° ressources M1'!R34</f>
        <v>0</v>
      </c>
      <c r="AE31" s="42">
        <f>AD31*'Infos ressources Monde 1'!K34</f>
        <v>0</v>
      </c>
      <c r="AF31" s="42">
        <f t="shared" si="5"/>
        <v>0</v>
      </c>
      <c r="AG31" s="43">
        <f t="shared" si="5"/>
        <v>0</v>
      </c>
    </row>
    <row r="32" spans="5:33">
      <c r="E32" s="52">
        <f>'Calculs à ne pas modifier'!Q32</f>
        <v>0</v>
      </c>
      <c r="F32" s="52">
        <f>'Calculs à ne pas modifier'!R32</f>
        <v>0</v>
      </c>
      <c r="G32" s="52">
        <f>'Calculs à ne pas modifier'!S32</f>
        <v>0</v>
      </c>
      <c r="H32" s="52">
        <f>'Calculs à ne pas modifier'!X32</f>
        <v>0</v>
      </c>
      <c r="I32" s="52">
        <f>'Calculs à ne pas modifier'!Y32</f>
        <v>0</v>
      </c>
      <c r="J32" s="52">
        <f>'Calculs à ne pas modifier'!Z32</f>
        <v>0</v>
      </c>
      <c r="K32" s="52">
        <f>'Calculs à ne pas modifier'!AE32</f>
        <v>0</v>
      </c>
      <c r="L32" s="52">
        <f>'Calculs à ne pas modifier'!AF32</f>
        <v>0</v>
      </c>
      <c r="M32" s="52">
        <f>'Calculs à ne pas modifier'!AG32</f>
        <v>0</v>
      </c>
      <c r="P32" s="34">
        <f>'Tps prod° ressources M1'!C35-'Tps prod° ressources M1'!D35</f>
        <v>0</v>
      </c>
      <c r="Q32" s="42">
        <f>P32*'Infos ressources Monde 1'!K35</f>
        <v>0</v>
      </c>
      <c r="R32" s="42">
        <f t="shared" si="3"/>
        <v>0</v>
      </c>
      <c r="S32" s="43">
        <f t="shared" si="3"/>
        <v>0</v>
      </c>
      <c r="W32" s="34">
        <f>'Tps prod° ressources M1'!J35-'Tps prod° ressources M1'!K35</f>
        <v>0</v>
      </c>
      <c r="X32" s="42">
        <f>W32*'Infos ressources Monde 1'!K35</f>
        <v>0</v>
      </c>
      <c r="Y32" s="42">
        <f t="shared" si="4"/>
        <v>0</v>
      </c>
      <c r="Z32" s="43">
        <f t="shared" si="4"/>
        <v>0</v>
      </c>
      <c r="AD32" s="34">
        <f>'Tps prod° ressources M1'!Q35-'Tps prod° ressources M1'!R35</f>
        <v>0</v>
      </c>
      <c r="AE32" s="42">
        <f>AD32*'Infos ressources Monde 1'!K35</f>
        <v>0</v>
      </c>
      <c r="AF32" s="42">
        <f t="shared" si="5"/>
        <v>0</v>
      </c>
      <c r="AG32" s="43">
        <f t="shared" si="5"/>
        <v>0</v>
      </c>
    </row>
    <row r="33" spans="5:33">
      <c r="E33" s="52">
        <f>'Calculs à ne pas modifier'!Q33</f>
        <v>0</v>
      </c>
      <c r="F33" s="52">
        <f>'Calculs à ne pas modifier'!R33</f>
        <v>0</v>
      </c>
      <c r="G33" s="52">
        <f>'Calculs à ne pas modifier'!S33</f>
        <v>0</v>
      </c>
      <c r="H33" s="52">
        <f>'Calculs à ne pas modifier'!X33</f>
        <v>0</v>
      </c>
      <c r="I33" s="52">
        <f>'Calculs à ne pas modifier'!Y33</f>
        <v>0</v>
      </c>
      <c r="J33" s="52">
        <f>'Calculs à ne pas modifier'!Z33</f>
        <v>0</v>
      </c>
      <c r="K33" s="52">
        <f>'Calculs à ne pas modifier'!AE33</f>
        <v>0</v>
      </c>
      <c r="L33" s="52">
        <f>'Calculs à ne pas modifier'!AF33</f>
        <v>0</v>
      </c>
      <c r="M33" s="52">
        <f>'Calculs à ne pas modifier'!AG33</f>
        <v>0</v>
      </c>
      <c r="P33" s="34">
        <f>'Tps prod° ressources M1'!C36-'Tps prod° ressources M1'!D36</f>
        <v>0</v>
      </c>
      <c r="Q33" s="42">
        <f>P33*'Infos ressources Monde 1'!K36</f>
        <v>0</v>
      </c>
      <c r="R33" s="42">
        <f t="shared" si="3"/>
        <v>0</v>
      </c>
      <c r="S33" s="43">
        <f t="shared" si="3"/>
        <v>0</v>
      </c>
      <c r="W33" s="34">
        <f>'Tps prod° ressources M1'!J36-'Tps prod° ressources M1'!K36</f>
        <v>0</v>
      </c>
      <c r="X33" s="42">
        <f>W33*'Infos ressources Monde 1'!K36</f>
        <v>0</v>
      </c>
      <c r="Y33" s="42">
        <f t="shared" si="4"/>
        <v>0</v>
      </c>
      <c r="Z33" s="43">
        <f t="shared" si="4"/>
        <v>0</v>
      </c>
      <c r="AD33" s="34">
        <f>'Tps prod° ressources M1'!Q36-'Tps prod° ressources M1'!R36</f>
        <v>0</v>
      </c>
      <c r="AE33" s="42">
        <f>AD33*'Infos ressources Monde 1'!K36</f>
        <v>0</v>
      </c>
      <c r="AF33" s="42">
        <f t="shared" si="5"/>
        <v>0</v>
      </c>
      <c r="AG33" s="43">
        <f t="shared" si="5"/>
        <v>0</v>
      </c>
    </row>
    <row r="34" spans="5:33">
      <c r="E34" s="52">
        <f>'Calculs à ne pas modifier'!Q34</f>
        <v>0</v>
      </c>
      <c r="F34" s="52">
        <f>'Calculs à ne pas modifier'!R34</f>
        <v>0</v>
      </c>
      <c r="G34" s="52">
        <f>'Calculs à ne pas modifier'!S34</f>
        <v>0</v>
      </c>
      <c r="H34" s="52">
        <f>'Calculs à ne pas modifier'!X34</f>
        <v>0</v>
      </c>
      <c r="I34" s="52">
        <f>'Calculs à ne pas modifier'!Y34</f>
        <v>0</v>
      </c>
      <c r="J34" s="52">
        <f>'Calculs à ne pas modifier'!Z34</f>
        <v>0</v>
      </c>
      <c r="K34" s="52">
        <f>'Calculs à ne pas modifier'!AE34</f>
        <v>0</v>
      </c>
      <c r="L34" s="52">
        <f>'Calculs à ne pas modifier'!AF34</f>
        <v>0</v>
      </c>
      <c r="M34" s="52">
        <f>'Calculs à ne pas modifier'!AG34</f>
        <v>0</v>
      </c>
      <c r="P34" s="34">
        <f>'Tps prod° ressources M1'!C37-'Tps prod° ressources M1'!D37</f>
        <v>0</v>
      </c>
      <c r="Q34" s="42">
        <f>P34*'Infos ressources Monde 1'!K37</f>
        <v>0</v>
      </c>
      <c r="R34" s="42">
        <f t="shared" si="3"/>
        <v>0</v>
      </c>
      <c r="S34" s="43">
        <f t="shared" si="3"/>
        <v>0</v>
      </c>
      <c r="W34" s="34">
        <f>'Tps prod° ressources M1'!J37-'Tps prod° ressources M1'!K37</f>
        <v>0</v>
      </c>
      <c r="X34" s="42">
        <f>W34*'Infos ressources Monde 1'!K37</f>
        <v>0</v>
      </c>
      <c r="Y34" s="42">
        <f t="shared" si="4"/>
        <v>0</v>
      </c>
      <c r="Z34" s="43">
        <f t="shared" si="4"/>
        <v>0</v>
      </c>
      <c r="AD34" s="34">
        <f>'Tps prod° ressources M1'!Q37-'Tps prod° ressources M1'!R37</f>
        <v>0</v>
      </c>
      <c r="AE34" s="42">
        <f>AD34*'Infos ressources Monde 1'!K37</f>
        <v>0</v>
      </c>
      <c r="AF34" s="42">
        <f t="shared" si="5"/>
        <v>0</v>
      </c>
      <c r="AG34" s="43">
        <f t="shared" si="5"/>
        <v>0</v>
      </c>
    </row>
    <row r="35" spans="5:33">
      <c r="E35" s="52">
        <f>'Calculs à ne pas modifier'!Q35</f>
        <v>0</v>
      </c>
      <c r="F35" s="52">
        <f>'Calculs à ne pas modifier'!R35</f>
        <v>0</v>
      </c>
      <c r="G35" s="52">
        <f>'Calculs à ne pas modifier'!S35</f>
        <v>0</v>
      </c>
      <c r="H35" s="52">
        <f>'Calculs à ne pas modifier'!X35</f>
        <v>0</v>
      </c>
      <c r="I35" s="52">
        <f>'Calculs à ne pas modifier'!Y35</f>
        <v>0</v>
      </c>
      <c r="J35" s="52">
        <f>'Calculs à ne pas modifier'!Z35</f>
        <v>0</v>
      </c>
      <c r="K35" s="52">
        <f>'Calculs à ne pas modifier'!AE35</f>
        <v>0</v>
      </c>
      <c r="L35" s="52">
        <f>'Calculs à ne pas modifier'!AF35</f>
        <v>0</v>
      </c>
      <c r="M35" s="52">
        <f>'Calculs à ne pas modifier'!AG35</f>
        <v>0</v>
      </c>
      <c r="P35" s="34">
        <f>'Tps prod° ressources M1'!C38-'Tps prod° ressources M1'!D38</f>
        <v>0</v>
      </c>
      <c r="Q35" s="42">
        <f>P35*'Infos ressources Monde 1'!K38</f>
        <v>0</v>
      </c>
      <c r="R35" s="42">
        <f t="shared" si="3"/>
        <v>0</v>
      </c>
      <c r="S35" s="43">
        <f t="shared" si="3"/>
        <v>0</v>
      </c>
      <c r="W35" s="34">
        <f>'Tps prod° ressources M1'!J38-'Tps prod° ressources M1'!K38</f>
        <v>0</v>
      </c>
      <c r="X35" s="42">
        <f>W35*'Infos ressources Monde 1'!K38</f>
        <v>0</v>
      </c>
      <c r="Y35" s="42">
        <f t="shared" si="4"/>
        <v>0</v>
      </c>
      <c r="Z35" s="43">
        <f t="shared" si="4"/>
        <v>0</v>
      </c>
      <c r="AD35" s="34">
        <f>'Tps prod° ressources M1'!Q38-'Tps prod° ressources M1'!R38</f>
        <v>0</v>
      </c>
      <c r="AE35" s="42">
        <f>AD35*'Infos ressources Monde 1'!K38</f>
        <v>0</v>
      </c>
      <c r="AF35" s="42">
        <f t="shared" si="5"/>
        <v>0</v>
      </c>
      <c r="AG35" s="43">
        <f t="shared" si="5"/>
        <v>0</v>
      </c>
    </row>
    <row r="36" spans="5:33">
      <c r="E36" s="52">
        <f>'Calculs à ne pas modifier'!Q36</f>
        <v>0</v>
      </c>
      <c r="F36" s="52">
        <f>'Calculs à ne pas modifier'!R36</f>
        <v>0</v>
      </c>
      <c r="G36" s="52">
        <f>'Calculs à ne pas modifier'!S36</f>
        <v>0</v>
      </c>
      <c r="H36" s="52">
        <f>'Calculs à ne pas modifier'!X36</f>
        <v>0</v>
      </c>
      <c r="I36" s="52">
        <f>'Calculs à ne pas modifier'!Y36</f>
        <v>0</v>
      </c>
      <c r="J36" s="52">
        <f>'Calculs à ne pas modifier'!Z36</f>
        <v>0</v>
      </c>
      <c r="K36" s="52">
        <f>'Calculs à ne pas modifier'!AE36</f>
        <v>0</v>
      </c>
      <c r="L36" s="52">
        <f>'Calculs à ne pas modifier'!AF36</f>
        <v>0</v>
      </c>
      <c r="M36" s="52">
        <f>'Calculs à ne pas modifier'!AG36</f>
        <v>0</v>
      </c>
      <c r="P36" s="34">
        <f>'Tps prod° ressources M1'!C39-'Tps prod° ressources M1'!D39</f>
        <v>0</v>
      </c>
      <c r="Q36" s="42">
        <f>P36*'Infos ressources Monde 1'!K39</f>
        <v>0</v>
      </c>
      <c r="R36" s="42">
        <f t="shared" si="3"/>
        <v>0</v>
      </c>
      <c r="S36" s="43">
        <f t="shared" si="3"/>
        <v>0</v>
      </c>
      <c r="W36" s="34">
        <f>'Tps prod° ressources M1'!J39-'Tps prod° ressources M1'!K39</f>
        <v>0</v>
      </c>
      <c r="X36" s="42">
        <f>W36*'Infos ressources Monde 1'!K39</f>
        <v>0</v>
      </c>
      <c r="Y36" s="42">
        <f t="shared" si="4"/>
        <v>0</v>
      </c>
      <c r="Z36" s="43">
        <f t="shared" si="4"/>
        <v>0</v>
      </c>
      <c r="AD36" s="34">
        <f>'Tps prod° ressources M1'!Q39-'Tps prod° ressources M1'!R39</f>
        <v>0</v>
      </c>
      <c r="AE36" s="42">
        <f>AD36*'Infos ressources Monde 1'!K39</f>
        <v>0</v>
      </c>
      <c r="AF36" s="42">
        <f t="shared" si="5"/>
        <v>0</v>
      </c>
      <c r="AG36" s="43">
        <f t="shared" si="5"/>
        <v>0</v>
      </c>
    </row>
    <row r="37" spans="5:33">
      <c r="E37" s="52">
        <f>'Calculs à ne pas modifier'!Q37</f>
        <v>0</v>
      </c>
      <c r="F37" s="52">
        <f>'Calculs à ne pas modifier'!R37</f>
        <v>0</v>
      </c>
      <c r="G37" s="52">
        <f>'Calculs à ne pas modifier'!S37</f>
        <v>0</v>
      </c>
      <c r="H37" s="52">
        <f>'Calculs à ne pas modifier'!X37</f>
        <v>0</v>
      </c>
      <c r="I37" s="52">
        <f>'Calculs à ne pas modifier'!Y37</f>
        <v>0</v>
      </c>
      <c r="J37" s="52">
        <f>'Calculs à ne pas modifier'!Z37</f>
        <v>0</v>
      </c>
      <c r="K37" s="52">
        <f>'Calculs à ne pas modifier'!AE37</f>
        <v>0</v>
      </c>
      <c r="L37" s="52">
        <f>'Calculs à ne pas modifier'!AF37</f>
        <v>0</v>
      </c>
      <c r="M37" s="52">
        <f>'Calculs à ne pas modifier'!AG37</f>
        <v>0</v>
      </c>
      <c r="P37" s="34">
        <f>'Tps prod° ressources M1'!C40-'Tps prod° ressources M1'!D40</f>
        <v>0</v>
      </c>
      <c r="Q37" s="42">
        <f>P37*'Infos ressources Monde 1'!K40</f>
        <v>0</v>
      </c>
      <c r="R37" s="42">
        <f t="shared" si="3"/>
        <v>0</v>
      </c>
      <c r="S37" s="43">
        <f t="shared" si="3"/>
        <v>0</v>
      </c>
      <c r="W37" s="34">
        <f>'Tps prod° ressources M1'!J40-'Tps prod° ressources M1'!K40</f>
        <v>0</v>
      </c>
      <c r="X37" s="42">
        <f>W37*'Infos ressources Monde 1'!K40</f>
        <v>0</v>
      </c>
      <c r="Y37" s="42">
        <f t="shared" si="4"/>
        <v>0</v>
      </c>
      <c r="Z37" s="43">
        <f t="shared" si="4"/>
        <v>0</v>
      </c>
      <c r="AD37" s="34">
        <f>'Tps prod° ressources M1'!Q40-'Tps prod° ressources M1'!R40</f>
        <v>0</v>
      </c>
      <c r="AE37" s="42">
        <f>AD37*'Infos ressources Monde 1'!K40</f>
        <v>0</v>
      </c>
      <c r="AF37" s="42">
        <f t="shared" si="5"/>
        <v>0</v>
      </c>
      <c r="AG37" s="43">
        <f t="shared" si="5"/>
        <v>0</v>
      </c>
    </row>
    <row r="38" spans="5:33">
      <c r="E38" s="52">
        <f>'Calculs à ne pas modifier'!Q38</f>
        <v>0</v>
      </c>
      <c r="F38" s="52">
        <f>'Calculs à ne pas modifier'!R38</f>
        <v>0</v>
      </c>
      <c r="G38" s="52">
        <f>'Calculs à ne pas modifier'!S38</f>
        <v>0</v>
      </c>
      <c r="H38" s="52">
        <f>'Calculs à ne pas modifier'!X38</f>
        <v>0</v>
      </c>
      <c r="I38" s="52">
        <f>'Calculs à ne pas modifier'!Y38</f>
        <v>0</v>
      </c>
      <c r="J38" s="52">
        <f>'Calculs à ne pas modifier'!Z38</f>
        <v>0</v>
      </c>
      <c r="K38" s="52">
        <f>'Calculs à ne pas modifier'!AE38</f>
        <v>0</v>
      </c>
      <c r="L38" s="52">
        <f>'Calculs à ne pas modifier'!AF38</f>
        <v>0</v>
      </c>
      <c r="M38" s="52">
        <f>'Calculs à ne pas modifier'!AG38</f>
        <v>0</v>
      </c>
      <c r="P38" s="34">
        <f>'Tps prod° ressources M1'!C41-'Tps prod° ressources M1'!D41</f>
        <v>0</v>
      </c>
      <c r="Q38" s="42">
        <f>P38*'Infos ressources Monde 1'!K41</f>
        <v>0</v>
      </c>
      <c r="R38" s="42">
        <f t="shared" si="3"/>
        <v>0</v>
      </c>
      <c r="S38" s="43">
        <f t="shared" si="3"/>
        <v>0</v>
      </c>
      <c r="W38" s="34">
        <f>'Tps prod° ressources M1'!J41-'Tps prod° ressources M1'!K41</f>
        <v>0</v>
      </c>
      <c r="X38" s="42">
        <f>W38*'Infos ressources Monde 1'!K41</f>
        <v>0</v>
      </c>
      <c r="Y38" s="42">
        <f t="shared" si="4"/>
        <v>0</v>
      </c>
      <c r="Z38" s="43">
        <f t="shared" si="4"/>
        <v>0</v>
      </c>
      <c r="AD38" s="34">
        <f>'Tps prod° ressources M1'!Q41-'Tps prod° ressources M1'!R41</f>
        <v>0</v>
      </c>
      <c r="AE38" s="42">
        <f>AD38*'Infos ressources Monde 1'!K41</f>
        <v>0</v>
      </c>
      <c r="AF38" s="42">
        <f t="shared" si="5"/>
        <v>0</v>
      </c>
      <c r="AG38" s="43">
        <f t="shared" si="5"/>
        <v>0</v>
      </c>
    </row>
    <row r="39" spans="5:33">
      <c r="E39" s="52">
        <f>'Calculs à ne pas modifier'!Q39</f>
        <v>0</v>
      </c>
      <c r="F39" s="52">
        <f>'Calculs à ne pas modifier'!R39</f>
        <v>0</v>
      </c>
      <c r="G39" s="52">
        <f>'Calculs à ne pas modifier'!S39</f>
        <v>0</v>
      </c>
      <c r="H39" s="52">
        <f>'Calculs à ne pas modifier'!X39</f>
        <v>0</v>
      </c>
      <c r="I39" s="52">
        <f>'Calculs à ne pas modifier'!Y39</f>
        <v>0</v>
      </c>
      <c r="J39" s="52">
        <f>'Calculs à ne pas modifier'!Z39</f>
        <v>0</v>
      </c>
      <c r="K39" s="52">
        <f>'Calculs à ne pas modifier'!AE39</f>
        <v>0</v>
      </c>
      <c r="L39" s="52">
        <f>'Calculs à ne pas modifier'!AF39</f>
        <v>0</v>
      </c>
      <c r="M39" s="52">
        <f>'Calculs à ne pas modifier'!AG39</f>
        <v>0</v>
      </c>
      <c r="P39" s="34">
        <f>'Tps prod° ressources M1'!C42-'Tps prod° ressources M1'!D42</f>
        <v>0</v>
      </c>
      <c r="Q39" s="42">
        <f>P39*'Infos ressources Monde 1'!K42</f>
        <v>0</v>
      </c>
      <c r="R39" s="42">
        <f t="shared" si="3"/>
        <v>0</v>
      </c>
      <c r="S39" s="43">
        <f t="shared" si="3"/>
        <v>0</v>
      </c>
      <c r="W39" s="34">
        <f>'Tps prod° ressources M1'!J42-'Tps prod° ressources M1'!K42</f>
        <v>0</v>
      </c>
      <c r="X39" s="42">
        <f>W39*'Infos ressources Monde 1'!K42</f>
        <v>0</v>
      </c>
      <c r="Y39" s="42">
        <f t="shared" si="4"/>
        <v>0</v>
      </c>
      <c r="Z39" s="43">
        <f t="shared" si="4"/>
        <v>0</v>
      </c>
      <c r="AD39" s="34">
        <f>'Tps prod° ressources M1'!Q42-'Tps prod° ressources M1'!R42</f>
        <v>0</v>
      </c>
      <c r="AE39" s="42">
        <f>AD39*'Infos ressources Monde 1'!K42</f>
        <v>0</v>
      </c>
      <c r="AF39" s="42">
        <f t="shared" si="5"/>
        <v>0</v>
      </c>
      <c r="AG39" s="43">
        <f t="shared" si="5"/>
        <v>0</v>
      </c>
    </row>
    <row r="40" spans="5:33">
      <c r="E40" s="52">
        <f>'Calculs à ne pas modifier'!Q40</f>
        <v>0</v>
      </c>
      <c r="F40" s="52">
        <f>'Calculs à ne pas modifier'!R40</f>
        <v>0</v>
      </c>
      <c r="G40" s="52">
        <f>'Calculs à ne pas modifier'!S40</f>
        <v>0</v>
      </c>
      <c r="H40" s="52">
        <f>'Calculs à ne pas modifier'!X40</f>
        <v>0</v>
      </c>
      <c r="I40" s="52">
        <f>'Calculs à ne pas modifier'!Y40</f>
        <v>0</v>
      </c>
      <c r="J40" s="52">
        <f>'Calculs à ne pas modifier'!Z40</f>
        <v>0</v>
      </c>
      <c r="K40" s="52">
        <f>'Calculs à ne pas modifier'!AE40</f>
        <v>0</v>
      </c>
      <c r="L40" s="52">
        <f>'Calculs à ne pas modifier'!AF40</f>
        <v>0</v>
      </c>
      <c r="M40" s="52">
        <f>'Calculs à ne pas modifier'!AG40</f>
        <v>0</v>
      </c>
      <c r="P40" s="34">
        <f>'Tps prod° ressources M1'!C43-'Tps prod° ressources M1'!D43</f>
        <v>0</v>
      </c>
      <c r="Q40" s="42">
        <f>P40*'Infos ressources Monde 1'!K43</f>
        <v>0</v>
      </c>
      <c r="R40" s="42">
        <f t="shared" si="3"/>
        <v>0</v>
      </c>
      <c r="S40" s="43">
        <f t="shared" si="3"/>
        <v>0</v>
      </c>
      <c r="W40" s="34">
        <f>'Tps prod° ressources M1'!J43-'Tps prod° ressources M1'!K43</f>
        <v>0</v>
      </c>
      <c r="X40" s="42">
        <f>W40*'Infos ressources Monde 1'!K43</f>
        <v>0</v>
      </c>
      <c r="Y40" s="42">
        <f t="shared" si="4"/>
        <v>0</v>
      </c>
      <c r="Z40" s="43">
        <f t="shared" si="4"/>
        <v>0</v>
      </c>
      <c r="AD40" s="34">
        <f>'Tps prod° ressources M1'!Q43-'Tps prod° ressources M1'!R43</f>
        <v>0</v>
      </c>
      <c r="AE40" s="42">
        <f>AD40*'Infos ressources Monde 1'!K43</f>
        <v>0</v>
      </c>
      <c r="AF40" s="42">
        <f t="shared" si="5"/>
        <v>0</v>
      </c>
      <c r="AG40" s="43">
        <f t="shared" si="5"/>
        <v>0</v>
      </c>
    </row>
    <row r="41" spans="5:33">
      <c r="E41" s="52">
        <f>'Calculs à ne pas modifier'!Q41</f>
        <v>0</v>
      </c>
      <c r="F41" s="52">
        <f>'Calculs à ne pas modifier'!R41</f>
        <v>0</v>
      </c>
      <c r="G41" s="52">
        <f>'Calculs à ne pas modifier'!S41</f>
        <v>0</v>
      </c>
      <c r="H41" s="52">
        <f>'Calculs à ne pas modifier'!X41</f>
        <v>0</v>
      </c>
      <c r="I41" s="52">
        <f>'Calculs à ne pas modifier'!Y41</f>
        <v>0</v>
      </c>
      <c r="J41" s="52">
        <f>'Calculs à ne pas modifier'!Z41</f>
        <v>0</v>
      </c>
      <c r="K41" s="52">
        <f>'Calculs à ne pas modifier'!AE41</f>
        <v>0</v>
      </c>
      <c r="L41" s="52">
        <f>'Calculs à ne pas modifier'!AF41</f>
        <v>0</v>
      </c>
      <c r="M41" s="52">
        <f>'Calculs à ne pas modifier'!AG41</f>
        <v>0</v>
      </c>
      <c r="P41" s="34">
        <f>'Tps prod° ressources M1'!C44-'Tps prod° ressources M1'!D44</f>
        <v>0</v>
      </c>
      <c r="Q41" s="42">
        <f>P41*'Infos ressources Monde 1'!K44</f>
        <v>0</v>
      </c>
      <c r="R41" s="42">
        <f t="shared" ref="R41:S50" si="6">Q41/60</f>
        <v>0</v>
      </c>
      <c r="S41" s="43">
        <f t="shared" si="6"/>
        <v>0</v>
      </c>
      <c r="W41" s="34">
        <f>'Tps prod° ressources M1'!J44-'Tps prod° ressources M1'!K44</f>
        <v>0</v>
      </c>
      <c r="X41" s="42">
        <f>W41*'Infos ressources Monde 1'!K44</f>
        <v>0</v>
      </c>
      <c r="Y41" s="42">
        <f t="shared" ref="Y41:Z50" si="7">X41/60</f>
        <v>0</v>
      </c>
      <c r="Z41" s="43">
        <f t="shared" si="7"/>
        <v>0</v>
      </c>
      <c r="AD41" s="34">
        <f>'Tps prod° ressources M1'!Q44-'Tps prod° ressources M1'!R44</f>
        <v>0</v>
      </c>
      <c r="AE41" s="42">
        <f>AD41*'Infos ressources Monde 1'!K44</f>
        <v>0</v>
      </c>
      <c r="AF41" s="42">
        <f t="shared" ref="AF41:AG50" si="8">AE41/60</f>
        <v>0</v>
      </c>
      <c r="AG41" s="43">
        <f t="shared" si="8"/>
        <v>0</v>
      </c>
    </row>
    <row r="42" spans="5:33">
      <c r="E42" s="52">
        <f>'Calculs à ne pas modifier'!Q42</f>
        <v>0</v>
      </c>
      <c r="F42" s="52">
        <f>'Calculs à ne pas modifier'!R42</f>
        <v>0</v>
      </c>
      <c r="G42" s="52">
        <f>'Calculs à ne pas modifier'!S42</f>
        <v>0</v>
      </c>
      <c r="H42" s="52">
        <f>'Calculs à ne pas modifier'!X42</f>
        <v>0</v>
      </c>
      <c r="I42" s="52">
        <f>'Calculs à ne pas modifier'!Y42</f>
        <v>0</v>
      </c>
      <c r="J42" s="52">
        <f>'Calculs à ne pas modifier'!Z42</f>
        <v>0</v>
      </c>
      <c r="K42" s="52">
        <f>'Calculs à ne pas modifier'!AE42</f>
        <v>0</v>
      </c>
      <c r="L42" s="52">
        <f>'Calculs à ne pas modifier'!AF42</f>
        <v>0</v>
      </c>
      <c r="M42" s="52">
        <f>'Calculs à ne pas modifier'!AG42</f>
        <v>0</v>
      </c>
      <c r="P42" s="34">
        <f>'Tps prod° ressources M1'!C45-'Tps prod° ressources M1'!D45</f>
        <v>0</v>
      </c>
      <c r="Q42" s="42">
        <f>P42*'Infos ressources Monde 1'!K45</f>
        <v>0</v>
      </c>
      <c r="R42" s="42">
        <f t="shared" si="6"/>
        <v>0</v>
      </c>
      <c r="S42" s="43">
        <f t="shared" si="6"/>
        <v>0</v>
      </c>
      <c r="W42" s="34">
        <f>'Tps prod° ressources M1'!J45-'Tps prod° ressources M1'!K45</f>
        <v>0</v>
      </c>
      <c r="X42" s="42">
        <f>W42*'Infos ressources Monde 1'!K45</f>
        <v>0</v>
      </c>
      <c r="Y42" s="42">
        <f t="shared" si="7"/>
        <v>0</v>
      </c>
      <c r="Z42" s="43">
        <f t="shared" si="7"/>
        <v>0</v>
      </c>
      <c r="AD42" s="34">
        <f>'Tps prod° ressources M1'!Q45-'Tps prod° ressources M1'!R45</f>
        <v>0</v>
      </c>
      <c r="AE42" s="42">
        <f>AD42*'Infos ressources Monde 1'!K45</f>
        <v>0</v>
      </c>
      <c r="AF42" s="42">
        <f t="shared" si="8"/>
        <v>0</v>
      </c>
      <c r="AG42" s="43">
        <f t="shared" si="8"/>
        <v>0</v>
      </c>
    </row>
    <row r="43" spans="5:33">
      <c r="E43" s="52">
        <f>'Calculs à ne pas modifier'!Q43</f>
        <v>0</v>
      </c>
      <c r="F43" s="52">
        <f>'Calculs à ne pas modifier'!R43</f>
        <v>0</v>
      </c>
      <c r="G43" s="52">
        <f>'Calculs à ne pas modifier'!S43</f>
        <v>0</v>
      </c>
      <c r="H43" s="52">
        <f>'Calculs à ne pas modifier'!X43</f>
        <v>0</v>
      </c>
      <c r="I43" s="52">
        <f>'Calculs à ne pas modifier'!Y43</f>
        <v>0</v>
      </c>
      <c r="J43" s="52">
        <f>'Calculs à ne pas modifier'!Z43</f>
        <v>0</v>
      </c>
      <c r="K43" s="52">
        <f>'Calculs à ne pas modifier'!AE43</f>
        <v>0</v>
      </c>
      <c r="L43" s="52">
        <f>'Calculs à ne pas modifier'!AF43</f>
        <v>0</v>
      </c>
      <c r="M43" s="52">
        <f>'Calculs à ne pas modifier'!AG43</f>
        <v>0</v>
      </c>
      <c r="P43" s="34">
        <f>'Tps prod° ressources M1'!C46-'Tps prod° ressources M1'!D46</f>
        <v>0</v>
      </c>
      <c r="Q43" s="42">
        <f>P43*'Infos ressources Monde 1'!K46</f>
        <v>0</v>
      </c>
      <c r="R43" s="42">
        <f t="shared" si="6"/>
        <v>0</v>
      </c>
      <c r="S43" s="43">
        <f t="shared" si="6"/>
        <v>0</v>
      </c>
      <c r="W43" s="34">
        <f>'Tps prod° ressources M1'!J46-'Tps prod° ressources M1'!K46</f>
        <v>0</v>
      </c>
      <c r="X43" s="42">
        <f>W43*'Infos ressources Monde 1'!K46</f>
        <v>0</v>
      </c>
      <c r="Y43" s="42">
        <f t="shared" si="7"/>
        <v>0</v>
      </c>
      <c r="Z43" s="43">
        <f t="shared" si="7"/>
        <v>0</v>
      </c>
      <c r="AD43" s="34">
        <f>'Tps prod° ressources M1'!Q46-'Tps prod° ressources M1'!R46</f>
        <v>0</v>
      </c>
      <c r="AE43" s="42">
        <f>AD43*'Infos ressources Monde 1'!K46</f>
        <v>0</v>
      </c>
      <c r="AF43" s="42">
        <f t="shared" si="8"/>
        <v>0</v>
      </c>
      <c r="AG43" s="43">
        <f t="shared" si="8"/>
        <v>0</v>
      </c>
    </row>
    <row r="44" spans="5:33">
      <c r="E44" s="52">
        <f>'Calculs à ne pas modifier'!Q44</f>
        <v>0</v>
      </c>
      <c r="F44" s="52">
        <f>'Calculs à ne pas modifier'!R44</f>
        <v>0</v>
      </c>
      <c r="G44" s="52">
        <f>'Calculs à ne pas modifier'!S44</f>
        <v>0</v>
      </c>
      <c r="H44" s="52">
        <f>'Calculs à ne pas modifier'!X44</f>
        <v>0</v>
      </c>
      <c r="I44" s="52">
        <f>'Calculs à ne pas modifier'!Y44</f>
        <v>0</v>
      </c>
      <c r="J44" s="52">
        <f>'Calculs à ne pas modifier'!Z44</f>
        <v>0</v>
      </c>
      <c r="K44" s="52">
        <f>'Calculs à ne pas modifier'!AE44</f>
        <v>0</v>
      </c>
      <c r="L44" s="52">
        <f>'Calculs à ne pas modifier'!AF44</f>
        <v>0</v>
      </c>
      <c r="M44" s="52">
        <f>'Calculs à ne pas modifier'!AG44</f>
        <v>0</v>
      </c>
      <c r="P44" s="34">
        <f>'Tps prod° ressources M1'!C47-'Tps prod° ressources M1'!D47</f>
        <v>0</v>
      </c>
      <c r="Q44" s="42">
        <f>P44*'Infos ressources Monde 1'!K47</f>
        <v>0</v>
      </c>
      <c r="R44" s="42">
        <f t="shared" si="6"/>
        <v>0</v>
      </c>
      <c r="S44" s="43">
        <f t="shared" si="6"/>
        <v>0</v>
      </c>
      <c r="W44" s="34">
        <f>'Tps prod° ressources M1'!J47-'Tps prod° ressources M1'!K47</f>
        <v>0</v>
      </c>
      <c r="X44" s="42">
        <f>W44*'Infos ressources Monde 1'!K47</f>
        <v>0</v>
      </c>
      <c r="Y44" s="42">
        <f t="shared" si="7"/>
        <v>0</v>
      </c>
      <c r="Z44" s="43">
        <f t="shared" si="7"/>
        <v>0</v>
      </c>
      <c r="AD44" s="34">
        <f>'Tps prod° ressources M1'!Q47-'Tps prod° ressources M1'!R47</f>
        <v>0</v>
      </c>
      <c r="AE44" s="42">
        <f>AD44*'Infos ressources Monde 1'!K47</f>
        <v>0</v>
      </c>
      <c r="AF44" s="42">
        <f t="shared" si="8"/>
        <v>0</v>
      </c>
      <c r="AG44" s="43">
        <f t="shared" si="8"/>
        <v>0</v>
      </c>
    </row>
    <row r="45" spans="5:33">
      <c r="E45" s="52">
        <f>'Calculs à ne pas modifier'!Q45</f>
        <v>0</v>
      </c>
      <c r="F45" s="52">
        <f>'Calculs à ne pas modifier'!R45</f>
        <v>0</v>
      </c>
      <c r="G45" s="52">
        <f>'Calculs à ne pas modifier'!S45</f>
        <v>0</v>
      </c>
      <c r="H45" s="52">
        <f>'Calculs à ne pas modifier'!X45</f>
        <v>0</v>
      </c>
      <c r="I45" s="52">
        <f>'Calculs à ne pas modifier'!Y45</f>
        <v>0</v>
      </c>
      <c r="J45" s="52">
        <f>'Calculs à ne pas modifier'!Z45</f>
        <v>0</v>
      </c>
      <c r="K45" s="52">
        <f>'Calculs à ne pas modifier'!AE45</f>
        <v>0</v>
      </c>
      <c r="L45" s="52">
        <f>'Calculs à ne pas modifier'!AF45</f>
        <v>0</v>
      </c>
      <c r="M45" s="52">
        <f>'Calculs à ne pas modifier'!AG45</f>
        <v>0</v>
      </c>
      <c r="P45" s="34">
        <f>'Tps prod° ressources M1'!C48-'Tps prod° ressources M1'!D48</f>
        <v>0</v>
      </c>
      <c r="Q45" s="42">
        <f>P45*'Infos ressources Monde 1'!K48</f>
        <v>0</v>
      </c>
      <c r="R45" s="42">
        <f t="shared" si="6"/>
        <v>0</v>
      </c>
      <c r="S45" s="43">
        <f t="shared" si="6"/>
        <v>0</v>
      </c>
      <c r="W45" s="34">
        <f>'Tps prod° ressources M1'!J48-'Tps prod° ressources M1'!K48</f>
        <v>0</v>
      </c>
      <c r="X45" s="42">
        <f>W45*'Infos ressources Monde 1'!K48</f>
        <v>0</v>
      </c>
      <c r="Y45" s="42">
        <f t="shared" si="7"/>
        <v>0</v>
      </c>
      <c r="Z45" s="43">
        <f t="shared" si="7"/>
        <v>0</v>
      </c>
      <c r="AD45" s="34">
        <f>'Tps prod° ressources M1'!Q48-'Tps prod° ressources M1'!R48</f>
        <v>0</v>
      </c>
      <c r="AE45" s="42">
        <f>AD45*'Infos ressources Monde 1'!K48</f>
        <v>0</v>
      </c>
      <c r="AF45" s="42">
        <f t="shared" si="8"/>
        <v>0</v>
      </c>
      <c r="AG45" s="43">
        <f t="shared" si="8"/>
        <v>0</v>
      </c>
    </row>
    <row r="46" spans="5:33">
      <c r="E46" s="52">
        <f>'Calculs à ne pas modifier'!Q46</f>
        <v>0</v>
      </c>
      <c r="F46" s="52">
        <f>'Calculs à ne pas modifier'!R46</f>
        <v>0</v>
      </c>
      <c r="G46" s="52">
        <f>'Calculs à ne pas modifier'!S46</f>
        <v>0</v>
      </c>
      <c r="H46" s="52">
        <f>'Calculs à ne pas modifier'!X46</f>
        <v>0</v>
      </c>
      <c r="I46" s="52">
        <f>'Calculs à ne pas modifier'!Y46</f>
        <v>0</v>
      </c>
      <c r="J46" s="52">
        <f>'Calculs à ne pas modifier'!Z46</f>
        <v>0</v>
      </c>
      <c r="K46" s="52">
        <f>'Calculs à ne pas modifier'!AE46</f>
        <v>0</v>
      </c>
      <c r="L46" s="52">
        <f>'Calculs à ne pas modifier'!AF46</f>
        <v>0</v>
      </c>
      <c r="M46" s="52">
        <f>'Calculs à ne pas modifier'!AG46</f>
        <v>0</v>
      </c>
      <c r="P46" s="34">
        <f>'Tps prod° ressources M1'!C49-'Tps prod° ressources M1'!D49</f>
        <v>0</v>
      </c>
      <c r="Q46" s="42">
        <f>P46*'Infos ressources Monde 1'!K49</f>
        <v>0</v>
      </c>
      <c r="R46" s="42">
        <f t="shared" si="6"/>
        <v>0</v>
      </c>
      <c r="S46" s="43">
        <f t="shared" si="6"/>
        <v>0</v>
      </c>
      <c r="W46" s="34">
        <f>'Tps prod° ressources M1'!J49-'Tps prod° ressources M1'!K49</f>
        <v>0</v>
      </c>
      <c r="X46" s="42">
        <f>W46*'Infos ressources Monde 1'!K49</f>
        <v>0</v>
      </c>
      <c r="Y46" s="42">
        <f t="shared" si="7"/>
        <v>0</v>
      </c>
      <c r="Z46" s="43">
        <f t="shared" si="7"/>
        <v>0</v>
      </c>
      <c r="AD46" s="34">
        <f>'Tps prod° ressources M1'!Q49-'Tps prod° ressources M1'!R49</f>
        <v>0</v>
      </c>
      <c r="AE46" s="42">
        <f>AD46*'Infos ressources Monde 1'!K49</f>
        <v>0</v>
      </c>
      <c r="AF46" s="42">
        <f t="shared" si="8"/>
        <v>0</v>
      </c>
      <c r="AG46" s="43">
        <f t="shared" si="8"/>
        <v>0</v>
      </c>
    </row>
    <row r="47" spans="5:33">
      <c r="E47" s="52">
        <f>'Calculs à ne pas modifier'!Q47</f>
        <v>0</v>
      </c>
      <c r="F47" s="52">
        <f>'Calculs à ne pas modifier'!R47</f>
        <v>0</v>
      </c>
      <c r="G47" s="52">
        <f>'Calculs à ne pas modifier'!S47</f>
        <v>0</v>
      </c>
      <c r="H47" s="52">
        <f>'Calculs à ne pas modifier'!X47</f>
        <v>0</v>
      </c>
      <c r="I47" s="52">
        <f>'Calculs à ne pas modifier'!Y47</f>
        <v>0</v>
      </c>
      <c r="J47" s="52">
        <f>'Calculs à ne pas modifier'!Z47</f>
        <v>0</v>
      </c>
      <c r="K47" s="52">
        <f>'Calculs à ne pas modifier'!AE47</f>
        <v>0</v>
      </c>
      <c r="L47" s="52">
        <f>'Calculs à ne pas modifier'!AF47</f>
        <v>0</v>
      </c>
      <c r="M47" s="52">
        <f>'Calculs à ne pas modifier'!AG47</f>
        <v>0</v>
      </c>
      <c r="P47" s="34">
        <f>'Tps prod° ressources M1'!C50-'Tps prod° ressources M1'!D50</f>
        <v>0</v>
      </c>
      <c r="Q47" s="42">
        <f>P47*'Infos ressources Monde 1'!K50</f>
        <v>0</v>
      </c>
      <c r="R47" s="42">
        <f t="shared" si="6"/>
        <v>0</v>
      </c>
      <c r="S47" s="43">
        <f t="shared" si="6"/>
        <v>0</v>
      </c>
      <c r="W47" s="34">
        <f>'Tps prod° ressources M1'!J50-'Tps prod° ressources M1'!K50</f>
        <v>0</v>
      </c>
      <c r="X47" s="42">
        <f>W47*'Infos ressources Monde 1'!K50</f>
        <v>0</v>
      </c>
      <c r="Y47" s="42">
        <f t="shared" si="7"/>
        <v>0</v>
      </c>
      <c r="Z47" s="43">
        <f t="shared" si="7"/>
        <v>0</v>
      </c>
      <c r="AD47" s="34">
        <f>'Tps prod° ressources M1'!Q50-'Tps prod° ressources M1'!R50</f>
        <v>0</v>
      </c>
      <c r="AE47" s="42">
        <f>AD47*'Infos ressources Monde 1'!K50</f>
        <v>0</v>
      </c>
      <c r="AF47" s="42">
        <f t="shared" si="8"/>
        <v>0</v>
      </c>
      <c r="AG47" s="43">
        <f t="shared" si="8"/>
        <v>0</v>
      </c>
    </row>
    <row r="48" spans="5:33">
      <c r="E48" s="52">
        <f>'Calculs à ne pas modifier'!Q48</f>
        <v>0</v>
      </c>
      <c r="F48" s="52">
        <f>'Calculs à ne pas modifier'!R48</f>
        <v>0</v>
      </c>
      <c r="G48" s="52">
        <f>'Calculs à ne pas modifier'!S48</f>
        <v>0</v>
      </c>
      <c r="H48" s="52">
        <f>'Calculs à ne pas modifier'!X48</f>
        <v>0</v>
      </c>
      <c r="I48" s="52">
        <f>'Calculs à ne pas modifier'!Y48</f>
        <v>0</v>
      </c>
      <c r="J48" s="52">
        <f>'Calculs à ne pas modifier'!Z48</f>
        <v>0</v>
      </c>
      <c r="K48" s="52">
        <f>'Calculs à ne pas modifier'!AE48</f>
        <v>0</v>
      </c>
      <c r="L48" s="52">
        <f>'Calculs à ne pas modifier'!AF48</f>
        <v>0</v>
      </c>
      <c r="M48" s="52">
        <f>'Calculs à ne pas modifier'!AG48</f>
        <v>0</v>
      </c>
      <c r="P48" s="34">
        <f>'Tps prod° ressources M1'!C51-'Tps prod° ressources M1'!D51</f>
        <v>0</v>
      </c>
      <c r="Q48" s="42">
        <f>P48*'Infos ressources Monde 1'!K51</f>
        <v>0</v>
      </c>
      <c r="R48" s="42">
        <f t="shared" si="6"/>
        <v>0</v>
      </c>
      <c r="S48" s="43">
        <f t="shared" si="6"/>
        <v>0</v>
      </c>
      <c r="W48" s="34">
        <f>'Tps prod° ressources M1'!J51-'Tps prod° ressources M1'!K51</f>
        <v>0</v>
      </c>
      <c r="X48" s="42">
        <f>W48*'Infos ressources Monde 1'!K51</f>
        <v>0</v>
      </c>
      <c r="Y48" s="42">
        <f t="shared" si="7"/>
        <v>0</v>
      </c>
      <c r="Z48" s="43">
        <f t="shared" si="7"/>
        <v>0</v>
      </c>
      <c r="AD48" s="34">
        <f>'Tps prod° ressources M1'!Q51-'Tps prod° ressources M1'!R51</f>
        <v>0</v>
      </c>
      <c r="AE48" s="42">
        <f>AD48*'Infos ressources Monde 1'!K51</f>
        <v>0</v>
      </c>
      <c r="AF48" s="42">
        <f t="shared" si="8"/>
        <v>0</v>
      </c>
      <c r="AG48" s="43">
        <f t="shared" si="8"/>
        <v>0</v>
      </c>
    </row>
    <row r="49" spans="5:33">
      <c r="E49" s="52">
        <f>'Calculs à ne pas modifier'!Q49</f>
        <v>0</v>
      </c>
      <c r="F49" s="52">
        <f>'Calculs à ne pas modifier'!R49</f>
        <v>0</v>
      </c>
      <c r="G49" s="52">
        <f>'Calculs à ne pas modifier'!S49</f>
        <v>0</v>
      </c>
      <c r="H49" s="52">
        <f>'Calculs à ne pas modifier'!X49</f>
        <v>0</v>
      </c>
      <c r="I49" s="52">
        <f>'Calculs à ne pas modifier'!Y49</f>
        <v>0</v>
      </c>
      <c r="J49" s="52">
        <f>'Calculs à ne pas modifier'!Z49</f>
        <v>0</v>
      </c>
      <c r="K49" s="52">
        <f>'Calculs à ne pas modifier'!AE49</f>
        <v>0</v>
      </c>
      <c r="L49" s="52">
        <f>'Calculs à ne pas modifier'!AF49</f>
        <v>0</v>
      </c>
      <c r="M49" s="52">
        <f>'Calculs à ne pas modifier'!AG49</f>
        <v>0</v>
      </c>
      <c r="P49" s="34">
        <f>'Tps prod° ressources M1'!C52-'Tps prod° ressources M1'!D52</f>
        <v>0</v>
      </c>
      <c r="Q49" s="42">
        <f>P49*'Infos ressources Monde 1'!K52</f>
        <v>0</v>
      </c>
      <c r="R49" s="42">
        <f t="shared" si="6"/>
        <v>0</v>
      </c>
      <c r="S49" s="43">
        <f t="shared" si="6"/>
        <v>0</v>
      </c>
      <c r="W49" s="34">
        <f>'Tps prod° ressources M1'!J52-'Tps prod° ressources M1'!K52</f>
        <v>0</v>
      </c>
      <c r="X49" s="42">
        <f>W49*'Infos ressources Monde 1'!K52</f>
        <v>0</v>
      </c>
      <c r="Y49" s="42">
        <f t="shared" si="7"/>
        <v>0</v>
      </c>
      <c r="Z49" s="43">
        <f t="shared" si="7"/>
        <v>0</v>
      </c>
      <c r="AD49" s="34">
        <f>'Tps prod° ressources M1'!Q52-'Tps prod° ressources M1'!R52</f>
        <v>0</v>
      </c>
      <c r="AE49" s="42">
        <f>AD49*'Infos ressources Monde 1'!K52</f>
        <v>0</v>
      </c>
      <c r="AF49" s="42">
        <f t="shared" si="8"/>
        <v>0</v>
      </c>
      <c r="AG49" s="43">
        <f t="shared" si="8"/>
        <v>0</v>
      </c>
    </row>
    <row r="50" spans="5:33">
      <c r="E50" s="52">
        <f>'Calculs à ne pas modifier'!Q50</f>
        <v>0</v>
      </c>
      <c r="F50" s="52">
        <f>'Calculs à ne pas modifier'!R50</f>
        <v>0</v>
      </c>
      <c r="G50" s="52">
        <f>'Calculs à ne pas modifier'!S50</f>
        <v>0</v>
      </c>
      <c r="H50" s="52">
        <f>'Calculs à ne pas modifier'!X50</f>
        <v>0</v>
      </c>
      <c r="I50" s="52">
        <f>'Calculs à ne pas modifier'!Y50</f>
        <v>0</v>
      </c>
      <c r="J50" s="52">
        <f>'Calculs à ne pas modifier'!Z50</f>
        <v>0</v>
      </c>
      <c r="K50" s="52">
        <f>'Calculs à ne pas modifier'!AE50</f>
        <v>0</v>
      </c>
      <c r="L50" s="52">
        <f>'Calculs à ne pas modifier'!AF50</f>
        <v>0</v>
      </c>
      <c r="M50" s="52">
        <f>'Calculs à ne pas modifier'!AG50</f>
        <v>0</v>
      </c>
      <c r="P50" s="34">
        <f>'Tps prod° ressources M1'!C53-'Tps prod° ressources M1'!D53</f>
        <v>0</v>
      </c>
      <c r="Q50" s="42">
        <f>P50*'Infos ressources Monde 1'!K53</f>
        <v>0</v>
      </c>
      <c r="R50" s="42">
        <f t="shared" si="6"/>
        <v>0</v>
      </c>
      <c r="S50" s="43">
        <f t="shared" si="6"/>
        <v>0</v>
      </c>
      <c r="W50" s="34">
        <f>'Tps prod° ressources M1'!J53-'Tps prod° ressources M1'!K53</f>
        <v>0</v>
      </c>
      <c r="X50" s="42">
        <f>W50*'Infos ressources Monde 1'!K53</f>
        <v>0</v>
      </c>
      <c r="Y50" s="42">
        <f t="shared" si="7"/>
        <v>0</v>
      </c>
      <c r="Z50" s="43">
        <f t="shared" si="7"/>
        <v>0</v>
      </c>
      <c r="AD50" s="34">
        <f>'Tps prod° ressources M1'!Q53-'Tps prod° ressources M1'!R53</f>
        <v>0</v>
      </c>
      <c r="AE50" s="42">
        <f>AD50*'Infos ressources Monde 1'!K53</f>
        <v>0</v>
      </c>
      <c r="AF50" s="42">
        <f t="shared" si="8"/>
        <v>0</v>
      </c>
      <c r="AG50" s="43">
        <f t="shared" si="8"/>
        <v>0</v>
      </c>
    </row>
  </sheetData>
  <sheetProtection selectLockedCells="1"/>
  <dataValidations xWindow="600" yWindow="211" count="1">
    <dataValidation type="whole" operator="notBetween" showInputMessage="1" showErrorMessage="1" promptTitle="Erreur!" prompt="Vous ne devez rien écrire dans cette cellule" sqref="P1:S50 W1:Z50 AD1:AG50">
      <formula1>-1E+31</formula1>
      <formula2>1E+32</formula2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P53"/>
  <sheetViews>
    <sheetView topLeftCell="A2" workbookViewId="0">
      <selection activeCell="G7" sqref="G7"/>
    </sheetView>
  </sheetViews>
  <sheetFormatPr baseColWidth="10" defaultRowHeight="12.75"/>
  <cols>
    <col min="1" max="1" width="6.42578125" bestFit="1" customWidth="1"/>
    <col min="2" max="2" width="12" bestFit="1" customWidth="1"/>
    <col min="3" max="3" width="19.5703125" customWidth="1"/>
    <col min="4" max="4" width="10.140625" bestFit="1" customWidth="1"/>
    <col min="5" max="5" width="14" customWidth="1"/>
    <col min="6" max="8" width="11.140625" bestFit="1" customWidth="1"/>
    <col min="9" max="9" width="10.140625" bestFit="1" customWidth="1"/>
    <col min="10" max="10" width="30.7109375" bestFit="1" customWidth="1"/>
    <col min="11" max="11" width="7" bestFit="1" customWidth="1"/>
    <col min="12" max="12" width="10.140625" bestFit="1" customWidth="1"/>
    <col min="13" max="13" width="9.85546875" bestFit="1" customWidth="1"/>
    <col min="14" max="14" width="4.42578125" bestFit="1" customWidth="1"/>
    <col min="15" max="16" width="7" bestFit="1" customWidth="1"/>
  </cols>
  <sheetData>
    <row r="1" spans="1:16" ht="12.75" customHeight="1">
      <c r="A1" s="151" t="s">
        <v>101</v>
      </c>
      <c r="B1" s="151"/>
      <c r="C1" s="151"/>
      <c r="D1" s="151"/>
      <c r="E1" s="152" t="s">
        <v>112</v>
      </c>
      <c r="F1" s="129"/>
      <c r="G1" s="129"/>
      <c r="H1" s="129"/>
      <c r="I1" s="129"/>
    </row>
    <row r="2" spans="1:16" ht="12.75" customHeight="1">
      <c r="A2" s="151"/>
      <c r="B2" s="151"/>
      <c r="C2" s="151"/>
      <c r="D2" s="151"/>
      <c r="E2" s="153">
        <f>Feuil1!B6</f>
        <v>0</v>
      </c>
      <c r="F2" s="153"/>
      <c r="G2" s="153"/>
      <c r="H2" s="153"/>
      <c r="I2" s="153"/>
    </row>
    <row r="3" spans="1:16">
      <c r="A3" s="50" t="s">
        <v>67</v>
      </c>
    </row>
    <row r="4" spans="1:16">
      <c r="A4">
        <v>1</v>
      </c>
      <c r="B4">
        <v>120</v>
      </c>
      <c r="E4" s="50" t="s">
        <v>94</v>
      </c>
      <c r="F4" s="50" t="s">
        <v>95</v>
      </c>
      <c r="G4" s="50" t="s">
        <v>96</v>
      </c>
      <c r="H4" s="50" t="s">
        <v>97</v>
      </c>
      <c r="I4" s="50" t="s">
        <v>98</v>
      </c>
      <c r="J4" s="132" t="s">
        <v>119</v>
      </c>
    </row>
    <row r="5" spans="1:16">
      <c r="A5">
        <v>2</v>
      </c>
      <c r="B5">
        <v>109.09090909090908</v>
      </c>
      <c r="D5" s="50" t="s">
        <v>94</v>
      </c>
      <c r="E5" s="75"/>
      <c r="F5">
        <f>F6*60</f>
        <v>0</v>
      </c>
      <c r="G5">
        <f>G6*60</f>
        <v>0</v>
      </c>
      <c r="H5">
        <f>H6*60</f>
        <v>0</v>
      </c>
      <c r="I5">
        <f>I6*60</f>
        <v>0</v>
      </c>
      <c r="J5" s="132"/>
    </row>
    <row r="6" spans="1:16" ht="12.75" customHeight="1">
      <c r="A6">
        <v>3</v>
      </c>
      <c r="B6">
        <v>97.297297297297291</v>
      </c>
      <c r="D6" s="50" t="s">
        <v>95</v>
      </c>
      <c r="E6">
        <f>E5/60</f>
        <v>0</v>
      </c>
      <c r="F6" s="75"/>
      <c r="G6">
        <f>G7*60</f>
        <v>0</v>
      </c>
      <c r="H6">
        <f>H7*60</f>
        <v>0</v>
      </c>
      <c r="I6">
        <f>I7*60</f>
        <v>0</v>
      </c>
      <c r="J6" s="150">
        <f>Feuil1!B9</f>
        <v>1</v>
      </c>
    </row>
    <row r="7" spans="1:16" ht="12.75" customHeight="1">
      <c r="A7">
        <v>4</v>
      </c>
      <c r="B7">
        <v>85.714285714285722</v>
      </c>
      <c r="D7" s="50" t="s">
        <v>96</v>
      </c>
      <c r="E7">
        <f>E6/60</f>
        <v>0</v>
      </c>
      <c r="F7">
        <f>F6/60</f>
        <v>0</v>
      </c>
      <c r="G7" s="89"/>
      <c r="H7">
        <f>H8*24</f>
        <v>0</v>
      </c>
      <c r="I7">
        <f>I8*24</f>
        <v>0</v>
      </c>
      <c r="J7" s="150"/>
    </row>
    <row r="8" spans="1:16" ht="12.75" customHeight="1">
      <c r="A8">
        <v>5</v>
      </c>
      <c r="B8">
        <v>78.260869565217391</v>
      </c>
      <c r="D8" s="50" t="s">
        <v>97</v>
      </c>
      <c r="E8">
        <f>E7/24</f>
        <v>0</v>
      </c>
      <c r="F8">
        <f>F7/24</f>
        <v>0</v>
      </c>
      <c r="G8">
        <f>G7/24</f>
        <v>0</v>
      </c>
      <c r="H8" s="75"/>
      <c r="I8">
        <f>I9*7</f>
        <v>0</v>
      </c>
      <c r="J8" s="150"/>
    </row>
    <row r="9" spans="1:16" ht="12.75" customHeight="1">
      <c r="A9">
        <v>6</v>
      </c>
      <c r="B9">
        <v>69.230769230769226</v>
      </c>
      <c r="D9" s="50" t="s">
        <v>98</v>
      </c>
      <c r="E9">
        <f>E8/7</f>
        <v>0</v>
      </c>
      <c r="F9">
        <f>F8/7</f>
        <v>0</v>
      </c>
      <c r="G9">
        <f>G8/7</f>
        <v>0</v>
      </c>
      <c r="H9">
        <f>H8/7</f>
        <v>0</v>
      </c>
      <c r="I9" s="75"/>
      <c r="J9" s="150"/>
    </row>
    <row r="10" spans="1:16">
      <c r="A10">
        <v>7</v>
      </c>
      <c r="B10">
        <v>62.068965517241381</v>
      </c>
    </row>
    <row r="11" spans="1:16">
      <c r="A11">
        <v>8</v>
      </c>
      <c r="B11">
        <v>56.25</v>
      </c>
      <c r="D11" s="50" t="s">
        <v>99</v>
      </c>
      <c r="E11" s="73" t="str">
        <f>IF(E5&gt;0,E5&amp;D5,"")</f>
        <v/>
      </c>
      <c r="F11" s="73" t="str">
        <f>IF(F5&gt;0,F5&amp;D5,"")</f>
        <v/>
      </c>
      <c r="G11" s="73" t="str">
        <f>IF(G5&gt;0,G5&amp;D5,"")</f>
        <v/>
      </c>
      <c r="H11" s="73" t="str">
        <f>IF(H5&gt;0,H5&amp;D5,"")</f>
        <v/>
      </c>
      <c r="I11" s="73" t="str">
        <f>IF(I5&gt;0,I5&amp;D5,"")</f>
        <v/>
      </c>
      <c r="J11" s="50" t="s">
        <v>100</v>
      </c>
      <c r="K11" s="74">
        <f>LARGE(K12:K16,1)</f>
        <v>0</v>
      </c>
      <c r="L11" s="50" t="s">
        <v>113</v>
      </c>
      <c r="M11" s="74"/>
      <c r="N11" s="50"/>
      <c r="O11" s="74"/>
      <c r="P11" s="50"/>
    </row>
    <row r="12" spans="1:16">
      <c r="A12">
        <v>9</v>
      </c>
      <c r="B12">
        <v>50</v>
      </c>
      <c r="E12" s="73" t="str">
        <f>IF(E11&gt;0,E6&amp;D6,"")</f>
        <v>0minute(s)</v>
      </c>
      <c r="F12" s="73" t="str">
        <f>IF(F11&gt;0,F6&amp;D6,"")</f>
        <v>minute(s)</v>
      </c>
      <c r="G12" s="73" t="str">
        <f>IF(G11&gt;0,G6&amp;D6,"")</f>
        <v>0minute(s)</v>
      </c>
      <c r="H12" s="73" t="str">
        <f>IF(H11&gt;0,H6&amp;D6,"")</f>
        <v>0minute(s)</v>
      </c>
      <c r="I12" s="73" t="str">
        <f>IF(I11&gt;0,I6&amp;D6,"")</f>
        <v>0minute(s)</v>
      </c>
      <c r="K12" s="94">
        <f>E2+E5/VLOOKUP(J6,$A$4:$B$53,2)</f>
        <v>0</v>
      </c>
      <c r="M12" s="74"/>
      <c r="O12" s="74"/>
    </row>
    <row r="13" spans="1:16">
      <c r="A13">
        <v>10</v>
      </c>
      <c r="B13">
        <v>45</v>
      </c>
      <c r="E13" s="73" t="str">
        <f>IF(E12&gt;0,E7&amp;D7,"")</f>
        <v>0heure(s)</v>
      </c>
      <c r="F13" s="73" t="str">
        <f>IF(F12&gt;0,F7&amp;D7,"")</f>
        <v>0heure(s)</v>
      </c>
      <c r="G13" s="73" t="str">
        <f>IF(G12&gt;0,G7&amp;D7,"")</f>
        <v>heure(s)</v>
      </c>
      <c r="H13" s="73" t="str">
        <f>IF(H12&gt;0,H7&amp;D7,"")</f>
        <v>0heure(s)</v>
      </c>
      <c r="I13" s="73" t="str">
        <f>IF(I12&gt;0,I7&amp;D7,"")</f>
        <v>0heure(s)</v>
      </c>
      <c r="K13" s="94">
        <f>E2+F5/VLOOKUP(J6,$A$4:$B$53,2)</f>
        <v>0</v>
      </c>
      <c r="M13" s="74"/>
      <c r="O13" s="74"/>
    </row>
    <row r="14" spans="1:16">
      <c r="A14">
        <v>11</v>
      </c>
      <c r="B14">
        <v>40.449438202247187</v>
      </c>
      <c r="E14" s="73" t="str">
        <f>IF(E13&gt;0,E8&amp;D8,"")</f>
        <v>0jour(s)</v>
      </c>
      <c r="F14" s="73" t="str">
        <f>IF(F13&gt;0,F8&amp;D8,"")</f>
        <v>0jour(s)</v>
      </c>
      <c r="G14" s="73" t="str">
        <f>IF(G13&gt;0,G8&amp;D8,"")</f>
        <v>0jour(s)</v>
      </c>
      <c r="H14" s="73" t="str">
        <f>IF(H13&gt;0,H8&amp;D8,"")</f>
        <v>jour(s)</v>
      </c>
      <c r="I14" s="73" t="str">
        <f>IF(I13&gt;0,I8&amp;D8,"")</f>
        <v>0jour(s)</v>
      </c>
      <c r="K14" s="94">
        <f>E2+G5/VLOOKUP(J6,$A$4:$B$53,2)</f>
        <v>0</v>
      </c>
      <c r="M14" s="74"/>
      <c r="O14" s="74"/>
    </row>
    <row r="15" spans="1:16">
      <c r="A15">
        <v>12</v>
      </c>
      <c r="B15">
        <v>36.363636363636367</v>
      </c>
      <c r="E15" s="73" t="str">
        <f>IF(E14&gt;0,E9&amp;D9,"")</f>
        <v>0semaine(s)</v>
      </c>
      <c r="F15" s="73" t="str">
        <f>IF(F14&gt;0,F9&amp;D9,"")</f>
        <v>0semaine(s)</v>
      </c>
      <c r="G15" s="73" t="str">
        <f>IF(G14&gt;0,G9&amp;D9,"")</f>
        <v>0semaine(s)</v>
      </c>
      <c r="H15" s="73" t="str">
        <f>IF(H14&gt;0,H9&amp;D9,"")</f>
        <v>0semaine(s)</v>
      </c>
      <c r="I15" s="73" t="str">
        <f>IF(I14&gt;0,I9&amp;D9,"")</f>
        <v>semaine(s)</v>
      </c>
      <c r="K15" s="94">
        <f>E2+H5/VLOOKUP(J6,$A$4:$B$53,2)</f>
        <v>0</v>
      </c>
      <c r="M15" s="74"/>
      <c r="O15" s="74"/>
    </row>
    <row r="16" spans="1:16">
      <c r="A16">
        <v>13</v>
      </c>
      <c r="B16">
        <v>32.432432432432428</v>
      </c>
      <c r="K16" s="94">
        <f>E2+I5/VLOOKUP(J6,$A$4:$B$53,2)</f>
        <v>0</v>
      </c>
    </row>
    <row r="17" spans="1:15">
      <c r="A17">
        <v>14</v>
      </c>
      <c r="B17">
        <v>29.26829268292683</v>
      </c>
      <c r="M17" s="74"/>
      <c r="O17" s="74"/>
    </row>
    <row r="18" spans="1:15">
      <c r="A18">
        <v>15</v>
      </c>
      <c r="B18">
        <v>26.086956521739133</v>
      </c>
    </row>
    <row r="19" spans="1:15">
      <c r="A19">
        <v>16</v>
      </c>
      <c r="B19">
        <v>23.529411764705884</v>
      </c>
      <c r="E19" s="152" t="s">
        <v>110</v>
      </c>
      <c r="F19" s="129"/>
      <c r="G19" s="129"/>
      <c r="H19" s="129"/>
      <c r="I19" s="129"/>
    </row>
    <row r="20" spans="1:15">
      <c r="A20">
        <v>17</v>
      </c>
      <c r="B20">
        <v>21.052631578947366</v>
      </c>
      <c r="E20" s="153">
        <f>Feuil1!C6</f>
        <v>0</v>
      </c>
      <c r="F20" s="153"/>
      <c r="G20" s="153"/>
      <c r="H20" s="153"/>
      <c r="I20" s="153"/>
    </row>
    <row r="21" spans="1:15">
      <c r="A21">
        <v>18</v>
      </c>
      <c r="B21">
        <v>18.848167539267017</v>
      </c>
    </row>
    <row r="22" spans="1:15">
      <c r="A22">
        <v>19</v>
      </c>
      <c r="B22">
        <v>16.901408450704228</v>
      </c>
      <c r="E22" s="50" t="s">
        <v>94</v>
      </c>
      <c r="F22" s="50" t="s">
        <v>95</v>
      </c>
      <c r="G22" s="50" t="s">
        <v>96</v>
      </c>
      <c r="H22" s="50" t="s">
        <v>97</v>
      </c>
      <c r="I22" s="50" t="s">
        <v>98</v>
      </c>
      <c r="J22" s="132" t="s">
        <v>120</v>
      </c>
    </row>
    <row r="23" spans="1:15">
      <c r="A23">
        <v>20</v>
      </c>
      <c r="B23">
        <v>15.189873417721518</v>
      </c>
      <c r="D23" s="50" t="s">
        <v>94</v>
      </c>
      <c r="E23" s="64">
        <f>E5</f>
        <v>0</v>
      </c>
      <c r="F23">
        <f>F24*60</f>
        <v>0</v>
      </c>
      <c r="G23">
        <f>G24*60</f>
        <v>0</v>
      </c>
      <c r="H23">
        <f>H24*60</f>
        <v>0</v>
      </c>
      <c r="I23">
        <f>I24*60</f>
        <v>0</v>
      </c>
      <c r="J23" s="132"/>
    </row>
    <row r="24" spans="1:15">
      <c r="A24">
        <v>21</v>
      </c>
      <c r="B24">
        <v>13.636363636363635</v>
      </c>
      <c r="D24" s="50" t="s">
        <v>95</v>
      </c>
      <c r="E24">
        <f>E23/60</f>
        <v>0</v>
      </c>
      <c r="F24" s="64">
        <f>F6</f>
        <v>0</v>
      </c>
      <c r="G24">
        <f>G25*60</f>
        <v>0</v>
      </c>
      <c r="H24">
        <f>H25*60</f>
        <v>0</v>
      </c>
      <c r="I24">
        <f>I25*60</f>
        <v>0</v>
      </c>
      <c r="J24" s="150">
        <f>Feuil1!C9</f>
        <v>1</v>
      </c>
    </row>
    <row r="25" spans="1:15">
      <c r="A25">
        <v>22</v>
      </c>
      <c r="B25">
        <v>12.203389830508474</v>
      </c>
      <c r="D25" s="50" t="s">
        <v>96</v>
      </c>
      <c r="E25">
        <f>E24/60</f>
        <v>0</v>
      </c>
      <c r="F25">
        <f>F24/60</f>
        <v>0</v>
      </c>
      <c r="G25" s="93">
        <f>G7</f>
        <v>0</v>
      </c>
      <c r="H25">
        <f>H26*24</f>
        <v>0</v>
      </c>
      <c r="I25">
        <f>I26*24</f>
        <v>0</v>
      </c>
      <c r="J25" s="150"/>
    </row>
    <row r="26" spans="1:15">
      <c r="A26">
        <v>23</v>
      </c>
      <c r="B26">
        <v>10.94224924012158</v>
      </c>
      <c r="D26" s="50" t="s">
        <v>97</v>
      </c>
      <c r="E26">
        <f>E25/24</f>
        <v>0</v>
      </c>
      <c r="F26">
        <f>F25/24</f>
        <v>0</v>
      </c>
      <c r="G26">
        <f>G25/24</f>
        <v>0</v>
      </c>
      <c r="H26" s="64">
        <f>H8</f>
        <v>0</v>
      </c>
      <c r="I26">
        <f>I27*7</f>
        <v>0</v>
      </c>
      <c r="J26" s="150"/>
    </row>
    <row r="27" spans="1:15">
      <c r="A27">
        <v>24</v>
      </c>
      <c r="B27">
        <v>9.8360655737704921</v>
      </c>
      <c r="D27" s="50" t="s">
        <v>98</v>
      </c>
      <c r="E27">
        <f>E26/7</f>
        <v>0</v>
      </c>
      <c r="F27">
        <f>F26/7</f>
        <v>0</v>
      </c>
      <c r="G27">
        <f>G26/7</f>
        <v>0</v>
      </c>
      <c r="H27">
        <f>H26/7</f>
        <v>0</v>
      </c>
      <c r="I27" s="64">
        <f>I9</f>
        <v>0</v>
      </c>
      <c r="J27" s="150"/>
    </row>
    <row r="28" spans="1:15">
      <c r="A28">
        <v>25</v>
      </c>
      <c r="B28">
        <v>8.8235294117647065</v>
      </c>
    </row>
    <row r="29" spans="1:15">
      <c r="A29">
        <v>26</v>
      </c>
      <c r="B29">
        <v>7.9120879120879124</v>
      </c>
      <c r="D29" s="50" t="s">
        <v>99</v>
      </c>
      <c r="E29" s="73" t="str">
        <f>IF(E23&gt;0,E23&amp;D23,"")</f>
        <v/>
      </c>
      <c r="F29" s="73" t="str">
        <f>IF(F23&gt;0,F23&amp;D23,"")</f>
        <v/>
      </c>
      <c r="G29" s="73" t="str">
        <f>IF(G23&gt;0,G23&amp;D23,"")</f>
        <v/>
      </c>
      <c r="H29" s="73" t="str">
        <f>IF(H23&gt;0,H23&amp;D23,"")</f>
        <v/>
      </c>
      <c r="I29" s="73" t="str">
        <f>IF(I23&gt;0,I23&amp;D23,"")</f>
        <v/>
      </c>
      <c r="J29" s="50" t="s">
        <v>100</v>
      </c>
      <c r="K29" s="74">
        <f>LARGE(K30:K34,1)</f>
        <v>0</v>
      </c>
      <c r="L29" s="50" t="s">
        <v>114</v>
      </c>
    </row>
    <row r="30" spans="1:15">
      <c r="A30">
        <v>27</v>
      </c>
      <c r="B30">
        <v>7.0866141732283463</v>
      </c>
      <c r="E30" s="73" t="str">
        <f>IF(E29&gt;0,E24&amp;D24,"")</f>
        <v>0minute(s)</v>
      </c>
      <c r="F30" s="73" t="str">
        <f>IF(F29&gt;0,F24&amp;D24,"")</f>
        <v>0minute(s)</v>
      </c>
      <c r="G30" s="73" t="str">
        <f>IF(G29&gt;0,G24&amp;D24,"")</f>
        <v>0minute(s)</v>
      </c>
      <c r="H30" s="73" t="str">
        <f>IF(H29&gt;0,H24&amp;D24,"")</f>
        <v>0minute(s)</v>
      </c>
      <c r="I30" s="73" t="str">
        <f>IF(I29&gt;0,I24&amp;D24,"")</f>
        <v>0minute(s)</v>
      </c>
      <c r="K30" s="94">
        <f>E20+E23/VLOOKUP(J24,$A$4:$B$53,2)</f>
        <v>0</v>
      </c>
    </row>
    <row r="31" spans="1:15">
      <c r="A31">
        <v>28</v>
      </c>
      <c r="B31">
        <v>6.3604240282685511</v>
      </c>
      <c r="E31" s="73" t="str">
        <f>IF(E30&gt;0,E25&amp;D25,"")</f>
        <v>0heure(s)</v>
      </c>
      <c r="F31" s="73" t="str">
        <f>IF(F30&gt;0,F25&amp;D25,"")</f>
        <v>0heure(s)</v>
      </c>
      <c r="G31" s="73" t="str">
        <f>IF(G30&gt;0,G25&amp;D25,"")</f>
        <v>0heure(s)</v>
      </c>
      <c r="H31" s="73" t="str">
        <f>IF(H30&gt;0,H25&amp;D25,"")</f>
        <v>0heure(s)</v>
      </c>
      <c r="I31" s="73" t="str">
        <f>IF(I30&gt;0,I25&amp;D25,"")</f>
        <v>0heure(s)</v>
      </c>
      <c r="K31" s="94">
        <f>E20+F23/VLOOKUP(J24,$A$4:$B$53,2)</f>
        <v>0</v>
      </c>
    </row>
    <row r="32" spans="1:15">
      <c r="A32">
        <v>29</v>
      </c>
      <c r="B32">
        <v>5.7052297939778125</v>
      </c>
      <c r="E32" s="73" t="str">
        <f>IF(E31&gt;0,E26&amp;D26,"")</f>
        <v>0jour(s)</v>
      </c>
      <c r="F32" s="73" t="str">
        <f>IF(F31&gt;0,F26&amp;D26,"")</f>
        <v>0jour(s)</v>
      </c>
      <c r="G32" s="73" t="str">
        <f>IF(G31&gt;0,G26&amp;D26,"")</f>
        <v>0jour(s)</v>
      </c>
      <c r="H32" s="73" t="str">
        <f>IF(H31&gt;0,H26&amp;D26,"")</f>
        <v>0jour(s)</v>
      </c>
      <c r="I32" s="73" t="str">
        <f>IF(I31&gt;0,I26&amp;D26,"")</f>
        <v>0jour(s)</v>
      </c>
      <c r="K32" s="94">
        <f>E20+G23/VLOOKUP(J24,$A$4:$B$53,2)</f>
        <v>0</v>
      </c>
    </row>
    <row r="33" spans="1:12">
      <c r="A33">
        <v>30</v>
      </c>
      <c r="B33">
        <v>5.1136363636363642</v>
      </c>
      <c r="E33" s="73" t="str">
        <f>IF(E32&gt;0,E27&amp;D27,"")</f>
        <v>0semaine(s)</v>
      </c>
      <c r="F33" s="73" t="str">
        <f>IF(F32&gt;0,F27&amp;D27,"")</f>
        <v>0semaine(s)</v>
      </c>
      <c r="G33" s="73" t="str">
        <f>IF(G32&gt;0,G27&amp;D27,"")</f>
        <v>0semaine(s)</v>
      </c>
      <c r="H33" s="73" t="str">
        <f>IF(H32&gt;0,H27&amp;D27,"")</f>
        <v>0semaine(s)</v>
      </c>
      <c r="I33" s="73" t="str">
        <f>IF(I32&gt;0,I27&amp;D27,"")</f>
        <v>0semaine(s)</v>
      </c>
      <c r="K33" s="94">
        <f>E20+H23/VLOOKUP(J24,$A$4:$B$53,2)</f>
        <v>0</v>
      </c>
    </row>
    <row r="34" spans="1:12">
      <c r="A34">
        <v>31</v>
      </c>
      <c r="B34">
        <v>4.5859872611464967</v>
      </c>
      <c r="K34" s="94">
        <f>E20+I23/VLOOKUP(J24,$A$4:$B$53,2)</f>
        <v>0</v>
      </c>
    </row>
    <row r="35" spans="1:12">
      <c r="A35">
        <v>32</v>
      </c>
      <c r="B35">
        <v>4.1142857142857139</v>
      </c>
    </row>
    <row r="36" spans="1:12">
      <c r="A36">
        <v>33</v>
      </c>
      <c r="B36">
        <v>3.6923076923076925</v>
      </c>
    </row>
    <row r="37" spans="1:12">
      <c r="A37">
        <v>34</v>
      </c>
      <c r="B37">
        <v>3.3118675252989878</v>
      </c>
      <c r="E37" s="152" t="s">
        <v>111</v>
      </c>
      <c r="F37" s="129"/>
      <c r="G37" s="129"/>
      <c r="H37" s="129"/>
      <c r="I37" s="129"/>
    </row>
    <row r="38" spans="1:12">
      <c r="A38">
        <v>35</v>
      </c>
      <c r="B38">
        <v>2.9702970297029703</v>
      </c>
      <c r="E38" s="153">
        <f>Feuil1!D6</f>
        <v>0</v>
      </c>
      <c r="F38" s="153"/>
      <c r="G38" s="153"/>
      <c r="H38" s="153"/>
      <c r="I38" s="153"/>
    </row>
    <row r="39" spans="1:12">
      <c r="A39">
        <v>36</v>
      </c>
      <c r="B39">
        <v>2.6627218934911241</v>
      </c>
    </row>
    <row r="40" spans="1:12">
      <c r="A40">
        <v>37</v>
      </c>
      <c r="B40">
        <v>2.38885202388852</v>
      </c>
      <c r="E40" s="50" t="s">
        <v>94</v>
      </c>
      <c r="F40" s="50" t="s">
        <v>95</v>
      </c>
      <c r="G40" s="50" t="s">
        <v>96</v>
      </c>
      <c r="H40" s="50" t="s">
        <v>97</v>
      </c>
      <c r="I40" s="50" t="s">
        <v>98</v>
      </c>
      <c r="J40" s="132" t="s">
        <v>121</v>
      </c>
    </row>
    <row r="41" spans="1:12">
      <c r="A41">
        <v>38</v>
      </c>
      <c r="B41">
        <v>2.1428571428571428</v>
      </c>
      <c r="D41" s="50" t="s">
        <v>94</v>
      </c>
      <c r="E41" s="64">
        <f>E23</f>
        <v>0</v>
      </c>
      <c r="F41">
        <f>F42*60</f>
        <v>0</v>
      </c>
      <c r="G41">
        <f>G42*60</f>
        <v>0</v>
      </c>
      <c r="H41">
        <f>H42*60</f>
        <v>0</v>
      </c>
      <c r="I41">
        <f>I42*60</f>
        <v>0</v>
      </c>
      <c r="J41" s="132"/>
    </row>
    <row r="42" spans="1:12">
      <c r="A42">
        <v>39</v>
      </c>
      <c r="B42">
        <v>1.9220501868659905</v>
      </c>
      <c r="D42" s="50" t="s">
        <v>95</v>
      </c>
      <c r="E42">
        <f>E41/60</f>
        <v>0</v>
      </c>
      <c r="F42" s="64">
        <f>F24</f>
        <v>0</v>
      </c>
      <c r="G42">
        <f>G43*60</f>
        <v>0</v>
      </c>
      <c r="H42">
        <f>H43*60</f>
        <v>0</v>
      </c>
      <c r="I42">
        <f>I43*60</f>
        <v>0</v>
      </c>
      <c r="J42" s="150">
        <f>Feuil1!D9</f>
        <v>1</v>
      </c>
    </row>
    <row r="43" spans="1:12">
      <c r="A43">
        <v>40</v>
      </c>
      <c r="B43">
        <v>1.7233125897558639</v>
      </c>
      <c r="D43" s="50" t="s">
        <v>96</v>
      </c>
      <c r="E43">
        <f>E42/60</f>
        <v>0</v>
      </c>
      <c r="F43">
        <f>F42/60</f>
        <v>0</v>
      </c>
      <c r="G43" s="93">
        <f>G25</f>
        <v>0</v>
      </c>
      <c r="H43">
        <f>H44*24</f>
        <v>0</v>
      </c>
      <c r="I43">
        <f>I44*24</f>
        <v>0</v>
      </c>
      <c r="J43" s="150"/>
    </row>
    <row r="44" spans="1:12">
      <c r="A44">
        <v>41</v>
      </c>
      <c r="B44">
        <v>1.5457277801631599</v>
      </c>
      <c r="D44" s="50" t="s">
        <v>97</v>
      </c>
      <c r="E44">
        <f>E43/24</f>
        <v>0</v>
      </c>
      <c r="F44">
        <f>F43/24</f>
        <v>0</v>
      </c>
      <c r="G44">
        <f>G43/24</f>
        <v>0</v>
      </c>
      <c r="H44" s="64">
        <f>H26</f>
        <v>0</v>
      </c>
      <c r="I44">
        <f>I45*7</f>
        <v>0</v>
      </c>
      <c r="J44" s="150"/>
    </row>
    <row r="45" spans="1:12">
      <c r="A45">
        <v>42</v>
      </c>
      <c r="B45">
        <v>1.3862148633038121</v>
      </c>
      <c r="D45" s="50" t="s">
        <v>98</v>
      </c>
      <c r="E45">
        <f>E44/7</f>
        <v>0</v>
      </c>
      <c r="F45">
        <f>F44/7</f>
        <v>0</v>
      </c>
      <c r="G45">
        <f>G44/7</f>
        <v>0</v>
      </c>
      <c r="H45">
        <f>H44/7</f>
        <v>0</v>
      </c>
      <c r="I45" s="64">
        <f>I27</f>
        <v>0</v>
      </c>
      <c r="J45" s="150"/>
    </row>
    <row r="46" spans="1:12">
      <c r="A46">
        <v>43</v>
      </c>
      <c r="B46">
        <v>1.2435233160621761</v>
      </c>
    </row>
    <row r="47" spans="1:12">
      <c r="A47">
        <v>44</v>
      </c>
      <c r="B47">
        <v>1.1152416356877324</v>
      </c>
      <c r="D47" s="50" t="s">
        <v>99</v>
      </c>
      <c r="E47" s="73" t="str">
        <f>IF(E41&gt;0,E41&amp;D41,"")</f>
        <v/>
      </c>
      <c r="F47" s="73" t="str">
        <f>IF(F41&gt;0,F41&amp;D41,"")</f>
        <v/>
      </c>
      <c r="G47" s="73" t="str">
        <f>IF(G41&gt;0,G41&amp;D41,"")</f>
        <v/>
      </c>
      <c r="H47" s="73" t="str">
        <f>IF(H41&gt;0,H41&amp;D41,"")</f>
        <v/>
      </c>
      <c r="I47" s="73" t="str">
        <f>IF(I41&gt;0,I41&amp;D41,"")</f>
        <v/>
      </c>
      <c r="J47" s="50" t="s">
        <v>100</v>
      </c>
      <c r="K47" s="74">
        <f>LARGE(K48:K52,1)</f>
        <v>0</v>
      </c>
      <c r="L47" s="50" t="s">
        <v>115</v>
      </c>
    </row>
    <row r="48" spans="1:12">
      <c r="A48">
        <v>45</v>
      </c>
      <c r="B48">
        <v>1.0002778549597111</v>
      </c>
      <c r="E48" s="73" t="str">
        <f>IF(E47&gt;0,E42&amp;D42,"")</f>
        <v>0minute(s)</v>
      </c>
      <c r="F48" s="73" t="str">
        <f>IF(F47&gt;0,F42&amp;D42,"")</f>
        <v>0minute(s)</v>
      </c>
      <c r="G48" s="73" t="str">
        <f>IF(G47&gt;0,G42&amp;D42,"")</f>
        <v>0minute(s)</v>
      </c>
      <c r="H48" s="73" t="str">
        <f>IF(H47&gt;0,H42&amp;D42,"")</f>
        <v>0minute(s)</v>
      </c>
      <c r="I48" s="73" t="str">
        <f>IF(I47&gt;0,I42&amp;D42,"")</f>
        <v>0minute(s)</v>
      </c>
      <c r="K48" s="94">
        <f>E38+E41/VLOOKUP(J42,$A$4:$B$53,2)</f>
        <v>0</v>
      </c>
    </row>
    <row r="49" spans="1:11">
      <c r="A49">
        <v>46</v>
      </c>
      <c r="B49">
        <v>0.89730807577268201</v>
      </c>
      <c r="E49" s="73" t="str">
        <f>IF(E48&gt;0,E43&amp;D43,"")</f>
        <v>0heure(s)</v>
      </c>
      <c r="F49" s="73" t="str">
        <f>IF(F48&gt;0,F43&amp;D43,"")</f>
        <v>0heure(s)</v>
      </c>
      <c r="G49" s="73" t="str">
        <f>IF(G48&gt;0,G43&amp;D43,"")</f>
        <v>0heure(s)</v>
      </c>
      <c r="H49" s="73" t="str">
        <f>IF(H48&gt;0,H43&amp;D43,"")</f>
        <v>0heure(s)</v>
      </c>
      <c r="I49" s="73" t="str">
        <f>IF(I48&gt;0,I43&amp;D43,"")</f>
        <v>0heure(s)</v>
      </c>
      <c r="K49" s="94">
        <f>E38+F41/VLOOKUP(J42,$A$4:$B$53,2)</f>
        <v>0</v>
      </c>
    </row>
    <row r="50" spans="1:11">
      <c r="A50">
        <v>47</v>
      </c>
      <c r="B50">
        <v>0.8048289738430584</v>
      </c>
      <c r="E50" s="73" t="str">
        <f>IF(E49&gt;0,E44&amp;D44,"")</f>
        <v>0jour(s)</v>
      </c>
      <c r="F50" s="73" t="str">
        <f>IF(F49&gt;0,F44&amp;D44,"")</f>
        <v>0jour(s)</v>
      </c>
      <c r="G50" s="73" t="str">
        <f>IF(G49&gt;0,G44&amp;D44,"")</f>
        <v>0jour(s)</v>
      </c>
      <c r="H50" s="73" t="str">
        <f>IF(H49&gt;0,H44&amp;D44,"")</f>
        <v>0jour(s)</v>
      </c>
      <c r="I50" s="73" t="str">
        <f>IF(I49&gt;0,I44&amp;D44,"")</f>
        <v>0jour(s)</v>
      </c>
      <c r="K50" s="94">
        <f>E38+G41/VLOOKUP(J42,$A$4:$B$53,2)</f>
        <v>0</v>
      </c>
    </row>
    <row r="51" spans="1:11">
      <c r="A51">
        <v>48</v>
      </c>
      <c r="B51">
        <v>0.72173215717722528</v>
      </c>
      <c r="E51" s="73" t="str">
        <f>IF(E50&gt;0,E45&amp;D45,"")</f>
        <v>0semaine(s)</v>
      </c>
      <c r="F51" s="73" t="str">
        <f>IF(F50&gt;0,F45&amp;D45,"")</f>
        <v>0semaine(s)</v>
      </c>
      <c r="G51" s="73" t="str">
        <f>IF(G50&gt;0,G45&amp;D45,"")</f>
        <v>0semaine(s)</v>
      </c>
      <c r="H51" s="73" t="str">
        <f>IF(H50&gt;0,H45&amp;D45,"")</f>
        <v>0semaine(s)</v>
      </c>
      <c r="I51" s="73" t="str">
        <f>IF(I50&gt;0,I45&amp;D45,"")</f>
        <v>0semaine(s)</v>
      </c>
      <c r="K51" s="94">
        <f>E38+H41/VLOOKUP(J42,$A$4:$B$53,2)</f>
        <v>0</v>
      </c>
    </row>
    <row r="52" spans="1:11">
      <c r="A52">
        <v>49</v>
      </c>
      <c r="B52">
        <v>0.64736558172990466</v>
      </c>
      <c r="K52" s="94">
        <f>E38+I41/VLOOKUP(J42,$A$4:$B$53,2)</f>
        <v>0</v>
      </c>
    </row>
    <row r="53" spans="1:11">
      <c r="A53">
        <v>50</v>
      </c>
      <c r="B53">
        <v>0.58064516129032262</v>
      </c>
    </row>
  </sheetData>
  <sheetProtection sheet="1" objects="1" scenarios="1" selectLockedCells="1"/>
  <mergeCells count="13">
    <mergeCell ref="E38:I38"/>
    <mergeCell ref="J40:J41"/>
    <mergeCell ref="J42:J45"/>
    <mergeCell ref="E19:I19"/>
    <mergeCell ref="E20:I20"/>
    <mergeCell ref="J22:J23"/>
    <mergeCell ref="J24:J27"/>
    <mergeCell ref="E37:I37"/>
    <mergeCell ref="J4:J5"/>
    <mergeCell ref="J6:J9"/>
    <mergeCell ref="A1:D2"/>
    <mergeCell ref="E1:I1"/>
    <mergeCell ref="E2:I2"/>
  </mergeCells>
  <conditionalFormatting sqref="M11:M15 L17 L35 L53">
    <cfRule type="cellIs" dxfId="4" priority="36" stopIfTrue="1" operator="greaterThan">
      <formula>$G$2</formula>
    </cfRule>
  </conditionalFormatting>
  <conditionalFormatting sqref="O11:O15 M17 O17">
    <cfRule type="cellIs" dxfId="3" priority="35" stopIfTrue="1" operator="greaterThan">
      <formula>$I$2</formula>
    </cfRule>
  </conditionalFormatting>
  <conditionalFormatting sqref="K11">
    <cfRule type="cellIs" dxfId="2" priority="3" operator="greaterThan">
      <formula>E2</formula>
    </cfRule>
  </conditionalFormatting>
  <conditionalFormatting sqref="K29">
    <cfRule type="cellIs" dxfId="1" priority="2" operator="greaterThan">
      <formula>E20</formula>
    </cfRule>
  </conditionalFormatting>
  <conditionalFormatting sqref="K47">
    <cfRule type="cellIs" dxfId="0" priority="1" operator="greaterThan">
      <formula>E38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Infos ressources Monde Speed</vt:lpstr>
      <vt:lpstr>Infos ressources Monde 1</vt:lpstr>
      <vt:lpstr>Tps prod° ressources M1</vt:lpstr>
      <vt:lpstr>Feuil1</vt:lpstr>
      <vt:lpstr>Temps production ressources</vt:lpstr>
      <vt:lpstr>Ressources pour former Soldats</vt:lpstr>
      <vt:lpstr>Calculs à ne pas modifier</vt:lpstr>
      <vt:lpstr>Combien de ressources dans...</vt:lpstr>
      <vt:lpstr>Feuil1!game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joachim</dc:creator>
  <cp:lastModifiedBy>Brossard Joachim</cp:lastModifiedBy>
  <dcterms:created xsi:type="dcterms:W3CDTF">2009-06-10T13:24:09Z</dcterms:created>
  <dcterms:modified xsi:type="dcterms:W3CDTF">2010-08-05T18:04:03Z</dcterms:modified>
</cp:coreProperties>
</file>