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showInkAnnotation="0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xime\Desktop\alec1025-v2\Alec1025 V2\"/>
    </mc:Choice>
  </mc:AlternateContent>
  <xr:revisionPtr revIDLastSave="0" documentId="13_ncr:1_{C3BFD86A-1993-48EC-A129-0B2D0AF35A70}" xr6:coauthVersionLast="44" xr6:coauthVersionMax="45" xr10:uidLastSave="{00000000-0000-0000-0000-000000000000}"/>
  <bookViews>
    <workbookView xWindow="-110" yWindow="-110" windowWidth="38620" windowHeight="21220" xr2:uid="{00000000-000D-0000-FFFF-FFFF00000000}"/>
  </bookViews>
  <sheets>
    <sheet name="Feuil2" sheetId="3" r:id="rId1"/>
    <sheet name="Feuil3" sheetId="4" r:id="rId2"/>
    <sheet name="Listes" sheetId="2" r:id="rId3"/>
  </sheets>
  <definedNames>
    <definedName name="Chiffres06">Listes!$A$2:$A$8</definedName>
    <definedName name="ListeCause">Listes!$I$2:$I$30</definedName>
    <definedName name="ListeChiffres">Listes!$A$2:$A$6</definedName>
    <definedName name="ListeCPG">Listes!$C$2:$C$6</definedName>
    <definedName name="ListeEcarts">Listes!$G$2:$G$9</definedName>
    <definedName name="ListeHNA">Listes!$E$2:$E$12</definedName>
    <definedName name="ListeHPLC">Listes!$B$2:$B$14</definedName>
    <definedName name="ListeRFT">Listes!$H$2:$H$3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3" i="3" l="1"/>
  <c r="J18" i="3"/>
  <c r="B20" i="3"/>
  <c r="B14" i="3"/>
  <c r="B22" i="3"/>
  <c r="F19" i="3"/>
  <c r="E19" i="3"/>
  <c r="D19" i="3"/>
  <c r="C19" i="3"/>
  <c r="B16" i="3"/>
  <c r="C13" i="3"/>
  <c r="D13" i="3"/>
  <c r="E13" i="3"/>
  <c r="F13" i="3"/>
  <c r="H5" i="3"/>
  <c r="G5" i="3"/>
  <c r="F5" i="3"/>
  <c r="E5" i="3"/>
  <c r="D5" i="3"/>
  <c r="C5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Tableau1" description="Connexion à la requête « Tableau1 » dans le classeur." type="5" refreshedVersion="0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<sst xmlns="http://schemas.openxmlformats.org/spreadsheetml/2006/main" count="143" uniqueCount="128">
  <si>
    <t>Code Produit</t>
  </si>
  <si>
    <t>Lot</t>
  </si>
  <si>
    <t>RFT</t>
  </si>
  <si>
    <t>Cause</t>
  </si>
  <si>
    <t>Détail</t>
  </si>
  <si>
    <t>Visa</t>
  </si>
  <si>
    <t>Nombre de chaînes HPLC utilisées</t>
  </si>
  <si>
    <t>Nombre de chaines CPG utilisées</t>
  </si>
  <si>
    <t>Date début</t>
  </si>
  <si>
    <t>Heure début</t>
  </si>
  <si>
    <t>Date fin</t>
  </si>
  <si>
    <t>Heure fin</t>
  </si>
  <si>
    <t>Chiffres</t>
  </si>
  <si>
    <t>HPLC</t>
  </si>
  <si>
    <t>HPLC 8</t>
  </si>
  <si>
    <t>HPLC 10</t>
  </si>
  <si>
    <t>HPLC 11</t>
  </si>
  <si>
    <t>HPLC 12</t>
  </si>
  <si>
    <t>HPLC 13</t>
  </si>
  <si>
    <t>HPLC 14</t>
  </si>
  <si>
    <t>HPLC 15</t>
  </si>
  <si>
    <t>HPLC 16</t>
  </si>
  <si>
    <t>HPLC 17</t>
  </si>
  <si>
    <t>HPLC 18</t>
  </si>
  <si>
    <t>HPLC 19</t>
  </si>
  <si>
    <t>HPLC 20</t>
  </si>
  <si>
    <t>HPLC 21</t>
  </si>
  <si>
    <t>CPG</t>
  </si>
  <si>
    <t>CPG 4 HS</t>
  </si>
  <si>
    <t>CPG 5</t>
  </si>
  <si>
    <t>CPG 7 HS</t>
  </si>
  <si>
    <t>CPG 8</t>
  </si>
  <si>
    <t>CPG 9</t>
  </si>
  <si>
    <t>HNA</t>
  </si>
  <si>
    <t>Objectif annuel</t>
  </si>
  <si>
    <t>Verrerie</t>
  </si>
  <si>
    <t>Réunions</t>
  </si>
  <si>
    <t>Nettoyage, rangement et HSE</t>
  </si>
  <si>
    <t>Analyse sur produit hors LIMS</t>
  </si>
  <si>
    <t>Gestion des réactifs</t>
  </si>
  <si>
    <t>Documentation administration</t>
  </si>
  <si>
    <t>Métrologie des appareils</t>
  </si>
  <si>
    <t>Réception/Vérification échantillons</t>
  </si>
  <si>
    <t>Validation/Qualification</t>
  </si>
  <si>
    <t>Habilitation/Formation</t>
  </si>
  <si>
    <t>Ecart au standard</t>
  </si>
  <si>
    <t>OOS/OOT/OOE/Déviation/Anomalie</t>
  </si>
  <si>
    <t>Panne équipement (appareillage défectueux, perte connexion réseau, colonne défectueuse)</t>
  </si>
  <si>
    <t>Recherche réactif/manquant/périmé</t>
  </si>
  <si>
    <t>Manque verrerie</t>
  </si>
  <si>
    <t>Pré-lecture</t>
  </si>
  <si>
    <t>Identification gram et vitek</t>
  </si>
  <si>
    <t>PET</t>
  </si>
  <si>
    <t>SST non valide (dérive témoin de contrôle, témoin de recouvrement non conforme)</t>
  </si>
  <si>
    <t>Oui</t>
  </si>
  <si>
    <t>Non</t>
  </si>
  <si>
    <t/>
  </si>
  <si>
    <t>Matériel</t>
  </si>
  <si>
    <t>Milieu</t>
  </si>
  <si>
    <t>Méthode</t>
  </si>
  <si>
    <t>Main-d'œuvre</t>
  </si>
  <si>
    <t>Matière</t>
  </si>
  <si>
    <t>Main-d'œuvre / Matériel</t>
  </si>
  <si>
    <t>Main-d'œuvre / Matière</t>
  </si>
  <si>
    <t>Main-d'œuvre / Méthode</t>
  </si>
  <si>
    <t>Main-d'œuvre / Milieu</t>
  </si>
  <si>
    <t>Matériel / Matière</t>
  </si>
  <si>
    <t>Matériel / Méthode</t>
  </si>
  <si>
    <t>Matériel / Milieu</t>
  </si>
  <si>
    <t>Matière / Méthode</t>
  </si>
  <si>
    <t>Matière / Milieu</t>
  </si>
  <si>
    <t>Méthode / Milieu</t>
  </si>
  <si>
    <t>---NA---</t>
  </si>
  <si>
    <t>Main-d'œuvre / Matériel / Matière</t>
  </si>
  <si>
    <t>Main-d'œuvre / Matériel / Méthode</t>
  </si>
  <si>
    <t>Main-d'œuvre / Matériel / Milieu</t>
  </si>
  <si>
    <t>Main-d'œuvre / Matière / Méthode</t>
  </si>
  <si>
    <t>Main-d'œuvre / Matière / Milieu</t>
  </si>
  <si>
    <t>Main-d'œuvre / Méthode / Milieu</t>
  </si>
  <si>
    <t>Matériel / Matière / Méthode</t>
  </si>
  <si>
    <t>Matériel / Matière / Milieu</t>
  </si>
  <si>
    <t>Matière / Méthode / Milieu</t>
  </si>
  <si>
    <t>Main-d'œuvre / Matériel / Matière / Méthode</t>
  </si>
  <si>
    <t>Main-d'œuvre / Matériel / Matière / Milieu</t>
  </si>
  <si>
    <t>Matériel / Matière / Méthode / Milieu</t>
  </si>
  <si>
    <t>Main-d'œuvre / Matériel / Matière / Méthode / Milieu</t>
  </si>
  <si>
    <t>heures décimales</t>
  </si>
  <si>
    <t>Date</t>
  </si>
  <si>
    <t>Relance</t>
  </si>
  <si>
    <t>Convertisseur</t>
  </si>
  <si>
    <t xml:space="preserve"> heures hh:mm</t>
  </si>
  <si>
    <t>Poste</t>
  </si>
  <si>
    <t>Matin</t>
  </si>
  <si>
    <t>Après-midi</t>
  </si>
  <si>
    <t>Jours</t>
  </si>
  <si>
    <t>Lundi</t>
  </si>
  <si>
    <t>Mardi</t>
  </si>
  <si>
    <t>Mercredi</t>
  </si>
  <si>
    <t>Jeudi</t>
  </si>
  <si>
    <t>Vendredi</t>
  </si>
  <si>
    <t>Journée</t>
  </si>
  <si>
    <t>Nb de lot</t>
  </si>
  <si>
    <t xml:space="preserve">Date fin </t>
  </si>
  <si>
    <t xml:space="preserve">Nb chaines HPLC utilisées </t>
  </si>
  <si>
    <t xml:space="preserve">Nb chaines GC utilisées </t>
  </si>
  <si>
    <t xml:space="preserve">Relance(s) ? </t>
  </si>
  <si>
    <t>Cause(s)</t>
  </si>
  <si>
    <t>N° de lot</t>
  </si>
  <si>
    <t>Chaîne HPLC 1</t>
  </si>
  <si>
    <t xml:space="preserve">Temps d'utilisation HPLC 1 </t>
  </si>
  <si>
    <t>Chaîne HPLC 2</t>
  </si>
  <si>
    <t>Temps d'utilisation HPLC 2</t>
  </si>
  <si>
    <t>Chaîne HPLC 3</t>
  </si>
  <si>
    <t>Temps d'utilisation HPLC 3</t>
  </si>
  <si>
    <t>Chaîne HPLC 4</t>
  </si>
  <si>
    <t>Temps d'utilisation HPLC 4</t>
  </si>
  <si>
    <t>Chaîne CPG A</t>
  </si>
  <si>
    <t>Temps d'utilisation CPG A</t>
  </si>
  <si>
    <t>Chaîne CPG B</t>
  </si>
  <si>
    <t>Temps d'utilisation CPG B</t>
  </si>
  <si>
    <t>Chaîne CPG C</t>
  </si>
  <si>
    <t>Temps d'utilisation CPG C</t>
  </si>
  <si>
    <t>Chaîne CPG D</t>
  </si>
  <si>
    <t>Temps d'utilisation CPG D</t>
  </si>
  <si>
    <t>Détails</t>
  </si>
  <si>
    <t>RFT chiffre</t>
  </si>
  <si>
    <t>MCE</t>
  </si>
  <si>
    <t>Maintenance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</si>
</sst>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center" vertical="center" wrapText="1"/>
    </xf>
    <xf numFmtId="20" fontId="0" fillId="0" borderId="2" xfId="0" applyNumberFormat="1" applyFont="1" applyFill="1" applyBorder="1" applyAlignment="1" applyProtection="1">
      <alignment horizontal="center" vertical="center"/>
      <protection locked="0"/>
    </xf>
    <xf numFmtId="20" fontId="0" fillId="0" borderId="0" xfId="0" applyNumberFormat="1" applyFont="1" applyFill="1" applyBorder="1" applyAlignment="1" applyProtection="1">
      <alignment horizontal="center" vertical="center"/>
      <protection locked="0"/>
    </xf>
    <xf numFmtId="2" fontId="0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6" xfId="0" applyBorder="1" applyAlignment="1" applyProtection="1">
      <alignment horizontal="center" vertical="center" wrapText="1"/>
      <protection locked="0"/>
    </xf>
    <xf numFmtId="0" fontId="1" fillId="0" borderId="5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14" fontId="1" fillId="0" borderId="4" xfId="0" applyNumberFormat="1" applyFont="1" applyFill="1" applyBorder="1" applyAlignment="1">
      <alignment horizontal="center" vertical="center" wrapText="1"/>
    </xf>
    <xf numFmtId="164" fontId="1" fillId="0" borderId="4" xfId="0" applyNumberFormat="1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0" fontId="0" fillId="0" borderId="11" xfId="0" applyNumberFormat="1" applyFont="1" applyFill="1" applyBorder="1" applyAlignment="1">
      <alignment horizontal="center" vertical="center" wrapText="1"/>
    </xf>
    <xf numFmtId="0" fontId="0" fillId="0" borderId="12" xfId="0" applyNumberFormat="1" applyFont="1" applyFill="1" applyBorder="1" applyAlignment="1">
      <alignment horizontal="center" vertical="center" wrapText="1"/>
    </xf>
    <xf numFmtId="2" fontId="0" fillId="0" borderId="13" xfId="0" applyNumberFormat="1" applyFont="1" applyFill="1" applyBorder="1" applyAlignment="1">
      <alignment horizontal="center" vertical="center" wrapText="1"/>
    </xf>
    <xf numFmtId="2" fontId="0" fillId="0" borderId="14" xfId="0" applyNumberFormat="1" applyFont="1" applyFill="1" applyBorder="1" applyAlignment="1">
      <alignment horizontal="center" vertical="center" wrapText="1"/>
    </xf>
    <xf numFmtId="0" fontId="0" fillId="0" borderId="7" xfId="0" applyFont="1" applyFill="1" applyBorder="1" applyAlignment="1">
      <alignment horizontal="center" vertical="center" wrapText="1"/>
    </xf>
    <xf numFmtId="0" fontId="0" fillId="0" borderId="8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1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solid">
          <bgColor auto="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127000</xdr:colOff>
          <xdr:row>22</xdr:row>
          <xdr:rowOff>57150</xdr:rowOff>
        </xdr:from>
        <xdr:to>
          <xdr:col>10</xdr:col>
          <xdr:colOff>552450</xdr:colOff>
          <xdr:row>25</xdr:row>
          <xdr:rowOff>127000</xdr:rowOff>
        </xdr:to>
        <xdr:sp macro="" textlink="">
          <xdr:nvSpPr>
            <xdr:cNvPr id="2056" name="Bt1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2:M24"/>
  <sheetViews>
    <sheetView showGridLines="0" tabSelected="1" zoomScale="85" zoomScaleNormal="85" workbookViewId="0">
      <selection activeCell="B20" sqref="B20"/>
    </sheetView>
  </sheetViews>
  <sheetFormatPr baseColWidth="10" defaultColWidth="17.54296875" defaultRowHeight="14.5" x14ac:dyDescent="0.35"/>
  <cols>
    <col min="1" max="1" width="13.7265625" style="4" customWidth="1"/>
    <col min="2" max="2" width="17.453125" style="4" customWidth="1"/>
    <col min="3" max="8" width="12.453125" style="4" customWidth="1"/>
    <col min="9" max="9" width="11.7265625" style="4" bestFit="1" customWidth="1"/>
    <col min="10" max="10" width="4.7265625" style="4" bestFit="1" customWidth="1"/>
    <col min="11" max="11" width="8.54296875" style="4" bestFit="1" customWidth="1"/>
    <col min="12" max="12" width="43.81640625" style="4" customWidth="1"/>
    <col min="13" max="16384" width="17.54296875" style="4"/>
  </cols>
  <sheetData>
    <row r="2" spans="1:13" x14ac:dyDescent="0.35">
      <c r="A2" s="8" t="s">
        <v>0</v>
      </c>
      <c r="B2" s="11" t="s">
        <v>127</v>
      </c>
    </row>
    <row r="3" spans="1:13" s="15" customFormat="1" ht="6" customHeight="1" x14ac:dyDescent="0.35">
      <c r="A3" s="14"/>
      <c r="B3" s="13"/>
    </row>
    <row r="4" spans="1:13" x14ac:dyDescent="0.35">
      <c r="A4" s="8" t="s">
        <v>101</v>
      </c>
      <c r="B4" s="22">
        <v>0</v>
      </c>
    </row>
    <row r="5" spans="1:13" x14ac:dyDescent="0.35">
      <c r="C5" s="8" t="str">
        <f>IF($B$4&gt;=1,"Lot 1","")</f>
        <v/>
      </c>
      <c r="D5" s="8" t="str">
        <f>IF($B$4&gt;=2,"Lot 2","")</f>
        <v/>
      </c>
      <c r="E5" s="8" t="str">
        <f>IF($B$4&gt;=3,"Lot 3","")</f>
        <v/>
      </c>
      <c r="F5" s="8" t="str">
        <f>IF($B$4&gt;=4,"Lot 4","")</f>
        <v/>
      </c>
      <c r="G5" s="8" t="str">
        <f>IF($B$4&gt;=5,"Lot 5","")</f>
        <v/>
      </c>
      <c r="H5" s="8" t="str">
        <f>IF($B$4&gt;=6,"Lot 6","")</f>
        <v/>
      </c>
    </row>
    <row r="6" spans="1:13" x14ac:dyDescent="0.35">
      <c r="B6" s="8" t="s">
        <v>107</v>
      </c>
      <c r="C6" s="13">
        <v>4</v>
      </c>
      <c r="D6" s="13">
        <v>5</v>
      </c>
      <c r="E6" s="13"/>
      <c r="F6" s="13"/>
      <c r="G6" s="13"/>
      <c r="H6" s="13"/>
    </row>
    <row r="8" spans="1:13" x14ac:dyDescent="0.35">
      <c r="A8" s="8" t="s">
        <v>8</v>
      </c>
      <c r="B8" s="12">
        <v>44030</v>
      </c>
      <c r="C8" s="8" t="s">
        <v>9</v>
      </c>
      <c r="D8" s="23">
        <v>0.97361111111111109</v>
      </c>
      <c r="I8" s="8" t="s">
        <v>105</v>
      </c>
      <c r="J8" s="11" t="s">
        <v>55</v>
      </c>
      <c r="K8" s="8" t="s">
        <v>106</v>
      </c>
      <c r="L8" s="11" t="s">
        <v>72</v>
      </c>
    </row>
    <row r="9" spans="1:13" ht="6" customHeight="1" x14ac:dyDescent="0.35">
      <c r="A9" s="14"/>
      <c r="B9" s="16"/>
      <c r="C9" s="14"/>
      <c r="D9" s="16"/>
      <c r="E9" s="15"/>
      <c r="I9" s="8"/>
      <c r="K9" s="8"/>
      <c r="L9" s="16"/>
      <c r="M9" s="15"/>
    </row>
    <row r="10" spans="1:13" x14ac:dyDescent="0.35">
      <c r="A10" s="8" t="s">
        <v>102</v>
      </c>
      <c r="B10" s="12">
        <v>44031</v>
      </c>
      <c r="C10" s="8" t="s">
        <v>11</v>
      </c>
      <c r="D10" s="23">
        <v>0.625</v>
      </c>
      <c r="K10" s="8" t="s">
        <v>4</v>
      </c>
      <c r="L10" s="11"/>
    </row>
    <row r="12" spans="1:13" ht="29" x14ac:dyDescent="0.35">
      <c r="A12" s="8" t="s">
        <v>103</v>
      </c>
      <c r="B12" s="11">
        <v>1</v>
      </c>
      <c r="I12" s="8" t="s">
        <v>87</v>
      </c>
      <c r="K12" s="8" t="s">
        <v>5</v>
      </c>
    </row>
    <row r="13" spans="1:13" ht="29" x14ac:dyDescent="0.35">
      <c r="C13" s="1" t="str">
        <f>IF($B$12&gt;=1,"Chaîne HPLC 1","")</f>
        <v>Chaîne HPLC 1</v>
      </c>
      <c r="D13" s="1" t="str">
        <f>IF($B$12&gt;=2,"Chaîne HPLC 2","")</f>
        <v/>
      </c>
      <c r="E13" s="1" t="str">
        <f>IF($B$12&gt;=3,"Chaîne HPLC 3","")</f>
        <v/>
      </c>
      <c r="F13" s="1" t="str">
        <f>IF($B$12&gt;=4,"Chaîne HPLC 4","")</f>
        <v/>
      </c>
      <c r="I13" s="12">
        <f ca="1">TODAY()</f>
        <v>44031</v>
      </c>
      <c r="K13" s="11" t="s">
        <v>126</v>
      </c>
    </row>
    <row r="14" spans="1:13" x14ac:dyDescent="0.35">
      <c r="B14" s="8" t="str">
        <f>IF($B$12&gt;=1,"N° de chaîne","")</f>
        <v>N° de chaîne</v>
      </c>
      <c r="C14" s="13" t="s">
        <v>21</v>
      </c>
      <c r="D14" s="13"/>
      <c r="E14" s="13"/>
      <c r="F14" s="13"/>
    </row>
    <row r="15" spans="1:13" ht="6" customHeight="1" thickBot="1" x14ac:dyDescent="0.4">
      <c r="B15" s="8"/>
      <c r="C15" s="13"/>
      <c r="D15" s="13"/>
      <c r="E15" s="13"/>
      <c r="F15" s="13"/>
      <c r="G15" s="15"/>
    </row>
    <row r="16" spans="1:13" ht="30" customHeight="1" x14ac:dyDescent="0.35">
      <c r="B16" s="8" t="str">
        <f>IF($B$12&gt;=1,"Temps utilisation (en h décimales)","")</f>
        <v>Temps utilisation (en h décimales)</v>
      </c>
      <c r="C16" s="13">
        <v>8</v>
      </c>
      <c r="D16" s="13"/>
      <c r="E16" s="13"/>
      <c r="F16" s="13"/>
      <c r="I16" s="28" t="s">
        <v>89</v>
      </c>
      <c r="J16" s="29"/>
      <c r="K16" s="30"/>
    </row>
    <row r="17" spans="1:11" ht="29.15" customHeight="1" x14ac:dyDescent="0.35">
      <c r="I17" s="10" t="s">
        <v>90</v>
      </c>
      <c r="J17" s="24" t="s">
        <v>86</v>
      </c>
      <c r="K17" s="25"/>
    </row>
    <row r="18" spans="1:11" ht="29.5" thickBot="1" x14ac:dyDescent="0.4">
      <c r="A18" s="8" t="s">
        <v>104</v>
      </c>
      <c r="B18" s="11">
        <v>0</v>
      </c>
      <c r="I18" s="5">
        <v>0.57638888888888895</v>
      </c>
      <c r="J18" s="26">
        <f>(I18-INT(I18))*24</f>
        <v>13.833333333333336</v>
      </c>
      <c r="K18" s="27"/>
    </row>
    <row r="19" spans="1:11" ht="30" customHeight="1" x14ac:dyDescent="0.35">
      <c r="A19" s="9"/>
      <c r="B19" s="15"/>
      <c r="C19" s="1" t="str">
        <f>IF($B$18&gt;=1,"Chaîne CPG A","")</f>
        <v/>
      </c>
      <c r="D19" s="1" t="str">
        <f>IF($B$18&gt;=2,"Chaîne CPG B","")</f>
        <v/>
      </c>
      <c r="E19" s="1" t="str">
        <f>IF($B$18&gt;=3,"Chaîne CPG C","")</f>
        <v/>
      </c>
      <c r="F19" s="1" t="str">
        <f>IF($B$18&gt;=4,"Chaîne CPG D","")</f>
        <v/>
      </c>
    </row>
    <row r="20" spans="1:11" x14ac:dyDescent="0.35">
      <c r="B20" s="14" t="str">
        <f>IF($B$18&gt;=1,"N° de chaîne","")</f>
        <v/>
      </c>
      <c r="C20" s="13"/>
      <c r="D20" s="13"/>
      <c r="E20" s="13"/>
      <c r="F20" s="13"/>
    </row>
    <row r="21" spans="1:11" ht="6" customHeight="1" x14ac:dyDescent="0.35">
      <c r="B21" s="14"/>
      <c r="C21" s="13"/>
      <c r="D21" s="13"/>
      <c r="E21" s="13"/>
      <c r="F21" s="13"/>
      <c r="G21" s="15"/>
      <c r="I21" s="6"/>
      <c r="J21" s="7"/>
      <c r="K21" s="7"/>
    </row>
    <row r="22" spans="1:11" ht="29" x14ac:dyDescent="0.35">
      <c r="B22" s="14" t="str">
        <f>IF($B$18&gt;=1,"Temps utilisation (en h décimales)","")</f>
        <v/>
      </c>
      <c r="C22" s="13"/>
      <c r="D22" s="13"/>
      <c r="E22" s="13"/>
      <c r="F22" s="13"/>
    </row>
    <row r="23" spans="1:11" x14ac:dyDescent="0.35">
      <c r="B23" s="15"/>
      <c r="C23" s="15"/>
      <c r="D23" s="15"/>
      <c r="E23" s="15"/>
      <c r="F23" s="15"/>
    </row>
    <row r="24" spans="1:11" x14ac:dyDescent="0.35">
      <c r="B24" s="15"/>
    </row>
  </sheetData>
  <sheetProtection selectLockedCells="1"/>
  <mergeCells count="3">
    <mergeCell ref="J17:K17"/>
    <mergeCell ref="J18:K18"/>
    <mergeCell ref="I16:K16"/>
  </mergeCells>
  <conditionalFormatting sqref="F22 F20">
    <cfRule type="expression" dxfId="13" priority="23">
      <formula>$B$18&gt;=4</formula>
    </cfRule>
  </conditionalFormatting>
  <conditionalFormatting sqref="E22 E20">
    <cfRule type="expression" dxfId="12" priority="22">
      <formula>$B$18&gt;=3</formula>
    </cfRule>
  </conditionalFormatting>
  <conditionalFormatting sqref="D22 D20">
    <cfRule type="expression" dxfId="11" priority="21">
      <formula>$B$18&gt;=2</formula>
    </cfRule>
  </conditionalFormatting>
  <conditionalFormatting sqref="C22 C20">
    <cfRule type="expression" dxfId="10" priority="20">
      <formula>$B$18&gt;=1</formula>
    </cfRule>
  </conditionalFormatting>
  <conditionalFormatting sqref="C14 C16">
    <cfRule type="expression" dxfId="9" priority="19">
      <formula>$B$12&gt;=1</formula>
    </cfRule>
  </conditionalFormatting>
  <conditionalFormatting sqref="D14 D16">
    <cfRule type="expression" dxfId="8" priority="18">
      <formula>$B$12&gt;=2</formula>
    </cfRule>
  </conditionalFormatting>
  <conditionalFormatting sqref="E14 E16">
    <cfRule type="expression" dxfId="7" priority="17">
      <formula>$B$12&gt;=3</formula>
    </cfRule>
  </conditionalFormatting>
  <conditionalFormatting sqref="B12 F14 F16">
    <cfRule type="expression" dxfId="6" priority="16">
      <formula>$B$12&gt;=4</formula>
    </cfRule>
  </conditionalFormatting>
  <conditionalFormatting sqref="C6">
    <cfRule type="expression" dxfId="5" priority="15">
      <formula>$B$4&gt;=1</formula>
    </cfRule>
  </conditionalFormatting>
  <conditionalFormatting sqref="D6">
    <cfRule type="expression" dxfId="4" priority="14">
      <formula>$B$4&gt;=2</formula>
    </cfRule>
  </conditionalFormatting>
  <conditionalFormatting sqref="E6">
    <cfRule type="expression" dxfId="3" priority="13">
      <formula>B4&gt;=3</formula>
    </cfRule>
  </conditionalFormatting>
  <conditionalFormatting sqref="F6">
    <cfRule type="expression" dxfId="2" priority="12">
      <formula>$B$4&gt;=4</formula>
    </cfRule>
  </conditionalFormatting>
  <conditionalFormatting sqref="G6">
    <cfRule type="expression" dxfId="1" priority="11">
      <formula>$B$4&gt;=5</formula>
    </cfRule>
  </conditionalFormatting>
  <conditionalFormatting sqref="H6">
    <cfRule type="expression" dxfId="0" priority="10">
      <formula>$B$4&gt;=6</formula>
    </cfRule>
  </conditionalFormatting>
  <dataValidations count="6">
    <dataValidation type="list" allowBlank="1" showInputMessage="1" showErrorMessage="1" sqref="B4" xr:uid="{00000000-0002-0000-0100-000000000000}">
      <formula1>Chiffres06</formula1>
    </dataValidation>
    <dataValidation type="list" allowBlank="1" showInputMessage="1" showErrorMessage="1" sqref="B12 B18" xr:uid="{00000000-0002-0000-0100-000001000000}">
      <formula1>ListeChiffres</formula1>
    </dataValidation>
    <dataValidation type="list" allowBlank="1" showInputMessage="1" showErrorMessage="1" sqref="J8" xr:uid="{00000000-0002-0000-0100-000002000000}">
      <formula1>ListeRFT</formula1>
    </dataValidation>
    <dataValidation type="list" allowBlank="1" showInputMessage="1" showErrorMessage="1" sqref="L8:L9" xr:uid="{00000000-0002-0000-0100-000003000000}">
      <formula1>ListeCause</formula1>
    </dataValidation>
    <dataValidation type="list" allowBlank="1" showInputMessage="1" showErrorMessage="1" sqref="C14:F15" xr:uid="{00000000-0002-0000-0100-000004000000}">
      <formula1>ListeHPLC</formula1>
    </dataValidation>
    <dataValidation type="list" allowBlank="1" showInputMessage="1" showErrorMessage="1" sqref="C20:F21" xr:uid="{00000000-0002-0000-0100-000005000000}">
      <formula1>ListeCPG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6" r:id="rId4" name="Bt1">
          <controlPr defaultSize="0" autoLine="0" r:id="rId5">
            <anchor moveWithCells="1">
              <from>
                <xdr:col>7</xdr:col>
                <xdr:colOff>127000</xdr:colOff>
                <xdr:row>22</xdr:row>
                <xdr:rowOff>57150</xdr:rowOff>
              </from>
              <to>
                <xdr:col>10</xdr:col>
                <xdr:colOff>457200</xdr:colOff>
                <xdr:row>25</xdr:row>
                <xdr:rowOff>146050</xdr:rowOff>
              </to>
            </anchor>
          </controlPr>
        </control>
      </mc:Choice>
      <mc:Fallback>
        <control shapeId="2056" r:id="rId4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I1"/>
  <sheetViews>
    <sheetView workbookViewId="0">
      <selection activeCell="N8" sqref="N8"/>
    </sheetView>
  </sheetViews>
  <sheetFormatPr baseColWidth="10" defaultColWidth="86" defaultRowHeight="14.5" x14ac:dyDescent="0.35"/>
  <cols>
    <col min="1" max="1" width="12.54296875" bestFit="1" customWidth="1"/>
    <col min="2" max="2" width="3.7265625" bestFit="1" customWidth="1"/>
    <col min="3" max="3" width="10.81640625" bestFit="1" customWidth="1"/>
    <col min="4" max="4" width="12.1796875" bestFit="1" customWidth="1"/>
    <col min="5" max="5" width="8" bestFit="1" customWidth="1"/>
    <col min="6" max="6" width="9.26953125" bestFit="1" customWidth="1"/>
    <col min="7" max="7" width="31.54296875" bestFit="1" customWidth="1"/>
    <col min="8" max="8" width="13.453125" bestFit="1" customWidth="1"/>
    <col min="9" max="9" width="24.54296875" bestFit="1" customWidth="1"/>
    <col min="10" max="10" width="13.453125" bestFit="1" customWidth="1"/>
    <col min="11" max="11" width="24.54296875" bestFit="1" customWidth="1"/>
    <col min="12" max="12" width="13.453125" bestFit="1" customWidth="1"/>
    <col min="13" max="13" width="24.54296875" bestFit="1" customWidth="1"/>
    <col min="14" max="14" width="13.453125" bestFit="1" customWidth="1"/>
    <col min="15" max="15" width="24.54296875" bestFit="1" customWidth="1"/>
    <col min="16" max="16" width="30.7265625" bestFit="1" customWidth="1"/>
    <col min="17" max="17" width="13" bestFit="1" customWidth="1"/>
    <col min="18" max="18" width="24.1796875" bestFit="1" customWidth="1"/>
    <col min="19" max="19" width="12.81640625" bestFit="1" customWidth="1"/>
    <col min="20" max="20" width="24" bestFit="1" customWidth="1"/>
    <col min="21" max="21" width="12.81640625" bestFit="1" customWidth="1"/>
    <col min="22" max="22" width="24" bestFit="1" customWidth="1"/>
    <col min="23" max="23" width="13" bestFit="1" customWidth="1"/>
    <col min="24" max="24" width="24.1796875" bestFit="1" customWidth="1"/>
    <col min="25" max="25" width="8" bestFit="1" customWidth="1"/>
    <col min="26" max="26" width="6.26953125" bestFit="1" customWidth="1"/>
    <col min="27" max="27" width="7.1796875" bestFit="1" customWidth="1"/>
    <col min="28" max="28" width="10.453125" bestFit="1" customWidth="1"/>
    <col min="29" max="29" width="8.7265625" bestFit="1" customWidth="1"/>
    <col min="30" max="30" width="8.1796875" bestFit="1" customWidth="1"/>
    <col min="31" max="31" width="13.81640625" bestFit="1" customWidth="1"/>
    <col min="32" max="32" width="6.81640625" bestFit="1" customWidth="1"/>
    <col min="33" max="33" width="9.26953125" bestFit="1" customWidth="1"/>
    <col min="34" max="34" width="5.1796875" bestFit="1" customWidth="1"/>
    <col min="35" max="35" width="4.7265625" bestFit="1" customWidth="1"/>
  </cols>
  <sheetData>
    <row r="1" spans="1:35" s="15" customFormat="1" x14ac:dyDescent="0.35">
      <c r="A1" s="17" t="s">
        <v>0</v>
      </c>
      <c r="B1" s="18" t="s">
        <v>1</v>
      </c>
      <c r="C1" s="19" t="s">
        <v>8</v>
      </c>
      <c r="D1" s="20" t="s">
        <v>9</v>
      </c>
      <c r="E1" s="19" t="s">
        <v>10</v>
      </c>
      <c r="F1" s="18" t="s">
        <v>11</v>
      </c>
      <c r="G1" s="18" t="s">
        <v>6</v>
      </c>
      <c r="H1" s="18" t="s">
        <v>108</v>
      </c>
      <c r="I1" s="18" t="s">
        <v>109</v>
      </c>
      <c r="J1" s="18" t="s">
        <v>110</v>
      </c>
      <c r="K1" s="18" t="s">
        <v>111</v>
      </c>
      <c r="L1" s="18" t="s">
        <v>112</v>
      </c>
      <c r="M1" s="18" t="s">
        <v>113</v>
      </c>
      <c r="N1" s="18" t="s">
        <v>114</v>
      </c>
      <c r="O1" s="18" t="s">
        <v>115</v>
      </c>
      <c r="P1" s="18" t="s">
        <v>7</v>
      </c>
      <c r="Q1" s="18" t="s">
        <v>116</v>
      </c>
      <c r="R1" s="18" t="s">
        <v>117</v>
      </c>
      <c r="S1" s="18" t="s">
        <v>118</v>
      </c>
      <c r="T1" s="18" t="s">
        <v>119</v>
      </c>
      <c r="U1" s="18" t="s">
        <v>120</v>
      </c>
      <c r="V1" s="18" t="s">
        <v>121</v>
      </c>
      <c r="W1" s="18" t="s">
        <v>122</v>
      </c>
      <c r="X1" s="18" t="s">
        <v>123</v>
      </c>
      <c r="Y1" s="18" t="s">
        <v>88</v>
      </c>
      <c r="Z1" s="18" t="s">
        <v>3</v>
      </c>
      <c r="AA1" s="18" t="s">
        <v>124</v>
      </c>
      <c r="AB1" s="18" t="s">
        <v>125</v>
      </c>
      <c r="AC1" s="18" t="s">
        <v>57</v>
      </c>
      <c r="AD1" s="18" t="s">
        <v>61</v>
      </c>
      <c r="AE1" s="18" t="s">
        <v>60</v>
      </c>
      <c r="AF1" s="18" t="s">
        <v>58</v>
      </c>
      <c r="AG1" s="21" t="s">
        <v>59</v>
      </c>
      <c r="AH1" s="18" t="s">
        <v>87</v>
      </c>
      <c r="AI1" s="18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K30"/>
  <sheetViews>
    <sheetView zoomScaleNormal="100" workbookViewId="0">
      <selection activeCell="G15" sqref="G15"/>
    </sheetView>
  </sheetViews>
  <sheetFormatPr baseColWidth="10" defaultRowHeight="14.5" x14ac:dyDescent="0.35"/>
  <cols>
    <col min="4" max="4" width="4.26953125" customWidth="1"/>
    <col min="5" max="5" width="32.81640625" bestFit="1" customWidth="1"/>
    <col min="6" max="6" width="3" bestFit="1" customWidth="1"/>
    <col min="7" max="7" width="43.453125" customWidth="1"/>
    <col min="9" max="9" width="49.81640625" bestFit="1" customWidth="1"/>
  </cols>
  <sheetData>
    <row r="1" spans="1:11" x14ac:dyDescent="0.35">
      <c r="A1" s="2" t="s">
        <v>12</v>
      </c>
      <c r="B1" s="2" t="s">
        <v>13</v>
      </c>
      <c r="C1" s="2" t="s">
        <v>27</v>
      </c>
      <c r="D1" s="2"/>
      <c r="E1" s="2" t="s">
        <v>33</v>
      </c>
      <c r="F1" s="2"/>
      <c r="G1" s="2" t="s">
        <v>45</v>
      </c>
      <c r="H1" s="2" t="s">
        <v>2</v>
      </c>
      <c r="I1" s="2" t="s">
        <v>3</v>
      </c>
      <c r="J1" s="2" t="s">
        <v>91</v>
      </c>
      <c r="K1" s="2" t="s">
        <v>94</v>
      </c>
    </row>
    <row r="2" spans="1:11" x14ac:dyDescent="0.35">
      <c r="A2" s="2">
        <v>0</v>
      </c>
      <c r="B2" s="2" t="s">
        <v>14</v>
      </c>
      <c r="C2" s="2" t="s">
        <v>28</v>
      </c>
      <c r="D2" s="2">
        <v>14</v>
      </c>
      <c r="E2" s="2" t="s">
        <v>34</v>
      </c>
      <c r="F2" s="2">
        <v>9</v>
      </c>
      <c r="G2" s="2" t="s">
        <v>46</v>
      </c>
      <c r="H2" s="2" t="s">
        <v>54</v>
      </c>
      <c r="I2" s="3" t="s">
        <v>72</v>
      </c>
      <c r="J2" s="2" t="s">
        <v>92</v>
      </c>
      <c r="K2" s="2" t="s">
        <v>95</v>
      </c>
    </row>
    <row r="3" spans="1:11" ht="29" x14ac:dyDescent="0.35">
      <c r="A3" s="2">
        <v>1</v>
      </c>
      <c r="B3" s="2" t="s">
        <v>15</v>
      </c>
      <c r="C3" s="2" t="s">
        <v>29</v>
      </c>
      <c r="D3" s="2">
        <v>16</v>
      </c>
      <c r="E3" s="2" t="s">
        <v>35</v>
      </c>
      <c r="F3" s="2">
        <v>7</v>
      </c>
      <c r="G3" s="4" t="s">
        <v>47</v>
      </c>
      <c r="H3" s="2" t="s">
        <v>55</v>
      </c>
      <c r="I3" s="2" t="s">
        <v>60</v>
      </c>
      <c r="J3" s="2" t="s">
        <v>93</v>
      </c>
      <c r="K3" s="2" t="s">
        <v>96</v>
      </c>
    </row>
    <row r="4" spans="1:11" x14ac:dyDescent="0.35">
      <c r="A4" s="2">
        <v>2</v>
      </c>
      <c r="B4" s="2" t="s">
        <v>16</v>
      </c>
      <c r="C4" s="2" t="s">
        <v>30</v>
      </c>
      <c r="D4" s="2">
        <v>15</v>
      </c>
      <c r="E4" s="2" t="s">
        <v>36</v>
      </c>
      <c r="F4" s="2">
        <v>10</v>
      </c>
      <c r="G4" s="2" t="s">
        <v>48</v>
      </c>
      <c r="H4" s="2"/>
      <c r="I4" s="2" t="s">
        <v>57</v>
      </c>
      <c r="J4" s="2" t="s">
        <v>100</v>
      </c>
      <c r="K4" s="2" t="s">
        <v>97</v>
      </c>
    </row>
    <row r="5" spans="1:11" x14ac:dyDescent="0.35">
      <c r="A5" s="2">
        <v>3</v>
      </c>
      <c r="B5" s="2" t="s">
        <v>17</v>
      </c>
      <c r="C5" s="2" t="s">
        <v>31</v>
      </c>
      <c r="D5" s="3" t="s">
        <v>56</v>
      </c>
      <c r="E5" s="2" t="s">
        <v>37</v>
      </c>
      <c r="F5" s="2">
        <v>8</v>
      </c>
      <c r="G5" s="2" t="s">
        <v>49</v>
      </c>
      <c r="H5" s="2"/>
      <c r="I5" s="2" t="s">
        <v>61</v>
      </c>
      <c r="K5" s="2" t="s">
        <v>98</v>
      </c>
    </row>
    <row r="6" spans="1:11" x14ac:dyDescent="0.35">
      <c r="A6" s="2">
        <v>4</v>
      </c>
      <c r="B6" s="2" t="s">
        <v>18</v>
      </c>
      <c r="C6" s="2" t="s">
        <v>32</v>
      </c>
      <c r="D6" s="2">
        <v>3</v>
      </c>
      <c r="E6" s="2" t="s">
        <v>38</v>
      </c>
      <c r="F6" s="2">
        <v>17</v>
      </c>
      <c r="G6" s="2" t="s">
        <v>50</v>
      </c>
      <c r="H6" s="2"/>
      <c r="I6" s="2" t="s">
        <v>59</v>
      </c>
      <c r="K6" s="2" t="s">
        <v>99</v>
      </c>
    </row>
    <row r="7" spans="1:11" x14ac:dyDescent="0.35">
      <c r="A7" s="2">
        <v>5</v>
      </c>
      <c r="B7" s="2" t="s">
        <v>19</v>
      </c>
      <c r="C7" s="2"/>
      <c r="D7" s="2">
        <v>2</v>
      </c>
      <c r="E7" s="2" t="s">
        <v>39</v>
      </c>
      <c r="F7" s="2">
        <v>19</v>
      </c>
      <c r="G7" s="2" t="s">
        <v>51</v>
      </c>
      <c r="H7" s="2"/>
      <c r="I7" s="2" t="s">
        <v>58</v>
      </c>
    </row>
    <row r="8" spans="1:11" x14ac:dyDescent="0.35">
      <c r="A8" s="2">
        <v>6</v>
      </c>
      <c r="B8" s="2" t="s">
        <v>20</v>
      </c>
      <c r="C8" s="2"/>
      <c r="D8" s="2">
        <v>13</v>
      </c>
      <c r="E8" s="2" t="s">
        <v>44</v>
      </c>
      <c r="F8" s="2">
        <v>5</v>
      </c>
      <c r="G8" s="2" t="s">
        <v>52</v>
      </c>
      <c r="H8" s="2"/>
      <c r="I8" s="3" t="s">
        <v>62</v>
      </c>
    </row>
    <row r="9" spans="1:11" ht="29" x14ac:dyDescent="0.35">
      <c r="A9" s="2"/>
      <c r="B9" s="2" t="s">
        <v>21</v>
      </c>
      <c r="C9" s="2"/>
      <c r="D9" s="2">
        <v>6</v>
      </c>
      <c r="E9" s="2" t="s">
        <v>40</v>
      </c>
      <c r="F9" s="2">
        <v>18</v>
      </c>
      <c r="G9" s="4" t="s">
        <v>53</v>
      </c>
      <c r="H9" s="2"/>
      <c r="I9" s="2" t="s">
        <v>63</v>
      </c>
    </row>
    <row r="10" spans="1:11" x14ac:dyDescent="0.35">
      <c r="A10" s="2"/>
      <c r="B10" s="2" t="s">
        <v>22</v>
      </c>
      <c r="C10" s="2"/>
      <c r="D10" s="2">
        <v>11</v>
      </c>
      <c r="E10" s="2" t="s">
        <v>43</v>
      </c>
      <c r="F10" s="2"/>
      <c r="G10" s="2"/>
      <c r="H10" s="2"/>
      <c r="I10" s="2" t="s">
        <v>64</v>
      </c>
    </row>
    <row r="11" spans="1:11" x14ac:dyDescent="0.35">
      <c r="A11" s="2"/>
      <c r="B11" s="2" t="s">
        <v>23</v>
      </c>
      <c r="C11" s="2"/>
      <c r="D11" s="2">
        <v>12</v>
      </c>
      <c r="E11" s="2" t="s">
        <v>42</v>
      </c>
      <c r="F11" s="2"/>
      <c r="G11" s="2"/>
      <c r="H11" s="2"/>
      <c r="I11" s="2" t="s">
        <v>65</v>
      </c>
    </row>
    <row r="12" spans="1:11" x14ac:dyDescent="0.35">
      <c r="A12" s="2"/>
      <c r="B12" s="2" t="s">
        <v>24</v>
      </c>
      <c r="C12" s="2"/>
      <c r="D12" s="2">
        <v>1</v>
      </c>
      <c r="E12" s="2" t="s">
        <v>41</v>
      </c>
      <c r="F12" s="2"/>
      <c r="G12" s="2"/>
      <c r="H12" s="2"/>
      <c r="I12" s="2" t="s">
        <v>66</v>
      </c>
    </row>
    <row r="13" spans="1:11" x14ac:dyDescent="0.35">
      <c r="A13" s="2"/>
      <c r="B13" s="2" t="s">
        <v>25</v>
      </c>
      <c r="C13" s="2"/>
      <c r="D13" s="2"/>
      <c r="E13" s="2"/>
      <c r="F13" s="2"/>
      <c r="G13" s="2"/>
      <c r="H13" s="2"/>
      <c r="I13" s="2" t="s">
        <v>67</v>
      </c>
    </row>
    <row r="14" spans="1:11" x14ac:dyDescent="0.35">
      <c r="A14" s="2"/>
      <c r="B14" s="2" t="s">
        <v>26</v>
      </c>
      <c r="C14" s="2"/>
      <c r="D14" s="2"/>
      <c r="E14" s="2"/>
      <c r="F14" s="2"/>
      <c r="G14" s="2"/>
      <c r="H14" s="2"/>
      <c r="I14" s="2" t="s">
        <v>68</v>
      </c>
    </row>
    <row r="15" spans="1:11" x14ac:dyDescent="0.35">
      <c r="A15" s="2"/>
      <c r="B15" s="2"/>
      <c r="C15" s="2"/>
      <c r="D15" s="2"/>
      <c r="E15" s="2"/>
      <c r="F15" s="2"/>
      <c r="G15" s="2"/>
      <c r="H15" s="2"/>
      <c r="I15" s="2" t="s">
        <v>69</v>
      </c>
    </row>
    <row r="16" spans="1:11" x14ac:dyDescent="0.35">
      <c r="A16" s="2"/>
      <c r="B16" s="2"/>
      <c r="C16" s="2"/>
      <c r="D16" s="2"/>
      <c r="E16" s="2"/>
      <c r="F16" s="2"/>
      <c r="G16" s="2"/>
      <c r="H16" s="2"/>
      <c r="I16" s="2" t="s">
        <v>70</v>
      </c>
    </row>
    <row r="17" spans="1:9" x14ac:dyDescent="0.35">
      <c r="A17" s="2"/>
      <c r="B17" s="2"/>
      <c r="C17" s="2"/>
      <c r="D17" s="2"/>
      <c r="E17" s="2"/>
      <c r="F17" s="2"/>
      <c r="G17" s="2"/>
      <c r="H17" s="2"/>
      <c r="I17" s="2" t="s">
        <v>71</v>
      </c>
    </row>
    <row r="18" spans="1:9" x14ac:dyDescent="0.35">
      <c r="I18" s="2" t="s">
        <v>73</v>
      </c>
    </row>
    <row r="19" spans="1:9" x14ac:dyDescent="0.35">
      <c r="I19" s="2" t="s">
        <v>74</v>
      </c>
    </row>
    <row r="20" spans="1:9" x14ac:dyDescent="0.35">
      <c r="I20" s="2" t="s">
        <v>75</v>
      </c>
    </row>
    <row r="21" spans="1:9" x14ac:dyDescent="0.35">
      <c r="I21" s="2" t="s">
        <v>76</v>
      </c>
    </row>
    <row r="22" spans="1:9" x14ac:dyDescent="0.35">
      <c r="I22" s="2" t="s">
        <v>77</v>
      </c>
    </row>
    <row r="23" spans="1:9" x14ac:dyDescent="0.35">
      <c r="I23" s="2" t="s">
        <v>78</v>
      </c>
    </row>
    <row r="24" spans="1:9" x14ac:dyDescent="0.35">
      <c r="I24" s="2" t="s">
        <v>79</v>
      </c>
    </row>
    <row r="25" spans="1:9" x14ac:dyDescent="0.35">
      <c r="I25" s="2" t="s">
        <v>80</v>
      </c>
    </row>
    <row r="26" spans="1:9" x14ac:dyDescent="0.35">
      <c r="I26" s="2" t="s">
        <v>81</v>
      </c>
    </row>
    <row r="27" spans="1:9" x14ac:dyDescent="0.35">
      <c r="I27" s="2" t="s">
        <v>82</v>
      </c>
    </row>
    <row r="28" spans="1:9" x14ac:dyDescent="0.35">
      <c r="I28" s="2" t="s">
        <v>83</v>
      </c>
    </row>
    <row r="29" spans="1:9" x14ac:dyDescent="0.35">
      <c r="I29" s="2" t="s">
        <v>84</v>
      </c>
    </row>
    <row r="30" spans="1:9" x14ac:dyDescent="0.35">
      <c r="I30" s="2" t="s">
        <v>85</v>
      </c>
    </row>
  </sheetData>
  <sortState xmlns:xlrd2="http://schemas.microsoft.com/office/spreadsheetml/2017/richdata2" ref="I3:I7">
    <sortCondition ref="I3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AAD8B53-6548-438D-9003-6A970E5238E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Feuil2</vt:lpstr>
      <vt:lpstr>Feuil3</vt:lpstr>
      <vt:lpstr>Listes</vt:lpstr>
      <vt:lpstr>Chiffres06</vt:lpstr>
      <vt:lpstr>ListeCause</vt:lpstr>
      <vt:lpstr>ListeChiffres</vt:lpstr>
      <vt:lpstr>ListeCPG</vt:lpstr>
      <vt:lpstr>ListeEcarts</vt:lpstr>
      <vt:lpstr>ListeHNA</vt:lpstr>
      <vt:lpstr>ListeHPLC</vt:lpstr>
      <vt:lpstr>ListeRFT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VOGEL Maxime (STAGIAIRE)</dc:creator>
  <cp:lastModifiedBy>Maxime Vogel</cp:lastModifiedBy>
  <dcterms:created xsi:type="dcterms:W3CDTF">2020-07-13T10:00:12Z</dcterms:created>
  <dcterms:modified xsi:type="dcterms:W3CDTF">2020-07-19T10:48:49Z</dcterms:modified>
</cp:coreProperties>
</file>