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luchard\Desktop\"/>
    </mc:Choice>
  </mc:AlternateContent>
  <xr:revisionPtr revIDLastSave="0" documentId="13_ncr:1_{B3CCE8A9-95C0-47C1-A089-3193236116C7}" xr6:coauthVersionLast="45" xr6:coauthVersionMax="45" xr10:uidLastSave="{00000000-0000-0000-0000-000000000000}"/>
  <bookViews>
    <workbookView xWindow="-120" yWindow="-120" windowWidth="29040" windowHeight="15840" xr2:uid="{BEA8047D-6540-4DEE-85BA-335B1468A795}"/>
  </bookViews>
  <sheets>
    <sheet name="INDICATEUR PROJET" sheetId="1" r:id="rId1"/>
    <sheet name="PLANNING CUV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2" i="2" l="1"/>
  <c r="B11" i="2"/>
  <c r="B10" i="2"/>
  <c r="B9" i="2"/>
  <c r="B8" i="2"/>
  <c r="B7" i="2"/>
  <c r="B6" i="2"/>
  <c r="B5" i="2"/>
  <c r="B4" i="2"/>
  <c r="B3" i="2"/>
  <c r="D2" i="2"/>
  <c r="B2" i="2"/>
  <c r="D1" i="2"/>
  <c r="B1" i="2"/>
  <c r="Q3" i="1"/>
  <c r="P3" i="1"/>
</calcChain>
</file>

<file path=xl/sharedStrings.xml><?xml version="1.0" encoding="utf-8"?>
<sst xmlns="http://schemas.openxmlformats.org/spreadsheetml/2006/main" count="148" uniqueCount="98">
  <si>
    <t>Date</t>
  </si>
  <si>
    <t>verificateur</t>
  </si>
  <si>
    <t>phase projet</t>
  </si>
  <si>
    <t>zone</t>
  </si>
  <si>
    <t>chaine</t>
  </si>
  <si>
    <t>type</t>
  </si>
  <si>
    <t>PID</t>
  </si>
  <si>
    <t>n° SAP</t>
  </si>
  <si>
    <t>tag</t>
  </si>
  <si>
    <t>designation equipement</t>
  </si>
  <si>
    <t>Registration Level</t>
  </si>
  <si>
    <t>Vers. PID coloré</t>
  </si>
  <si>
    <t>Vers. PID master à jour</t>
  </si>
  <si>
    <t>PID GMISS</t>
  </si>
  <si>
    <t>PID Autocad fait (corrigé apres routing ISO)</t>
  </si>
  <si>
    <t>plan</t>
  </si>
  <si>
    <t>NDC</t>
  </si>
  <si>
    <t>Tech data dans MT</t>
  </si>
  <si>
    <t>Routing</t>
  </si>
  <si>
    <t>cotation</t>
  </si>
  <si>
    <t>support</t>
  </si>
  <si>
    <t>decoupage ISO</t>
  </si>
  <si>
    <t>tech data dans ISO</t>
  </si>
  <si>
    <t>tech data dans MT2</t>
  </si>
  <si>
    <t>Operating data collectées</t>
  </si>
  <si>
    <t>Submission</t>
  </si>
  <si>
    <t>RF générée</t>
  </si>
  <si>
    <t>RF signée</t>
  </si>
  <si>
    <t>Commentaires</t>
  </si>
  <si>
    <t>Date à laquelle le contrôle est fait</t>
  </si>
  <si>
    <t>Indiqué la version du PID coloré présent à la racine du folder</t>
  </si>
  <si>
    <t xml:space="preserve">Indiqué la dernière version du PID existante </t>
  </si>
  <si>
    <t xml:space="preserve"> si PID Autocad fait=1
sinon=0</t>
  </si>
  <si>
    <t>Routing fait=1
sinon =0</t>
  </si>
  <si>
    <t>cotation faite=1
sinon =0</t>
  </si>
  <si>
    <t>support fait=1
sinon =0</t>
  </si>
  <si>
    <t>decoupage ISO fait=1
sinon=0</t>
  </si>
  <si>
    <t>tech data dans ISO = 1
sinon=0</t>
  </si>
  <si>
    <t>tech data dans MT=1
sinon=0</t>
  </si>
  <si>
    <t>si op data dans Main table=1
sinon =0
(voir prec #1)</t>
  </si>
  <si>
    <t>si sub faite=1
sinon=0</t>
  </si>
  <si>
    <t>si rf genérée=1
sinon=0</t>
  </si>
  <si>
    <t>si rf signée =1
sinon=0</t>
  </si>
  <si>
    <t>GJ</t>
  </si>
  <si>
    <t>PY</t>
  </si>
  <si>
    <t>communs</t>
  </si>
  <si>
    <t>PCE</t>
  </si>
  <si>
    <t>4449PY</t>
  </si>
  <si>
    <t>PYC077</t>
  </si>
  <si>
    <t>cuve dissolution produit pour MS CH 6</t>
  </si>
  <si>
    <t>Regulatory</t>
  </si>
  <si>
    <t>na</t>
  </si>
  <si>
    <t>Pipe</t>
  </si>
  <si>
    <t>PYT0340</t>
  </si>
  <si>
    <t>TU Ventil de C077 vers Ventila. basique</t>
  </si>
  <si>
    <t>GMISS</t>
  </si>
  <si>
    <t>RF incorrecte</t>
  </si>
  <si>
    <t>PYT0342</t>
  </si>
  <si>
    <t>TU Condensats de C077 vers Retour Cond.</t>
  </si>
  <si>
    <t>business Critical</t>
  </si>
  <si>
    <t>Duplicated</t>
  </si>
  <si>
    <t>No More Use</t>
  </si>
  <si>
    <t>Analyse / Préparation</t>
  </si>
  <si>
    <t>Relevé de Cotes</t>
  </si>
  <si>
    <t>Dessin</t>
  </si>
  <si>
    <t>PRIORITAIRE</t>
  </si>
  <si>
    <t>Prépa NDC</t>
  </si>
  <si>
    <t>NDC Prêt Pour Envoi</t>
  </si>
  <si>
    <t>JPL</t>
  </si>
  <si>
    <t>NDC en Cours</t>
  </si>
  <si>
    <t>QLP</t>
  </si>
  <si>
    <t>Contrôle NDC</t>
  </si>
  <si>
    <t>POINT BLOQUANT</t>
  </si>
  <si>
    <t xml:space="preserve">Tech Data </t>
  </si>
  <si>
    <t>RF</t>
  </si>
  <si>
    <t>LIVRER</t>
  </si>
  <si>
    <t>Zone</t>
  </si>
  <si>
    <t>TAG</t>
  </si>
  <si>
    <t>TACHE</t>
  </si>
  <si>
    <t>AR</t>
  </si>
  <si>
    <t>4915AR</t>
  </si>
  <si>
    <t>Z208</t>
  </si>
  <si>
    <t>4911AR</t>
  </si>
  <si>
    <t>Z209</t>
  </si>
  <si>
    <t>Z210</t>
  </si>
  <si>
    <t>Z211</t>
  </si>
  <si>
    <t>Z212</t>
  </si>
  <si>
    <t>4913AR</t>
  </si>
  <si>
    <t>Z213</t>
  </si>
  <si>
    <t>Z214</t>
  </si>
  <si>
    <t>Z216</t>
  </si>
  <si>
    <t>Z2400</t>
  </si>
  <si>
    <t>4400PY</t>
  </si>
  <si>
    <t>D630</t>
  </si>
  <si>
    <t>C077</t>
  </si>
  <si>
    <t>CO</t>
  </si>
  <si>
    <t>4869CO</t>
  </si>
  <si>
    <t>C0921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</si>
</sst>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D000B7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59999389629810485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FF0000"/>
        </stop>
      </gradient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4" fillId="13" borderId="4" xfId="1" applyFont="1" applyFill="1" applyBorder="1" applyAlignment="1">
      <alignment horizontal="center" vertical="center" wrapText="1"/>
    </xf>
    <xf numFmtId="0" fontId="0" fillId="14" borderId="0" xfId="0" applyFill="1" applyAlignment="1">
      <alignment horizontal="center" vertical="center"/>
    </xf>
    <xf numFmtId="164" fontId="0" fillId="15" borderId="0" xfId="0" applyNumberForma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5" fillId="17" borderId="8" xfId="0" applyFont="1" applyFill="1" applyBorder="1" applyAlignment="1">
      <alignment horizontal="center" vertical="center" wrapText="1"/>
    </xf>
    <xf numFmtId="0" fontId="4" fillId="17" borderId="9" xfId="0" applyFont="1" applyFill="1" applyBorder="1" applyAlignment="1">
      <alignment horizontal="center" vertical="center"/>
    </xf>
    <xf numFmtId="0" fontId="0" fillId="17" borderId="6" xfId="0" applyFill="1" applyBorder="1" applyAlignment="1">
      <alignment horizontal="center" vertical="center"/>
    </xf>
    <xf numFmtId="0" fontId="6" fillId="18" borderId="10" xfId="0" applyFont="1" applyFill="1" applyBorder="1" applyAlignment="1">
      <alignment horizontal="center" vertical="center"/>
    </xf>
    <xf numFmtId="0" fontId="6" fillId="19" borderId="11" xfId="0" applyFont="1" applyFill="1" applyBorder="1" applyAlignment="1">
      <alignment horizontal="center" vertical="center"/>
    </xf>
    <xf numFmtId="0" fontId="0" fillId="20" borderId="11" xfId="0" applyFill="1" applyBorder="1" applyAlignment="1">
      <alignment horizontal="center" vertical="center"/>
    </xf>
    <xf numFmtId="0" fontId="0" fillId="20" borderId="11" xfId="0" applyFill="1" applyBorder="1" applyAlignment="1">
      <alignment horizontal="center" vertical="center" wrapText="1"/>
    </xf>
    <xf numFmtId="0" fontId="6" fillId="21" borderId="1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6"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CC0099"/>
        </patternFill>
      </fill>
    </dxf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99FF33"/>
        </patternFill>
      </fill>
    </dxf>
    <dxf>
      <fill>
        <patternFill>
          <bgColor rgb="FFFF66FF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CC0099"/>
        </patternFill>
      </fill>
    </dxf>
    <dxf>
      <fill>
        <patternFill>
          <bgColor rgb="FF00FFFF"/>
        </patternFill>
      </fill>
    </dxf>
    <dxf>
      <fill>
        <patternFill>
          <bgColor rgb="FF66FF33"/>
        </patternFill>
      </fill>
    </dxf>
    <dxf>
      <fill>
        <patternFill>
          <bgColor rgb="FF99FF33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RGA%20PROJET%20TEST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UVE"/>
      <sheetName val="INDICATEUR PROJET"/>
    </sheetNames>
    <sheetDataSet>
      <sheetData sheetId="0">
        <row r="14">
          <cell r="B14" t="str">
            <v>PID</v>
          </cell>
          <cell r="C14" t="str">
            <v>TAG</v>
          </cell>
          <cell r="D14" t="str">
            <v>TACHE</v>
          </cell>
        </row>
        <row r="15">
          <cell r="B15" t="str">
            <v>4915AR</v>
          </cell>
          <cell r="C15" t="str">
            <v>Z208</v>
          </cell>
          <cell r="D15" t="str">
            <v xml:space="preserve">Tech Data </v>
          </cell>
        </row>
        <row r="16">
          <cell r="B16" t="str">
            <v>4911AR</v>
          </cell>
          <cell r="C16" t="str">
            <v>Z209</v>
          </cell>
          <cell r="D16" t="str">
            <v>NDC Prêt Pour Envoi</v>
          </cell>
        </row>
        <row r="17">
          <cell r="B17" t="str">
            <v>4911AR</v>
          </cell>
          <cell r="C17" t="str">
            <v>Z210</v>
          </cell>
          <cell r="D17" t="str">
            <v>NDC Prêt Pour Envoi</v>
          </cell>
        </row>
        <row r="18">
          <cell r="B18" t="str">
            <v>4911AR</v>
          </cell>
          <cell r="C18" t="str">
            <v>Z211</v>
          </cell>
          <cell r="D18" t="str">
            <v>NDC Prêt Pour Envoi</v>
          </cell>
        </row>
        <row r="19">
          <cell r="B19" t="str">
            <v>4911AR</v>
          </cell>
          <cell r="C19" t="str">
            <v>Z212</v>
          </cell>
          <cell r="D19" t="str">
            <v>NDC Prêt Pour Envoi</v>
          </cell>
        </row>
        <row r="20">
          <cell r="B20" t="str">
            <v>4913AR</v>
          </cell>
          <cell r="C20" t="str">
            <v>Z213</v>
          </cell>
          <cell r="D20" t="str">
            <v>RF</v>
          </cell>
        </row>
        <row r="21">
          <cell r="B21" t="str">
            <v>4913AR</v>
          </cell>
          <cell r="C21" t="str">
            <v>Z214</v>
          </cell>
          <cell r="D21" t="str">
            <v>NDC en Cours</v>
          </cell>
        </row>
        <row r="22">
          <cell r="B22" t="str">
            <v>4915AR</v>
          </cell>
          <cell r="C22" t="str">
            <v>Z216</v>
          </cell>
          <cell r="D22" t="str">
            <v>NDC en Cours</v>
          </cell>
        </row>
        <row r="23">
          <cell r="B23" t="str">
            <v>4915AR</v>
          </cell>
          <cell r="C23" t="str">
            <v>Z2400</v>
          </cell>
          <cell r="D23" t="str">
            <v>NDC en Cours</v>
          </cell>
        </row>
        <row r="24">
          <cell r="B24" t="str">
            <v>4400PY</v>
          </cell>
          <cell r="C24" t="str">
            <v>D630</v>
          </cell>
          <cell r="D24" t="str">
            <v>LIVRER</v>
          </cell>
        </row>
        <row r="25">
          <cell r="B25" t="str">
            <v>4449PY</v>
          </cell>
          <cell r="C25" t="str">
            <v>C077</v>
          </cell>
          <cell r="D25" t="str">
            <v>LIVRER</v>
          </cell>
        </row>
        <row r="26">
          <cell r="B26" t="str">
            <v>4869CO</v>
          </cell>
          <cell r="C26" t="str">
            <v>C0921</v>
          </cell>
          <cell r="D26" t="str">
            <v xml:space="preserve">Tech Data </v>
          </cell>
        </row>
        <row r="27">
          <cell r="B27" t="str">
            <v>4869CO</v>
          </cell>
          <cell r="C27" t="str">
            <v>C0931</v>
          </cell>
          <cell r="D27" t="str">
            <v xml:space="preserve">Tech Data </v>
          </cell>
        </row>
        <row r="28">
          <cell r="B28" t="str">
            <v>4869CO</v>
          </cell>
          <cell r="C28" t="str">
            <v>Z0920</v>
          </cell>
          <cell r="D28" t="str">
            <v xml:space="preserve">Tech Data </v>
          </cell>
        </row>
        <row r="29">
          <cell r="B29" t="str">
            <v>4571CO</v>
          </cell>
          <cell r="C29" t="str">
            <v>J020</v>
          </cell>
          <cell r="D29" t="str">
            <v>NDC Prêt Pour Envoi</v>
          </cell>
        </row>
        <row r="30">
          <cell r="B30" t="str">
            <v>4874CO</v>
          </cell>
          <cell r="C30" t="str">
            <v>C801</v>
          </cell>
          <cell r="D30" t="str">
            <v>NDC Prêt Pour Envoi</v>
          </cell>
        </row>
        <row r="31">
          <cell r="B31" t="str">
            <v>4870CO</v>
          </cell>
          <cell r="C31" t="str">
            <v>C111</v>
          </cell>
          <cell r="D31" t="str">
            <v>NDC Prêt Pour Envoi</v>
          </cell>
        </row>
        <row r="32">
          <cell r="B32" t="str">
            <v>4870CO</v>
          </cell>
          <cell r="C32" t="str">
            <v>C112</v>
          </cell>
          <cell r="D32" t="str">
            <v>NDC Prêt Pour Envoi</v>
          </cell>
        </row>
        <row r="33">
          <cell r="B33" t="str">
            <v>4871CO</v>
          </cell>
          <cell r="C33" t="str">
            <v>C113</v>
          </cell>
          <cell r="D33" t="str">
            <v>NDC Prêt Pour Envoi</v>
          </cell>
        </row>
        <row r="34">
          <cell r="B34" t="str">
            <v>4873CO</v>
          </cell>
          <cell r="C34" t="str">
            <v>C210</v>
          </cell>
          <cell r="D34" t="str">
            <v>NDC Prêt Pour Envoi</v>
          </cell>
        </row>
        <row r="35">
          <cell r="B35" t="str">
            <v>4873CO</v>
          </cell>
          <cell r="C35" t="str">
            <v>C310</v>
          </cell>
          <cell r="D35" t="str">
            <v>NDC Prêt Pour Envoi</v>
          </cell>
        </row>
        <row r="36">
          <cell r="B36" t="str">
            <v>5641CO</v>
          </cell>
          <cell r="C36" t="str">
            <v>Z135</v>
          </cell>
          <cell r="D36" t="str">
            <v>NDC Prêt Pour Envoi</v>
          </cell>
        </row>
        <row r="37">
          <cell r="B37" t="str">
            <v>5809CO</v>
          </cell>
          <cell r="C37" t="str">
            <v>C024</v>
          </cell>
          <cell r="D37" t="str">
            <v>NDC Prêt Pour Envoi</v>
          </cell>
        </row>
        <row r="38">
          <cell r="B38" t="str">
            <v>6170CO</v>
          </cell>
          <cell r="C38" t="str">
            <v>Z3200</v>
          </cell>
          <cell r="D38" t="str">
            <v>NDC Prêt Pour Envoi</v>
          </cell>
        </row>
        <row r="39">
          <cell r="B39" t="str">
            <v>6170CO</v>
          </cell>
          <cell r="C39" t="str">
            <v>F320</v>
          </cell>
          <cell r="D39" t="str">
            <v>NDC Prêt Pour Envoi</v>
          </cell>
        </row>
        <row r="40">
          <cell r="B40" t="str">
            <v>6170CO</v>
          </cell>
          <cell r="C40" t="str">
            <v>Z335</v>
          </cell>
          <cell r="D40" t="str">
            <v>NDC Prêt Pour Envoi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F9C6-EF73-4EC8-8F4E-9B2B9E4DF050}">
  <dimension ref="A1:AC5"/>
  <sheetViews>
    <sheetView tabSelected="1" workbookViewId="0">
      <selection activeCell="P3" sqref="P3"/>
    </sheetView>
  </sheetViews>
  <sheetFormatPr baseColWidth="10" defaultRowHeight="15" x14ac:dyDescent="0.25"/>
  <sheetData>
    <row r="1" spans="1:29" s="1" customFormat="1" ht="25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3" t="s">
        <v>15</v>
      </c>
      <c r="Q1" s="1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4" t="s">
        <v>24</v>
      </c>
      <c r="Z1" s="1" t="s">
        <v>25</v>
      </c>
      <c r="AA1" s="1" t="s">
        <v>26</v>
      </c>
      <c r="AB1" s="1" t="s">
        <v>27</v>
      </c>
      <c r="AC1" s="4" t="s">
        <v>28</v>
      </c>
    </row>
    <row r="2" spans="1:29" s="1" customFormat="1" ht="25.5" customHeight="1" x14ac:dyDescent="0.25">
      <c r="A2" s="1" t="s">
        <v>29</v>
      </c>
      <c r="K2" s="2"/>
      <c r="L2" s="1" t="s">
        <v>30</v>
      </c>
      <c r="M2" s="1" t="s">
        <v>31</v>
      </c>
      <c r="O2" s="2" t="s">
        <v>32</v>
      </c>
      <c r="P2" s="3"/>
      <c r="R2" s="2"/>
      <c r="S2" s="1" t="s">
        <v>33</v>
      </c>
      <c r="T2" s="1" t="s">
        <v>34</v>
      </c>
      <c r="U2" s="1" t="s">
        <v>35</v>
      </c>
      <c r="V2" s="1" t="s">
        <v>36</v>
      </c>
      <c r="W2" s="1" t="s">
        <v>37</v>
      </c>
      <c r="X2" s="1" t="s">
        <v>38</v>
      </c>
      <c r="Y2" s="4" t="s">
        <v>39</v>
      </c>
      <c r="Z2" s="1" t="s">
        <v>40</v>
      </c>
      <c r="AA2" s="1" t="s">
        <v>41</v>
      </c>
      <c r="AB2" s="1" t="s">
        <v>42</v>
      </c>
      <c r="AC2" s="4"/>
    </row>
    <row r="3" spans="1:29" s="6" customFormat="1" ht="25.5" customHeight="1" x14ac:dyDescent="0.25">
      <c r="A3" s="5">
        <v>43965</v>
      </c>
      <c r="B3" s="5" t="s">
        <v>43</v>
      </c>
      <c r="C3" s="1">
        <v>3</v>
      </c>
      <c r="D3" s="1" t="s">
        <v>44</v>
      </c>
      <c r="E3" s="1" t="s">
        <v>45</v>
      </c>
      <c r="F3" s="1" t="s">
        <v>46</v>
      </c>
      <c r="G3" s="1" t="s">
        <v>47</v>
      </c>
      <c r="H3" s="1">
        <v>184046035</v>
      </c>
      <c r="I3" s="1" t="s">
        <v>48</v>
      </c>
      <c r="J3" s="1" t="s">
        <v>49</v>
      </c>
      <c r="K3" s="2" t="s">
        <v>50</v>
      </c>
      <c r="L3" s="1">
        <v>12</v>
      </c>
      <c r="M3" s="1">
        <v>12</v>
      </c>
      <c r="N3" s="1">
        <v>12</v>
      </c>
      <c r="O3" s="2">
        <v>0</v>
      </c>
      <c r="P3" s="3">
        <f>IF(AND(COUNTIF('[1]PLANNING CUVE'!C14:C40,MID(I3,3,10)),COUNTIF('[1]PLANNING CUVE'!B14:B40,G3),COUNTIF('[1]PLANNING CUVE'!D14:D40,"LIVRER")),1,0)</f>
        <v>1</v>
      </c>
      <c r="Q3" s="1">
        <f>IF((COUNTIF('[1]PLANNING CUVE'!B14:D40,AND(MID(I3,3,10),G3))),1,0)</f>
        <v>0</v>
      </c>
      <c r="R3" s="2">
        <v>1</v>
      </c>
      <c r="S3" s="1" t="s">
        <v>51</v>
      </c>
      <c r="T3" s="1" t="s">
        <v>51</v>
      </c>
      <c r="U3" s="1" t="s">
        <v>51</v>
      </c>
      <c r="V3" s="1" t="s">
        <v>51</v>
      </c>
      <c r="W3" s="1" t="s">
        <v>51</v>
      </c>
      <c r="X3" s="1" t="s">
        <v>51</v>
      </c>
      <c r="Y3" s="4">
        <v>1</v>
      </c>
      <c r="Z3" s="1">
        <v>1</v>
      </c>
      <c r="AA3" s="1">
        <v>1</v>
      </c>
      <c r="AB3" s="1">
        <v>0</v>
      </c>
      <c r="AC3" s="4"/>
    </row>
    <row r="4" spans="1:29" s="6" customFormat="1" ht="25.5" customHeight="1" x14ac:dyDescent="0.25">
      <c r="A4" s="1"/>
      <c r="B4" s="1" t="s">
        <v>43</v>
      </c>
      <c r="C4" s="1">
        <v>3</v>
      </c>
      <c r="D4" s="1" t="s">
        <v>44</v>
      </c>
      <c r="E4" s="1" t="s">
        <v>45</v>
      </c>
      <c r="F4" s="1" t="s">
        <v>52</v>
      </c>
      <c r="G4" s="1" t="s">
        <v>47</v>
      </c>
      <c r="H4" s="1">
        <v>184144461</v>
      </c>
      <c r="I4" s="1" t="s">
        <v>53</v>
      </c>
      <c r="J4" s="1" t="s">
        <v>54</v>
      </c>
      <c r="K4" s="2" t="s">
        <v>55</v>
      </c>
      <c r="L4" s="1">
        <v>12</v>
      </c>
      <c r="M4" s="1">
        <v>12</v>
      </c>
      <c r="N4" s="1">
        <v>12</v>
      </c>
      <c r="O4" s="2">
        <v>0</v>
      </c>
      <c r="P4" s="3" t="s">
        <v>51</v>
      </c>
      <c r="Q4" s="1" t="s">
        <v>51</v>
      </c>
      <c r="R4" s="2" t="s">
        <v>51</v>
      </c>
      <c r="S4" s="1">
        <v>1</v>
      </c>
      <c r="T4" s="1">
        <v>1</v>
      </c>
      <c r="U4" s="1">
        <v>1</v>
      </c>
      <c r="V4" s="1">
        <v>1</v>
      </c>
      <c r="W4" s="1">
        <v>1</v>
      </c>
      <c r="X4" s="1">
        <v>1</v>
      </c>
      <c r="Y4" s="4">
        <v>1</v>
      </c>
      <c r="Z4" s="1">
        <v>1</v>
      </c>
      <c r="AA4" s="1">
        <v>1</v>
      </c>
      <c r="AB4" s="1">
        <v>0</v>
      </c>
      <c r="AC4" s="4" t="s">
        <v>56</v>
      </c>
    </row>
    <row r="5" spans="1:29" s="6" customFormat="1" ht="25.5" customHeight="1" x14ac:dyDescent="0.25">
      <c r="A5" s="1"/>
      <c r="B5" s="5" t="s">
        <v>43</v>
      </c>
      <c r="C5" s="1">
        <v>3</v>
      </c>
      <c r="D5" s="1" t="s">
        <v>44</v>
      </c>
      <c r="E5" s="1" t="s">
        <v>45</v>
      </c>
      <c r="F5" s="1" t="s">
        <v>52</v>
      </c>
      <c r="G5" s="1" t="s">
        <v>47</v>
      </c>
      <c r="H5" s="1">
        <v>184144463</v>
      </c>
      <c r="I5" s="1" t="s">
        <v>57</v>
      </c>
      <c r="J5" s="1" t="s">
        <v>58</v>
      </c>
      <c r="K5" s="2" t="s">
        <v>59</v>
      </c>
      <c r="L5" s="1">
        <v>12</v>
      </c>
      <c r="M5" s="1">
        <v>12</v>
      </c>
      <c r="N5" s="1">
        <v>12</v>
      </c>
      <c r="O5" s="2">
        <v>0</v>
      </c>
      <c r="P5" s="3" t="s">
        <v>51</v>
      </c>
      <c r="Q5" s="1" t="s">
        <v>51</v>
      </c>
      <c r="R5" s="2" t="s">
        <v>51</v>
      </c>
      <c r="S5" s="1">
        <v>1</v>
      </c>
      <c r="T5" s="1">
        <v>1</v>
      </c>
      <c r="U5" s="1">
        <v>1</v>
      </c>
      <c r="V5" s="1">
        <v>1</v>
      </c>
      <c r="W5" s="1">
        <v>1</v>
      </c>
      <c r="X5" s="1">
        <v>1</v>
      </c>
      <c r="Y5" s="4">
        <v>1</v>
      </c>
      <c r="Z5" s="1">
        <v>1</v>
      </c>
      <c r="AA5" s="1">
        <v>0</v>
      </c>
      <c r="AB5" s="1">
        <v>0</v>
      </c>
      <c r="AC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A87BB-2E80-456B-A105-F18BA3812802}">
  <dimension ref="A1:D26"/>
  <sheetViews>
    <sheetView topLeftCell="A7" workbookViewId="0">
      <selection activeCell="D15" sqref="D15"/>
    </sheetView>
  </sheetViews>
  <sheetFormatPr baseColWidth="10" defaultRowHeight="15" x14ac:dyDescent="0.25"/>
  <sheetData>
    <row r="1" spans="1:4" s="8" customFormat="1" x14ac:dyDescent="0.25">
      <c r="A1" s="7" t="s">
        <v>60</v>
      </c>
      <c r="B1" s="8">
        <f>COUNTIF(D15:D41,"Duplicated")</f>
        <v>0</v>
      </c>
      <c r="D1" s="8">
        <f>COUNT(A15:A41)</f>
        <v>0</v>
      </c>
    </row>
    <row r="2" spans="1:4" s="8" customFormat="1" x14ac:dyDescent="0.25">
      <c r="A2" s="9" t="s">
        <v>61</v>
      </c>
      <c r="B2" s="8">
        <f>COUNTIF(D15:D41,"No More Use")</f>
        <v>0</v>
      </c>
      <c r="D2" s="8">
        <f>COUNTA(A15:A41)</f>
        <v>12</v>
      </c>
    </row>
    <row r="3" spans="1:4" s="8" customFormat="1" x14ac:dyDescent="0.25">
      <c r="A3" s="10" t="s">
        <v>62</v>
      </c>
      <c r="B3" s="8">
        <f>COUNTIF(D15:D41,"Analyse / Préparation")</f>
        <v>0</v>
      </c>
    </row>
    <row r="4" spans="1:4" s="8" customFormat="1" x14ac:dyDescent="0.25">
      <c r="A4" s="11" t="s">
        <v>63</v>
      </c>
      <c r="B4" s="8">
        <f>COUNTIF(D15:D41,"Relevé de Cotes")</f>
        <v>0</v>
      </c>
    </row>
    <row r="5" spans="1:4" s="8" customFormat="1" x14ac:dyDescent="0.25">
      <c r="A5" s="12" t="s">
        <v>64</v>
      </c>
      <c r="B5" s="8">
        <f>COUNTIF(D15:D41,"Dessin")</f>
        <v>0</v>
      </c>
      <c r="C5" s="13" t="s">
        <v>65</v>
      </c>
    </row>
    <row r="6" spans="1:4" s="8" customFormat="1" x14ac:dyDescent="0.25">
      <c r="A6" s="14" t="s">
        <v>66</v>
      </c>
      <c r="B6" s="8">
        <f>COUNTIF(D15:D41,"Prépa NDC")</f>
        <v>0</v>
      </c>
    </row>
    <row r="7" spans="1:4" s="8" customFormat="1" x14ac:dyDescent="0.25">
      <c r="A7" s="15" t="s">
        <v>67</v>
      </c>
      <c r="B7" s="8">
        <f>COUNTIF(D15:D41,"NDC Prêt Pour Envoi")</f>
        <v>4</v>
      </c>
      <c r="C7" s="16" t="s">
        <v>68</v>
      </c>
    </row>
    <row r="8" spans="1:4" s="8" customFormat="1" ht="15.75" customHeight="1" x14ac:dyDescent="0.25">
      <c r="A8" s="17" t="s">
        <v>69</v>
      </c>
      <c r="B8" s="8">
        <f>COUNTIF(D15:D41,"NDC en Cours")</f>
        <v>3</v>
      </c>
      <c r="C8" s="18" t="s">
        <v>70</v>
      </c>
    </row>
    <row r="9" spans="1:4" s="8" customFormat="1" ht="30" x14ac:dyDescent="0.25">
      <c r="A9" s="19" t="s">
        <v>71</v>
      </c>
      <c r="B9" s="8">
        <f>COUNTIF(D15:D41,"Contrôle NDC")</f>
        <v>0</v>
      </c>
      <c r="C9" s="20" t="s">
        <v>72</v>
      </c>
    </row>
    <row r="10" spans="1:4" s="8" customFormat="1" ht="15.75" customHeight="1" x14ac:dyDescent="0.25">
      <c r="A10" s="21" t="s">
        <v>73</v>
      </c>
      <c r="B10" s="8">
        <f>COUNTIF(D15:D41,"Tech Data ")</f>
        <v>2</v>
      </c>
    </row>
    <row r="11" spans="1:4" s="8" customFormat="1" x14ac:dyDescent="0.25">
      <c r="A11" s="22" t="s">
        <v>74</v>
      </c>
      <c r="B11" s="8">
        <f>COUNTIF(D15:D41,"RF")</f>
        <v>1</v>
      </c>
    </row>
    <row r="12" spans="1:4" s="8" customFormat="1" x14ac:dyDescent="0.25">
      <c r="A12" s="23" t="s">
        <v>75</v>
      </c>
      <c r="B12" s="8">
        <f>COUNTIF(D15:D41,"LIVRER")</f>
        <v>2</v>
      </c>
      <c r="D12" s="24"/>
    </row>
    <row r="13" spans="1:4" s="25" customFormat="1" ht="15.75" thickBot="1" x14ac:dyDescent="0.3">
      <c r="B13" s="26"/>
      <c r="D13" s="27"/>
    </row>
    <row r="14" spans="1:4" s="30" customFormat="1" ht="12" customHeight="1" thickBot="1" x14ac:dyDescent="0.3">
      <c r="A14" s="28" t="s">
        <v>76</v>
      </c>
      <c r="B14" s="29" t="s">
        <v>6</v>
      </c>
      <c r="C14" s="29" t="s">
        <v>77</v>
      </c>
      <c r="D14" s="29" t="s">
        <v>78</v>
      </c>
    </row>
    <row r="15" spans="1:4" s="8" customFormat="1" ht="30" customHeight="1" x14ac:dyDescent="0.25">
      <c r="A15" s="31" t="s">
        <v>79</v>
      </c>
      <c r="B15" s="32" t="s">
        <v>80</v>
      </c>
      <c r="C15" s="33" t="s">
        <v>81</v>
      </c>
      <c r="D15" s="34" t="s">
        <v>73</v>
      </c>
    </row>
    <row r="16" spans="1:4" s="8" customFormat="1" ht="30" customHeight="1" x14ac:dyDescent="0.25">
      <c r="A16" s="31" t="s">
        <v>79</v>
      </c>
      <c r="B16" s="35" t="s">
        <v>82</v>
      </c>
      <c r="C16" s="33" t="s">
        <v>83</v>
      </c>
      <c r="D16" s="34" t="s">
        <v>67</v>
      </c>
    </row>
    <row r="17" spans="1:4" s="8" customFormat="1" ht="30" customHeight="1" x14ac:dyDescent="0.25">
      <c r="A17" s="31" t="s">
        <v>79</v>
      </c>
      <c r="B17" s="35" t="s">
        <v>82</v>
      </c>
      <c r="C17" s="33" t="s">
        <v>84</v>
      </c>
      <c r="D17" s="34" t="s">
        <v>67</v>
      </c>
    </row>
    <row r="18" spans="1:4" s="8" customFormat="1" ht="30" customHeight="1" x14ac:dyDescent="0.25">
      <c r="A18" s="31" t="s">
        <v>79</v>
      </c>
      <c r="B18" s="35" t="s">
        <v>82</v>
      </c>
      <c r="C18" s="33" t="s">
        <v>85</v>
      </c>
      <c r="D18" s="34" t="s">
        <v>67</v>
      </c>
    </row>
    <row r="19" spans="1:4" s="8" customFormat="1" ht="30" customHeight="1" x14ac:dyDescent="0.25">
      <c r="A19" s="31" t="s">
        <v>79</v>
      </c>
      <c r="B19" s="35" t="s">
        <v>82</v>
      </c>
      <c r="C19" s="33" t="s">
        <v>86</v>
      </c>
      <c r="D19" s="34" t="s">
        <v>67</v>
      </c>
    </row>
    <row r="20" spans="1:4" s="8" customFormat="1" ht="30" customHeight="1" x14ac:dyDescent="0.25">
      <c r="A20" s="31" t="s">
        <v>79</v>
      </c>
      <c r="B20" s="35" t="s">
        <v>87</v>
      </c>
      <c r="C20" s="33" t="s">
        <v>88</v>
      </c>
      <c r="D20" s="34" t="s">
        <v>74</v>
      </c>
    </row>
    <row r="21" spans="1:4" s="8" customFormat="1" ht="30" customHeight="1" x14ac:dyDescent="0.25">
      <c r="A21" s="31" t="s">
        <v>79</v>
      </c>
      <c r="B21" s="35" t="s">
        <v>87</v>
      </c>
      <c r="C21" s="33" t="s">
        <v>89</v>
      </c>
      <c r="D21" s="34" t="s">
        <v>69</v>
      </c>
    </row>
    <row r="22" spans="1:4" s="8" customFormat="1" ht="30" customHeight="1" x14ac:dyDescent="0.25">
      <c r="A22" s="31" t="s">
        <v>79</v>
      </c>
      <c r="B22" s="32" t="s">
        <v>80</v>
      </c>
      <c r="C22" s="33" t="s">
        <v>90</v>
      </c>
      <c r="D22" s="34" t="s">
        <v>69</v>
      </c>
    </row>
    <row r="23" spans="1:4" s="8" customFormat="1" ht="30" customHeight="1" x14ac:dyDescent="0.25">
      <c r="A23" s="31" t="s">
        <v>79</v>
      </c>
      <c r="B23" s="32" t="s">
        <v>80</v>
      </c>
      <c r="C23" s="33" t="s">
        <v>91</v>
      </c>
      <c r="D23" s="34" t="s">
        <v>69</v>
      </c>
    </row>
    <row r="24" spans="1:4" s="8" customFormat="1" ht="30" customHeight="1" x14ac:dyDescent="0.25">
      <c r="A24" s="31" t="s">
        <v>44</v>
      </c>
      <c r="B24" s="32" t="s">
        <v>92</v>
      </c>
      <c r="C24" s="33" t="s">
        <v>93</v>
      </c>
      <c r="D24" s="34" t="s">
        <v>75</v>
      </c>
    </row>
    <row r="25" spans="1:4" s="8" customFormat="1" ht="30" customHeight="1" x14ac:dyDescent="0.25">
      <c r="A25" s="31" t="s">
        <v>44</v>
      </c>
      <c r="B25" s="32" t="s">
        <v>47</v>
      </c>
      <c r="C25" s="33" t="s">
        <v>94</v>
      </c>
      <c r="D25" s="34" t="s">
        <v>75</v>
      </c>
    </row>
    <row r="26" spans="1:4" s="8" customFormat="1" ht="30" customHeight="1" x14ac:dyDescent="0.25">
      <c r="A26" s="31" t="s">
        <v>95</v>
      </c>
      <c r="B26" s="32" t="s">
        <v>96</v>
      </c>
      <c r="C26" s="33" t="s">
        <v>97</v>
      </c>
      <c r="D26" s="34" t="s">
        <v>73</v>
      </c>
    </row>
  </sheetData>
  <conditionalFormatting sqref="D15:D26">
    <cfRule type="cellIs" dxfId="12" priority="5" operator="equal">
      <formula>"LIVRER"</formula>
    </cfRule>
  </conditionalFormatting>
  <conditionalFormatting sqref="D15:D26">
    <cfRule type="cellIs" dxfId="11" priority="4" operator="equal">
      <formula>$A$1</formula>
    </cfRule>
  </conditionalFormatting>
  <conditionalFormatting sqref="D15:D26">
    <cfRule type="cellIs" dxfId="10" priority="1" operator="equal">
      <formula>"Analyse / Préparation"</formula>
    </cfRule>
    <cfRule type="cellIs" dxfId="9" priority="2" operator="equal">
      <formula>"No More Use"</formula>
    </cfRule>
    <cfRule type="cellIs" dxfId="8" priority="3" operator="equal">
      <formula>"Duplicated"</formula>
    </cfRule>
  </conditionalFormatting>
  <dataValidations count="1">
    <dataValidation type="list" allowBlank="1" showInputMessage="1" showErrorMessage="1" sqref="D15:D26" xr:uid="{A7A12A52-7E99-4CDA-B6CC-7F4CC621AC86}">
      <formula1>$A$1:$A$12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8CAC5-2256-4C0C-B929-BF35D865CBB4}">
            <xm:f>NOT(ISERROR(SEARCH($A$11,D15)))</xm:f>
            <xm:f>$A$11</xm:f>
            <x14:dxf>
              <fill>
                <patternFill>
                  <bgColor theme="9"/>
                </patternFill>
              </fill>
            </x14:dxf>
          </x14:cfRule>
          <x14:cfRule type="containsText" priority="7" operator="containsText" id="{CAF7D4AC-6291-47BB-927F-6715171C92DD}">
            <xm:f>NOT(ISERROR(SEARCH($A$10,D15)))</xm:f>
            <xm:f>$A$10</xm:f>
            <x14:dxf>
              <fill>
                <patternFill>
                  <bgColor rgb="FF00B050"/>
                </patternFill>
              </fill>
            </x14:dxf>
          </x14:cfRule>
          <x14:cfRule type="containsText" priority="8" operator="containsText" id="{4DF72C0B-D3AA-464C-ABAC-19FCAAF88CC7}">
            <xm:f>NOT(ISERROR(SEARCH($A$9,D15)))</xm:f>
            <xm:f>$A$9</xm:f>
            <x14:dxf>
              <fill>
                <patternFill>
                  <bgColor theme="2" tint="-0.24994659260841701"/>
                </patternFill>
              </fill>
            </x14:dxf>
          </x14:cfRule>
          <x14:cfRule type="containsText" priority="9" operator="containsText" id="{63F2FAAD-67EB-4D33-9579-C73B74D31F57}">
            <xm:f>NOT(ISERROR(SEARCH($A$8,D15)))</xm:f>
            <xm:f>$A$8</xm:f>
            <x14:dxf>
              <fill>
                <patternFill>
                  <bgColor rgb="FFFF0000"/>
                </patternFill>
              </fill>
            </x14:dxf>
          </x14:cfRule>
          <x14:cfRule type="containsText" priority="10" operator="containsText" id="{49DAFCF4-70A6-4661-8570-82AE29DA0033}">
            <xm:f>NOT(ISERROR(SEARCH($A$6,D15)))</xm:f>
            <xm:f>$A$6</xm:f>
            <x14:dxf>
              <fill>
                <patternFill>
                  <bgColor theme="5"/>
                </patternFill>
              </fill>
            </x14:dxf>
          </x14:cfRule>
          <x14:cfRule type="containsText" priority="11" operator="containsText" id="{1B5FCAEA-E696-4B20-90F1-9C9856976668}">
            <xm:f>NOT(ISERROR(SEARCH($A$5,D15)))</xm:f>
            <xm:f>$A$5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2" operator="containsText" id="{5DB32820-80E8-46D4-A169-351F4540660E}">
            <xm:f>NOT(ISERROR(SEARCH($A$4,D15)))</xm:f>
            <xm:f>$A$4</xm:f>
            <x14:dxf>
              <fill>
                <patternFill>
                  <bgColor rgb="FF7030A0"/>
                </patternFill>
              </fill>
            </x14:dxf>
          </x14:cfRule>
          <x14:cfRule type="containsText" priority="13" operator="containsText" id="{7F6A6AFE-D0E6-42AB-8806-4177EC6216F8}">
            <xm:f>NOT(ISERROR(SEARCH($A$7,D15)))</xm:f>
            <xm:f>$A$7</xm:f>
            <x14:dxf>
              <fill>
                <patternFill>
                  <bgColor rgb="FF00B0F0"/>
                </patternFill>
              </fill>
            </x14:dxf>
          </x14:cfRule>
          <xm:sqref>D15:D26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 PROJET</vt:lpstr>
      <vt:lpstr>PLANNING CUVE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Pluchard</dc:creator>
  <cp:lastModifiedBy>Jérome Pluchard</cp:lastModifiedBy>
  <dcterms:created xsi:type="dcterms:W3CDTF">2020-07-10T07:18:27Z</dcterms:created>
  <dcterms:modified xsi:type="dcterms:W3CDTF">2020-07-10T07:21:04Z</dcterms:modified>
</cp:coreProperties>
</file>