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hidePivotFieldList="1" defaultThemeVersion="124226"/>
  <bookViews>
    <workbookView xWindow="-120" yWindow="-120" windowWidth="29040" windowHeight="15840" tabRatio="702"/>
  </bookViews>
  <sheets>
    <sheet name="Préparation BP" sheetId="1" r:id="rId1"/>
    <sheet name="Grand livre 2020" sheetId="13" r:id="rId2"/>
  </sheets>
  <definedNames>
    <definedName name="_xlnm._FilterDatabase" localSheetId="1" hidden="1">'Grand livre 2020'!$A$3:$R$13</definedName>
    <definedName name="_xlnm._FilterDatabase" localSheetId="0" hidden="1">'Préparation BP'!$A$3:$L$8</definedName>
    <definedName name="commGL">'Grand livre 2020'!$I$4:$I$13</definedName>
    <definedName name="ImpBP" localSheetId="0">Tableau1[Imputation]</definedName>
    <definedName name="ImpGL">'Grand livre 2020'!$A$4:$A$13</definedName>
    <definedName name="_xlnm.Print_Titles" localSheetId="0">'Préparation BP'!$3:$3</definedName>
    <definedName name="_xlnm.Print_Area" localSheetId="0">'Préparation BP'!$B$3:$M$11</definedName>
  </definedNames>
  <calcPr calcId="14562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K11" i="1"/>
  <c r="M3" i="1"/>
  <c r="N15" i="13"/>
  <c r="O15" i="13"/>
  <c r="P15" i="13"/>
  <c r="A4" i="1" l="1"/>
  <c r="A5" i="1"/>
  <c r="A6" i="1"/>
  <c r="A7" i="1"/>
  <c r="A8" i="1"/>
  <c r="A4" i="13"/>
  <c r="A5" i="13"/>
  <c r="A10" i="13"/>
  <c r="A7" i="13"/>
  <c r="A11" i="13"/>
  <c r="A8" i="13"/>
  <c r="A6" i="13"/>
  <c r="A13" i="13"/>
  <c r="A12" i="13"/>
  <c r="A9" i="13"/>
  <c r="M5" i="1" l="1"/>
  <c r="M4" i="1"/>
  <c r="M6" i="1"/>
  <c r="M7" i="1"/>
  <c r="M8" i="1"/>
  <c r="I11" i="1"/>
  <c r="M11" i="1" l="1"/>
</calcChain>
</file>

<file path=xl/sharedStrings.xml><?xml version="1.0" encoding="utf-8"?>
<sst xmlns="http://schemas.openxmlformats.org/spreadsheetml/2006/main" count="190" uniqueCount="77">
  <si>
    <t>Sens</t>
  </si>
  <si>
    <t>Section</t>
  </si>
  <si>
    <t>Chapitre</t>
  </si>
  <si>
    <t>D</t>
  </si>
  <si>
    <t/>
  </si>
  <si>
    <t>903 - INTERNE - TRAVAUX EN REGIE</t>
  </si>
  <si>
    <t xml:space="preserve">02021 - Atelier municipaux </t>
  </si>
  <si>
    <t xml:space="preserve">41311 - Piscine </t>
  </si>
  <si>
    <t>64111 - Maison enfts</t>
  </si>
  <si>
    <t>F</t>
  </si>
  <si>
    <t>011 - Charges à caractère général</t>
  </si>
  <si>
    <t>60632MENUIS - Fourn.petit équip. Menuiserie</t>
  </si>
  <si>
    <t>60632METAL - Fourn.petit équip. Métallerie</t>
  </si>
  <si>
    <t>DEMT - Direction de l'Environnement et des Moyens Techniques</t>
  </si>
  <si>
    <t>Imputation</t>
  </si>
  <si>
    <t>Liquidé 2019</t>
  </si>
  <si>
    <t>Demande de crédits 2020</t>
  </si>
  <si>
    <t>Objet</t>
  </si>
  <si>
    <t>Tiers</t>
  </si>
  <si>
    <t>Date</t>
  </si>
  <si>
    <t>Liquidé</t>
  </si>
  <si>
    <t>Réalisé</t>
  </si>
  <si>
    <t>73</t>
  </si>
  <si>
    <t>610</t>
  </si>
  <si>
    <t>411</t>
  </si>
  <si>
    <t>1008</t>
  </si>
  <si>
    <t>1800</t>
  </si>
  <si>
    <t>1870</t>
  </si>
  <si>
    <t>1874</t>
  </si>
  <si>
    <t>1881</t>
  </si>
  <si>
    <t>1882</t>
  </si>
  <si>
    <t>Centres complet</t>
  </si>
  <si>
    <t xml:space="preserve">Compte complet </t>
  </si>
  <si>
    <t xml:space="preserve">Service complet </t>
  </si>
  <si>
    <t>Opération complète</t>
  </si>
  <si>
    <t>Commentaires BP 2020</t>
  </si>
  <si>
    <t>RAR 2019</t>
  </si>
  <si>
    <t>: Formule création imputation</t>
  </si>
  <si>
    <t>Engagement</t>
  </si>
  <si>
    <t>Mandat</t>
  </si>
  <si>
    <t>Reste engagé</t>
  </si>
  <si>
    <t>N° marché</t>
  </si>
  <si>
    <t>Commentaire execution</t>
  </si>
  <si>
    <t>Frais de port ventilés 6/10</t>
  </si>
  <si>
    <t xml:space="preserve">  =CONCATENER(C4;" - ";GAUCHE($F4;TROUVE(" -";$F4;1)-1);" - ";GAUCHE(G4;1);" - ";SI(H4="";"";GAUCHE(H4;TROUVE(" -";H4;1)-1));SI(H4&lt;&gt;"";" - ";"");GAUCHE($G4;TROUVE(" -";$G4;1)-1);" - ";GAUCHE($B4;TROUVE(" -";$B4;1)-1))</t>
  </si>
  <si>
    <t xml:space="preserve">  =CONCATENER(C5;" - ";GAUCHE($F5;TROUVE(" -";$F5;1)-1);" - ";GAUCHE(G5;1);" - ";SI(I5="";"";I5);SI(I5&lt;&gt;"";" - ";"");GAUCHE($G5;TROUVE(" -";$G5;1)-1);" - ";GAUCHE($B5;TROUVE(" -";$B5;1)-1))</t>
  </si>
  <si>
    <t xml:space="preserve"> =SOMMEPROD(('Grand livre 2019'!$A$4:$A$14000='Préparation BP'!$A5)*('Grand livre 2019'!$P$4:$P$14000))</t>
  </si>
  <si>
    <t xml:space="preserve">  =SOMMEPROD(('RAR 2019'!$A$4:$A$148='Préparation BP'!$A5)*('RAR 2019'!$L$4:$L$148))</t>
  </si>
  <si>
    <t xml:space="preserve"> =SOMMEPROD(('Grand livre 2020'!$A$4:$A$10000='Préparation BP'!$A5)*('Grand livre 2020'!$P$4:$P$10000))</t>
  </si>
  <si>
    <t xml:space="preserve">  =SOMMEPROD(('[DAC - BP2020 - Tableau de préparation du budget-REVU-ALICE.xlsx]Préparation BP'!$A$4:$A$87='Préparation BP'!$A5)*('[DAC - BP2020 - Tableau de préparation du budget-REVU-ALICE.xlsx]Préparation BP'!$Y$4:$Y$87))</t>
  </si>
  <si>
    <t xml:space="preserve">  =SIERREUR(SI(RECHERCHEV($A5;'[DAC - BP2020 - Tableau de préparation du budget-REVU-ALICE.xlsx]Préparation BP'!$A$4:$Z$87;26;FAUX)="";"";RECHERCHEV($A5;'[DAC - BP2020 - Tableau de préparation du budget-REVU-ALICE.xlsx]Préparation BP'!$A$4:$Z$87;26;FAUX));"")</t>
  </si>
  <si>
    <t>Détail de l'execution</t>
  </si>
  <si>
    <t>Commentaire 1</t>
  </si>
  <si>
    <t>Commentaire 2</t>
  </si>
  <si>
    <t>Commentaire 3</t>
  </si>
  <si>
    <t>Commentaire 4</t>
  </si>
  <si>
    <t>Commentaire 6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</si>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</sst>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1]_-;\-* #,##0.00\ [$€-1]_-;_-* &quot;-&quot;??\ [$€-1]_-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i/>
      <sz val="13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rgb="FFE7F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45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5" fontId="18" fillId="0" borderId="0" applyFont="0" applyFill="0" applyBorder="0" applyAlignment="0" applyProtection="0"/>
    <xf numFmtId="0" fontId="19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44" fontId="20" fillId="33" borderId="10" xfId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44" fontId="0" fillId="0" borderId="0" xfId="1" applyFo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6" fillId="0" borderId="0" xfId="0" applyFont="1" applyAlignment="1">
      <alignment vertical="center"/>
    </xf>
    <xf numFmtId="0" fontId="20" fillId="37" borderId="1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44" fontId="16" fillId="0" borderId="0" xfId="1" applyFont="1" applyAlignment="1">
      <alignment vertical="center" wrapText="1"/>
    </xf>
    <xf numFmtId="0" fontId="13" fillId="37" borderId="0" xfId="0" applyFont="1" applyFill="1" applyAlignment="1">
      <alignment horizontal="center"/>
    </xf>
    <xf numFmtId="44" fontId="0" fillId="0" borderId="0" xfId="1" applyFont="1" applyAlignment="1">
      <alignment vertical="center"/>
    </xf>
    <xf numFmtId="44" fontId="16" fillId="0" borderId="0" xfId="1" applyFont="1" applyAlignment="1">
      <alignment vertical="center"/>
    </xf>
    <xf numFmtId="0" fontId="22" fillId="0" borderId="0" xfId="0" applyFont="1" applyBorder="1" applyAlignment="1">
      <alignment vertical="center"/>
    </xf>
    <xf numFmtId="44" fontId="22" fillId="0" borderId="0" xfId="1" applyFont="1" applyBorder="1" applyAlignment="1">
      <alignment vertical="center"/>
    </xf>
    <xf numFmtId="0" fontId="23" fillId="0" borderId="0" xfId="0" applyFont="1" applyAlignment="1">
      <alignment vertical="center"/>
    </xf>
    <xf numFmtId="0" fontId="0" fillId="36" borderId="13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44" fontId="0" fillId="0" borderId="0" xfId="1" applyFont="1" applyBorder="1" applyAlignment="1">
      <alignment vertical="center"/>
    </xf>
    <xf numFmtId="0" fontId="21" fillId="0" borderId="0" xfId="0" applyFont="1" applyAlignment="1">
      <alignment vertical="center" wrapText="1"/>
    </xf>
    <xf numFmtId="164" fontId="0" fillId="0" borderId="0" xfId="1" applyNumberFormat="1" applyFont="1" applyAlignment="1">
      <alignment vertical="center"/>
    </xf>
    <xf numFmtId="4" fontId="16" fillId="0" borderId="0" xfId="1" applyNumberFormat="1" applyFont="1" applyAlignment="1">
      <alignment vertical="center"/>
    </xf>
    <xf numFmtId="0" fontId="13" fillId="37" borderId="14" xfId="0" applyFont="1" applyFill="1" applyBorder="1" applyAlignment="1">
      <alignment horizontal="center" vertical="center" wrapText="1"/>
    </xf>
    <xf numFmtId="0" fontId="13" fillId="37" borderId="15" xfId="0" applyFont="1" applyFill="1" applyBorder="1" applyAlignment="1">
      <alignment horizontal="center" vertical="center" wrapText="1"/>
    </xf>
    <xf numFmtId="44" fontId="13" fillId="37" borderId="15" xfId="1" applyFont="1" applyFill="1" applyBorder="1" applyAlignment="1">
      <alignment horizontal="center" vertical="center" wrapText="1"/>
    </xf>
    <xf numFmtId="0" fontId="13" fillId="37" borderId="16" xfId="0" applyFont="1" applyFill="1" applyBorder="1" applyAlignment="1">
      <alignment horizontal="center" vertical="center" wrapText="1"/>
    </xf>
    <xf numFmtId="0" fontId="0" fillId="0" borderId="0" xfId="0"/>
    <xf numFmtId="0" fontId="24" fillId="37" borderId="17" xfId="0" applyFont="1" applyFill="1" applyBorder="1" applyAlignment="1">
      <alignment horizontal="center" vertical="center" wrapText="1"/>
    </xf>
    <xf numFmtId="0" fontId="25" fillId="35" borderId="11" xfId="0" applyFont="1" applyFill="1" applyBorder="1" applyAlignment="1">
      <alignment horizontal="left" vertical="center"/>
    </xf>
    <xf numFmtId="0" fontId="25" fillId="35" borderId="12" xfId="0" applyFont="1" applyFill="1" applyBorder="1" applyAlignment="1">
      <alignment horizontal="right" vertical="center"/>
    </xf>
    <xf numFmtId="4" fontId="22" fillId="0" borderId="0" xfId="1" applyNumberFormat="1" applyFont="1" applyBorder="1" applyAlignment="1">
      <alignment horizontal="right" vertical="center"/>
    </xf>
    <xf numFmtId="4" fontId="0" fillId="0" borderId="0" xfId="1" applyNumberFormat="1" applyFont="1" applyBorder="1" applyAlignment="1">
      <alignment horizontal="right" vertical="center"/>
    </xf>
    <xf numFmtId="4" fontId="0" fillId="0" borderId="0" xfId="1" applyNumberFormat="1" applyFont="1" applyAlignment="1">
      <alignment horizontal="right" vertical="center"/>
    </xf>
    <xf numFmtId="4" fontId="16" fillId="0" borderId="0" xfId="1" applyNumberFormat="1" applyFont="1" applyAlignment="1">
      <alignment horizontal="right" vertical="center"/>
    </xf>
    <xf numFmtId="4" fontId="20" fillId="33" borderId="10" xfId="1" applyNumberFormat="1" applyFont="1" applyFill="1" applyBorder="1" applyAlignment="1">
      <alignment horizontal="center" vertical="center" wrapText="1"/>
    </xf>
    <xf numFmtId="0" fontId="27" fillId="0" borderId="0" xfId="0" applyFont="1" applyAlignment="1">
      <alignment vertical="center"/>
    </xf>
    <xf numFmtId="0" fontId="28" fillId="36" borderId="17" xfId="0" applyFont="1" applyFill="1" applyBorder="1" applyAlignment="1">
      <alignment vertical="center"/>
    </xf>
    <xf numFmtId="0" fontId="27" fillId="34" borderId="10" xfId="0" applyFont="1" applyFill="1" applyBorder="1" applyAlignment="1">
      <alignment vertical="center"/>
    </xf>
    <xf numFmtId="0" fontId="27" fillId="34" borderId="10" xfId="0" applyFont="1" applyFill="1" applyBorder="1" applyAlignment="1">
      <alignment horizontal="center" vertical="center"/>
    </xf>
    <xf numFmtId="44" fontId="27" fillId="35" borderId="10" xfId="1" applyFont="1" applyFill="1" applyBorder="1" applyAlignment="1">
      <alignment vertical="center"/>
    </xf>
    <xf numFmtId="44" fontId="27" fillId="36" borderId="10" xfId="1" applyFont="1" applyFill="1" applyBorder="1" applyAlignment="1">
      <alignment horizontal="right" vertical="center"/>
    </xf>
    <xf numFmtId="0" fontId="27" fillId="36" borderId="10" xfId="0" applyFont="1" applyFill="1" applyBorder="1" applyAlignment="1">
      <alignment vertical="center" wrapText="1"/>
    </xf>
    <xf numFmtId="0" fontId="20" fillId="33" borderId="10" xfId="0" applyFont="1" applyFill="1" applyBorder="1" applyAlignment="1">
      <alignment horizontal="center" vertical="center" wrapText="1"/>
    </xf>
    <xf numFmtId="16" fontId="0" fillId="0" borderId="0" xfId="0" applyNumberFormat="1"/>
    <xf numFmtId="44" fontId="20" fillId="38" borderId="10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13" fillId="37" borderId="15" xfId="0" applyNumberFormat="1" applyFont="1" applyFill="1" applyBorder="1" applyAlignment="1">
      <alignment horizontal="center" vertical="center" wrapText="1"/>
    </xf>
    <xf numFmtId="0" fontId="29" fillId="0" borderId="0" xfId="0" applyFont="1" applyAlignment="1">
      <alignment vertical="center"/>
    </xf>
    <xf numFmtId="0" fontId="29" fillId="0" borderId="0" xfId="0" applyFont="1"/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Euro" xfId="43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rmal 2" xfId="44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FFC9"/>
        </patternFill>
      </fill>
      <alignment horizontal="general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FFC9"/>
        </patternFill>
      </fill>
      <alignment horizontal="right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E7F9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E7F9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E7F9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E7F9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E7F9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E7F9FF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E7F9FF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fill>
        <patternFill patternType="solid">
          <fgColor indexed="64"/>
          <bgColor rgb="FFFFFFC9"/>
        </patternFill>
      </fill>
      <alignment horizontal="general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left style="hair">
          <color auto="1"/>
        </left>
        <bottom style="hair">
          <color auto="1"/>
        </bottom>
      </border>
    </dxf>
    <dxf>
      <font>
        <outline val="0"/>
        <shadow val="0"/>
        <u val="none"/>
        <vertAlign val="baseline"/>
        <sz val="14"/>
        <name val="Calibri"/>
        <scheme val="minor"/>
      </font>
    </dxf>
    <dxf>
      <border outline="0"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9"/>
      <color rgb="FFE7F9FF"/>
      <color rgb="FFB7FFDB"/>
      <color rgb="FFFFFFAB"/>
      <color rgb="FFE1FFF0"/>
      <color rgb="FFF7EAE9"/>
      <color rgb="FFF1F5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13" Type="http://schemas.openxmlformats.org/officeDocument/2006/relationships/customXml" Target="../customXml/item7.xml"/><Relationship Id="rId18" Type="http://schemas.openxmlformats.org/officeDocument/2006/relationships/customXml" Target="../customXml/item12.xml"/><Relationship Id="rId3" Type="http://schemas.openxmlformats.org/officeDocument/2006/relationships/theme" Target="theme/theme1.xml"/><Relationship Id="rId21" Type="http://schemas.openxmlformats.org/officeDocument/2006/relationships/customXml" Target="../customXml/item15.xml"/><Relationship Id="rId7" Type="http://schemas.openxmlformats.org/officeDocument/2006/relationships/customXml" Target="../customXml/item1.xml"/><Relationship Id="rId12" Type="http://schemas.openxmlformats.org/officeDocument/2006/relationships/customXml" Target="../customXml/item6.xml"/><Relationship Id="rId17" Type="http://schemas.openxmlformats.org/officeDocument/2006/relationships/customXml" Target="../customXml/item1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0.xml"/><Relationship Id="rId20" Type="http://schemas.openxmlformats.org/officeDocument/2006/relationships/customXml" Target="../customXml/item14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openxmlformats.org/officeDocument/2006/relationships/customXml" Target="../customXml/item5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9.xml"/><Relationship Id="rId10" Type="http://schemas.openxmlformats.org/officeDocument/2006/relationships/customXml" Target="../customXml/item4.xml"/><Relationship Id="rId19" Type="http://schemas.openxmlformats.org/officeDocument/2006/relationships/customXml" Target="../customXml/item13.xml"/><Relationship Id="rId4" Type="http://schemas.openxmlformats.org/officeDocument/2006/relationships/styles" Target="styles.xml"/><Relationship Id="rId9" Type="http://schemas.openxmlformats.org/officeDocument/2006/relationships/customXml" Target="../customXml/item3.xml"/><Relationship Id="rId14" Type="http://schemas.openxmlformats.org/officeDocument/2006/relationships/customXml" Target="../customXml/item8.xml"/><Relationship Id="rId22" Type="http://schemas.openxmlformats.org/officeDocument/2006/relationships/customXml" Target="../customXml/item16.xml"/></Relationships>
</file>

<file path=xl/tables/table1.xml><?xml version="1.0" encoding="utf-8"?>
<table xmlns="http://schemas.openxmlformats.org/spreadsheetml/2006/main" id="1" name="Tableau1" displayName="Tableau1" ref="A3:L8" totalsRowShown="0" dataDxfId="13" headerRowBorderDxfId="14" tableBorderDxfId="12">
  <autoFilter ref="A3:L8"/>
  <sortState ref="A4:L10">
    <sortCondition ref="B3:B10"/>
  </sortState>
  <tableColumns count="12">
    <tableColumn id="1" name="Imputation" dataDxfId="11">
      <calculatedColumnFormula>CONCATENATE(C4," - ",LEFT($F4,FIND(" -",$F4,1)-1)," - ",LEFT(G4,1)," - ",IF(H4="","",LEFT($H4,FIND(" -",$H4,1)-1)),IF(H4&lt;&gt;""," - ",""),LEFT($G4,FIND(" -",$G4,1)-1)," - ",LEFT($B4,FIND(" -",$B4,1)-1))</calculatedColumnFormula>
    </tableColumn>
    <tableColumn id="2" name="Centres complet" dataDxfId="10"/>
    <tableColumn id="3" name="Sens" dataDxfId="9"/>
    <tableColumn id="4" name="Section" dataDxfId="8"/>
    <tableColumn id="5" name="Chapitre" dataDxfId="7"/>
    <tableColumn id="6" name="Compte complet " dataDxfId="6"/>
    <tableColumn id="7" name="Service complet " dataDxfId="5"/>
    <tableColumn id="10" name="Opération complète" dataDxfId="4"/>
    <tableColumn id="19" name="Liquidé 2019" dataDxfId="3" dataCellStyle="Monétaire"/>
    <tableColumn id="20" name="RAR 2019" dataDxfId="2" dataCellStyle="Monétaire"/>
    <tableColumn id="22" name="Demande de crédits 2020" dataDxfId="1" dataCellStyle="Monétaire"/>
    <tableColumn id="23" name="Commentaires BP 202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  <pageSetUpPr fitToPage="1"/>
  </sheetPr>
  <dimension ref="A1:N11"/>
  <sheetViews>
    <sheetView tabSelected="1" zoomScale="70" zoomScaleNormal="70" workbookViewId="0">
      <pane ySplit="3" topLeftCell="A4" activePane="bottomLeft" state="frozen"/>
      <selection pane="bottomLeft" activeCell="G20" sqref="G20"/>
    </sheetView>
  </sheetViews>
  <sheetFormatPr baseColWidth="10" defaultColWidth="11.42578125" defaultRowHeight="15" x14ac:dyDescent="0.25"/>
  <cols>
    <col min="1" max="1" width="37.28515625" style="5" customWidth="1"/>
    <col min="2" max="2" width="26" style="5" customWidth="1"/>
    <col min="3" max="3" width="7.42578125" style="1" customWidth="1"/>
    <col min="4" max="4" width="7" style="1" customWidth="1"/>
    <col min="5" max="5" width="15.7109375" style="5" hidden="1" customWidth="1"/>
    <col min="6" max="6" width="37.42578125" style="5" customWidth="1"/>
    <col min="7" max="7" width="43.5703125" style="5" customWidth="1"/>
    <col min="9" max="9" width="21.5703125" style="5" customWidth="1"/>
    <col min="10" max="11" width="21.5703125" style="12" customWidth="1"/>
    <col min="12" max="12" width="48.85546875" style="33" customWidth="1"/>
    <col min="13" max="13" width="21.5703125" style="6" customWidth="1"/>
    <col min="14" max="14" width="82.28515625" style="12" customWidth="1"/>
    <col min="15" max="15" width="101.7109375" style="5" customWidth="1"/>
    <col min="16" max="16384" width="11.42578125" style="5"/>
  </cols>
  <sheetData>
    <row r="1" spans="1:14" s="3" customFormat="1" ht="18.75" customHeight="1" x14ac:dyDescent="0.25">
      <c r="A1" s="14" t="s">
        <v>45</v>
      </c>
      <c r="B1" s="29"/>
      <c r="C1" s="30"/>
      <c r="D1" s="30"/>
      <c r="E1" s="30"/>
      <c r="F1" s="30"/>
      <c r="G1" s="30"/>
      <c r="H1" s="30"/>
      <c r="I1" s="15" t="s">
        <v>46</v>
      </c>
      <c r="J1" s="15" t="s">
        <v>47</v>
      </c>
      <c r="K1" s="31" t="s">
        <v>49</v>
      </c>
      <c r="L1" s="14" t="s">
        <v>50</v>
      </c>
      <c r="M1" s="15" t="s">
        <v>48</v>
      </c>
    </row>
    <row r="2" spans="1:14" s="3" customFormat="1" x14ac:dyDescent="0.25">
      <c r="C2" s="18"/>
      <c r="D2" s="18"/>
      <c r="I2" s="19"/>
      <c r="J2" s="19"/>
      <c r="K2" s="32"/>
      <c r="L2" s="9"/>
      <c r="M2" s="19"/>
    </row>
    <row r="3" spans="1:14" s="20" customFormat="1" ht="41.45" customHeight="1" x14ac:dyDescent="0.25">
      <c r="A3" s="28" t="s">
        <v>14</v>
      </c>
      <c r="B3" s="8" t="s">
        <v>31</v>
      </c>
      <c r="C3" s="8" t="s">
        <v>0</v>
      </c>
      <c r="D3" s="8" t="s">
        <v>1</v>
      </c>
      <c r="E3" s="8" t="s">
        <v>2</v>
      </c>
      <c r="F3" s="8" t="s">
        <v>32</v>
      </c>
      <c r="G3" s="8" t="s">
        <v>33</v>
      </c>
      <c r="H3" s="8" t="s">
        <v>34</v>
      </c>
      <c r="I3" s="45" t="s">
        <v>15</v>
      </c>
      <c r="J3" s="45" t="s">
        <v>36</v>
      </c>
      <c r="K3" s="35" t="s">
        <v>16</v>
      </c>
      <c r="L3" s="43" t="s">
        <v>35</v>
      </c>
      <c r="M3" s="2" t="str">
        <f>"Réalisé au "&amp;TEXT(MAX('Grand livre 2020'!M4:M13),"jj mmm aaaa")</f>
        <v>Réalisé au 08 juin 2020</v>
      </c>
      <c r="N3" s="2" t="s">
        <v>51</v>
      </c>
    </row>
    <row r="4" spans="1:14" ht="18.75" x14ac:dyDescent="0.25">
      <c r="A4" s="37" t="str">
        <f>CONCATENATE(C4," - ",LEFT($F4,FIND(" -",$F4,1)-1)," - ",LEFT(G4,1)," - ",IF(H4="","",LEFT($H4,FIND(" -",$H4,1)-1)),IF(H4&lt;&gt;""," - ",""),LEFT($G4,FIND(" -",$G4,1)-1)," - ",LEFT($B4,FIND(" -",$B4,1)-1))</f>
        <v>D - 60632MENUIS - 4 - 903 - 41311 - DEMT</v>
      </c>
      <c r="B4" s="38" t="s">
        <v>13</v>
      </c>
      <c r="C4" s="39" t="s">
        <v>3</v>
      </c>
      <c r="D4" s="39" t="s">
        <v>9</v>
      </c>
      <c r="E4" s="38" t="s">
        <v>10</v>
      </c>
      <c r="F4" s="38" t="s">
        <v>11</v>
      </c>
      <c r="G4" s="38" t="s">
        <v>7</v>
      </c>
      <c r="H4" s="38" t="s">
        <v>5</v>
      </c>
      <c r="I4" s="40">
        <v>0</v>
      </c>
      <c r="J4" s="40">
        <v>0</v>
      </c>
      <c r="K4" s="41">
        <v>0</v>
      </c>
      <c r="L4" s="42" t="s">
        <v>52</v>
      </c>
      <c r="M4" s="40">
        <f>SUMPRODUCT(('Grand livre 2020'!$A$4:$A$16='Préparation BP'!$A4)*('Grand livre 2020'!$P$4:$P$16))</f>
        <v>156.37</v>
      </c>
      <c r="N4" s="36"/>
    </row>
    <row r="5" spans="1:14" ht="18.75" x14ac:dyDescent="0.25">
      <c r="A5" s="37" t="str">
        <f>CONCATENATE(C5," - ",LEFT($F5,FIND(" -",$F5,1)-1)," - ",LEFT(G5,1)," - ",IF(H5="","",LEFT($H5,FIND(" -",$H5,1)-1)),IF(H5&lt;&gt;""," - ",""),LEFT($G5,FIND(" -",$G5,1)-1)," - ",LEFT($B5,FIND(" -",$B5,1)-1))</f>
        <v>D - 60632MENUIS - 4 - 41311 - DEMT</v>
      </c>
      <c r="B5" s="38" t="s">
        <v>13</v>
      </c>
      <c r="C5" s="39" t="s">
        <v>3</v>
      </c>
      <c r="D5" s="39" t="s">
        <v>9</v>
      </c>
      <c r="E5" s="38" t="s">
        <v>10</v>
      </c>
      <c r="F5" s="38" t="s">
        <v>11</v>
      </c>
      <c r="G5" s="38" t="s">
        <v>7</v>
      </c>
      <c r="H5" s="38"/>
      <c r="I5" s="40">
        <v>0</v>
      </c>
      <c r="J5" s="40">
        <v>0</v>
      </c>
      <c r="K5" s="41">
        <v>0</v>
      </c>
      <c r="L5" s="42" t="s">
        <v>53</v>
      </c>
      <c r="M5" s="40">
        <f>SUMPRODUCT(('Grand livre 2020'!$A$4:$A$16='Préparation BP'!$A5)*('Grand livre 2020'!$P$4:$P$16))</f>
        <v>757.57</v>
      </c>
      <c r="N5" s="36"/>
    </row>
    <row r="6" spans="1:14" ht="18.75" x14ac:dyDescent="0.25">
      <c r="A6" s="37" t="str">
        <f>CONCATENATE(C6," - ",LEFT($F6,FIND(" -",$F6,1)-1)," - ",LEFT(G6,1)," - ",IF(H6="","",LEFT($H6,FIND(" -",$H6,1)-1)),IF(H6&lt;&gt;""," - ",""),LEFT($G6,FIND(" -",$G6,1)-1)," - ",LEFT($B6,FIND(" -",$B6,1)-1))</f>
        <v>D - 60632MENUIS - 6 - 903 - 64111 - DEMT</v>
      </c>
      <c r="B6" s="38" t="s">
        <v>13</v>
      </c>
      <c r="C6" s="39" t="s">
        <v>3</v>
      </c>
      <c r="D6" s="39" t="s">
        <v>9</v>
      </c>
      <c r="E6" s="38" t="s">
        <v>10</v>
      </c>
      <c r="F6" s="38" t="s">
        <v>11</v>
      </c>
      <c r="G6" s="38" t="s">
        <v>8</v>
      </c>
      <c r="H6" s="38" t="s">
        <v>5</v>
      </c>
      <c r="I6" s="40">
        <v>0</v>
      </c>
      <c r="J6" s="40">
        <v>0</v>
      </c>
      <c r="K6" s="41">
        <v>1000</v>
      </c>
      <c r="L6" s="42" t="s">
        <v>54</v>
      </c>
      <c r="M6" s="40">
        <f>SUMPRODUCT(('Grand livre 2020'!$A$4:$A$16='Préparation BP'!$A6)*('Grand livre 2020'!$P$4:$P$16))</f>
        <v>122.63</v>
      </c>
      <c r="N6" s="36"/>
    </row>
    <row r="7" spans="1:14" ht="18.75" x14ac:dyDescent="0.25">
      <c r="A7" s="37" t="str">
        <f>CONCATENATE(C7," - ",LEFT($F7,FIND(" -",$F7,1)-1)," - ",LEFT(G7,1)," - ",IF(H7="","",LEFT($H7,FIND(" -",$H7,1)-1)),IF(H7&lt;&gt;""," - ",""),LEFT($G7,FIND(" -",$G7,1)-1)," - ",LEFT($B7,FIND(" -",$B7,1)-1))</f>
        <v>D - 60632MENUIS - 6 - 64111 - DEMT</v>
      </c>
      <c r="B7" s="38" t="s">
        <v>13</v>
      </c>
      <c r="C7" s="39" t="s">
        <v>3</v>
      </c>
      <c r="D7" s="39" t="s">
        <v>9</v>
      </c>
      <c r="E7" s="38" t="s">
        <v>10</v>
      </c>
      <c r="F7" s="38" t="s">
        <v>11</v>
      </c>
      <c r="G7" s="38" t="s">
        <v>8</v>
      </c>
      <c r="H7" s="38"/>
      <c r="I7" s="40">
        <v>925.92000000000007</v>
      </c>
      <c r="J7" s="40">
        <v>0</v>
      </c>
      <c r="K7" s="41">
        <v>0</v>
      </c>
      <c r="L7" s="42" t="s">
        <v>55</v>
      </c>
      <c r="M7" s="40">
        <f>SUMPRODUCT(('Grand livre 2020'!$A$4:$A$16='Préparation BP'!$A7)*('Grand livre 2020'!$P$4:$P$16))</f>
        <v>278.47000000000003</v>
      </c>
      <c r="N7" s="36"/>
    </row>
    <row r="8" spans="1:14" ht="18.75" x14ac:dyDescent="0.25">
      <c r="A8" s="37" t="str">
        <f>CONCATENATE(C8," - ",LEFT($F8,FIND(" -",$F8,1)-1)," - ",LEFT(G8,1)," - ",IF(H8="","",LEFT($H8,FIND(" -",$H8,1)-1)),IF(H8&lt;&gt;""," - ",""),LEFT($G8,FIND(" -",$G8,1)-1)," - ",LEFT($B8,FIND(" -",$B8,1)-1))</f>
        <v>D - 60632METAL - 0 - 02021 - DEMT</v>
      </c>
      <c r="B8" s="38" t="s">
        <v>13</v>
      </c>
      <c r="C8" s="39" t="s">
        <v>3</v>
      </c>
      <c r="D8" s="39" t="s">
        <v>9</v>
      </c>
      <c r="E8" s="38" t="s">
        <v>10</v>
      </c>
      <c r="F8" s="38" t="s">
        <v>12</v>
      </c>
      <c r="G8" s="38" t="s">
        <v>6</v>
      </c>
      <c r="H8" s="38"/>
      <c r="I8" s="40">
        <v>1853.4299999999998</v>
      </c>
      <c r="J8" s="40">
        <v>0</v>
      </c>
      <c r="K8" s="41">
        <v>2400</v>
      </c>
      <c r="L8" s="42" t="s">
        <v>56</v>
      </c>
      <c r="M8" s="40">
        <f>SUMPRODUCT(('Grand livre 2020'!$A$4:$A$16='Préparation BP'!$A8)*('Grand livre 2020'!$P$4:$P$16))</f>
        <v>516.70000000000005</v>
      </c>
      <c r="N8" s="36"/>
    </row>
    <row r="9" spans="1:14" x14ac:dyDescent="0.25">
      <c r="J9" s="21"/>
    </row>
    <row r="10" spans="1:14" x14ac:dyDescent="0.25">
      <c r="J10" s="13"/>
      <c r="K10" s="13"/>
      <c r="N10" s="13"/>
    </row>
    <row r="11" spans="1:14" x14ac:dyDescent="0.25">
      <c r="C11" s="5"/>
      <c r="D11" s="5"/>
      <c r="I11" s="13">
        <f>SUBTOTAL(109,I4:I8)</f>
        <v>2779.35</v>
      </c>
      <c r="J11" s="13">
        <f t="shared" ref="J11:K11" si="0">SUBTOTAL(109,J4:J8)</f>
        <v>0</v>
      </c>
      <c r="K11" s="13">
        <f t="shared" si="0"/>
        <v>3400</v>
      </c>
      <c r="L11" s="34"/>
      <c r="M11" s="10">
        <f>SUBTOTAL(109,M4:M8)</f>
        <v>1831.7400000000002</v>
      </c>
      <c r="N11" s="22"/>
    </row>
  </sheetData>
  <phoneticPr fontId="26" type="noConversion"/>
  <conditionalFormatting sqref="A4:A3370">
    <cfRule type="duplicateValues" dxfId="15" priority="55"/>
  </conditionalFormatting>
  <pageMargins left="0.23622047244094491" right="0.23622047244094491" top="0.74803149606299213" bottom="0.74803149606299213" header="0.31496062992125984" footer="0.31496062992125984"/>
  <pageSetup paperSize="8" scale="59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5"/>
  <sheetViews>
    <sheetView zoomScale="70" zoomScaleNormal="70" workbookViewId="0">
      <pane ySplit="3" topLeftCell="A4" activePane="bottomLeft" state="frozen"/>
      <selection pane="bottomLeft" activeCell="N29" sqref="N29"/>
    </sheetView>
  </sheetViews>
  <sheetFormatPr baseColWidth="10" defaultColWidth="11.42578125" defaultRowHeight="15" x14ac:dyDescent="0.25"/>
  <cols>
    <col min="1" max="1" width="42.85546875" style="5" customWidth="1"/>
    <col min="2" max="2" width="24.7109375" style="5" customWidth="1"/>
    <col min="3" max="4" width="4.7109375" style="1" customWidth="1"/>
    <col min="5" max="5" width="11.42578125" style="5"/>
    <col min="6" max="6" width="47.7109375" style="5" customWidth="1"/>
    <col min="7" max="7" width="32.28515625" style="5" customWidth="1"/>
    <col min="8" max="8" width="11.42578125" style="5"/>
    <col min="9" max="9" width="33" style="48" customWidth="1"/>
    <col min="10" max="10" width="23.42578125" style="5" customWidth="1"/>
    <col min="11" max="11" width="11.42578125" style="5"/>
    <col min="12" max="12" width="14.5703125" style="5" customWidth="1"/>
    <col min="13" max="13" width="17.5703125" style="46" customWidth="1"/>
    <col min="14" max="15" width="19.7109375" style="12" customWidth="1"/>
    <col min="16" max="16" width="21.5703125" style="12" customWidth="1"/>
    <col min="17" max="17" width="11.42578125" style="5"/>
    <col min="18" max="18" width="31.42578125" style="5" customWidth="1"/>
    <col min="19" max="16384" width="11.42578125" style="5"/>
  </cols>
  <sheetData>
    <row r="1" spans="1:18" x14ac:dyDescent="0.25">
      <c r="A1" s="16" t="s">
        <v>44</v>
      </c>
      <c r="B1" s="7" t="s">
        <v>37</v>
      </c>
    </row>
    <row r="3" spans="1:18" s="11" customFormat="1" ht="30" x14ac:dyDescent="0.25">
      <c r="A3" s="23" t="s">
        <v>14</v>
      </c>
      <c r="B3" s="24" t="s">
        <v>31</v>
      </c>
      <c r="C3" s="24" t="s">
        <v>0</v>
      </c>
      <c r="D3" s="24" t="s">
        <v>1</v>
      </c>
      <c r="E3" s="24" t="s">
        <v>2</v>
      </c>
      <c r="F3" s="24" t="s">
        <v>32</v>
      </c>
      <c r="G3" s="24" t="s">
        <v>33</v>
      </c>
      <c r="H3" s="24" t="s">
        <v>34</v>
      </c>
      <c r="I3" s="24" t="s">
        <v>17</v>
      </c>
      <c r="J3" s="24" t="s">
        <v>18</v>
      </c>
      <c r="K3" s="24" t="s">
        <v>38</v>
      </c>
      <c r="L3" s="24" t="s">
        <v>39</v>
      </c>
      <c r="M3" s="47" t="s">
        <v>19</v>
      </c>
      <c r="N3" s="25" t="s">
        <v>40</v>
      </c>
      <c r="O3" s="25" t="s">
        <v>20</v>
      </c>
      <c r="P3" s="25" t="s">
        <v>21</v>
      </c>
      <c r="Q3" s="24" t="s">
        <v>41</v>
      </c>
      <c r="R3" s="26" t="s">
        <v>42</v>
      </c>
    </row>
    <row r="4" spans="1:18" ht="15" customHeight="1" x14ac:dyDescent="0.25">
      <c r="A4" s="17" t="str">
        <f t="shared" ref="A4:A13" si="0">IF($B4="","",CONCATENATE(C4," - ",LEFT($F4,FIND(" -",$F4,1)-1)," - ",LEFT(G4,1)," - ",IF(H4="","",LEFT(H4,FIND(" -",H4,1)-1)),IF(H4&lt;&gt;""," - ",""),LEFT($G4,FIND(" -",$G4,1)-1)," - ",LEFT($B4,FIND(" -",$B4,1)-1)))</f>
        <v>D - 60632MENUIS - 4 - 903 - 41311 - DEMT</v>
      </c>
      <c r="B4" s="38" t="s">
        <v>13</v>
      </c>
      <c r="C4" s="39" t="s">
        <v>3</v>
      </c>
      <c r="D4" s="39" t="s">
        <v>9</v>
      </c>
      <c r="E4" s="38" t="s">
        <v>10</v>
      </c>
      <c r="F4" s="38" t="s">
        <v>11</v>
      </c>
      <c r="G4" s="38" t="s">
        <v>7</v>
      </c>
      <c r="H4" s="38" t="s">
        <v>5</v>
      </c>
      <c r="I4" s="49" t="s">
        <v>57</v>
      </c>
      <c r="J4" s="27" t="s">
        <v>67</v>
      </c>
      <c r="K4" s="27" t="s">
        <v>25</v>
      </c>
      <c r="L4" s="27">
        <v>0</v>
      </c>
      <c r="M4" s="46">
        <v>43864</v>
      </c>
      <c r="N4" s="4">
        <v>6.37</v>
      </c>
      <c r="O4" s="4">
        <v>0</v>
      </c>
      <c r="P4" s="4">
        <v>6.37</v>
      </c>
      <c r="Q4" s="27" t="s">
        <v>4</v>
      </c>
      <c r="R4" s="27" t="s">
        <v>4</v>
      </c>
    </row>
    <row r="5" spans="1:18" ht="15" customHeight="1" x14ac:dyDescent="0.25">
      <c r="A5" s="17" t="str">
        <f t="shared" si="0"/>
        <v>D - 60632MENUIS - 4 - 41311 - DEMT</v>
      </c>
      <c r="B5" s="38" t="s">
        <v>13</v>
      </c>
      <c r="C5" s="39" t="s">
        <v>3</v>
      </c>
      <c r="D5" s="39" t="s">
        <v>9</v>
      </c>
      <c r="E5" s="38" t="s">
        <v>10</v>
      </c>
      <c r="F5" s="38" t="s">
        <v>11</v>
      </c>
      <c r="G5" s="38" t="s">
        <v>7</v>
      </c>
      <c r="H5" s="38"/>
      <c r="I5" s="49" t="s">
        <v>58</v>
      </c>
      <c r="J5" s="27" t="s">
        <v>68</v>
      </c>
      <c r="K5" s="27" t="s">
        <v>25</v>
      </c>
      <c r="L5" s="27">
        <v>0</v>
      </c>
      <c r="M5" s="46">
        <v>43864</v>
      </c>
      <c r="N5" s="4">
        <v>6.37</v>
      </c>
      <c r="O5" s="4">
        <v>0</v>
      </c>
      <c r="P5" s="4">
        <v>6.37</v>
      </c>
      <c r="Q5" s="27" t="s">
        <v>4</v>
      </c>
      <c r="R5" s="27" t="s">
        <v>4</v>
      </c>
    </row>
    <row r="6" spans="1:18" ht="15" customHeight="1" x14ac:dyDescent="0.25">
      <c r="A6" s="17" t="str">
        <f t="shared" si="0"/>
        <v>D - 60632MENUIS - 6 - 903 - 64111 - DEMT</v>
      </c>
      <c r="B6" s="38" t="s">
        <v>13</v>
      </c>
      <c r="C6" s="39" t="s">
        <v>3</v>
      </c>
      <c r="D6" s="39" t="s">
        <v>9</v>
      </c>
      <c r="E6" s="38" t="s">
        <v>10</v>
      </c>
      <c r="F6" s="38" t="s">
        <v>11</v>
      </c>
      <c r="G6" s="38" t="s">
        <v>8</v>
      </c>
      <c r="H6" s="38" t="s">
        <v>5</v>
      </c>
      <c r="I6" s="49" t="s">
        <v>59</v>
      </c>
      <c r="J6" s="27" t="s">
        <v>69</v>
      </c>
      <c r="K6" s="27" t="s">
        <v>22</v>
      </c>
      <c r="L6" s="27">
        <v>524</v>
      </c>
      <c r="M6" s="46">
        <v>43900</v>
      </c>
      <c r="N6" s="4">
        <v>0</v>
      </c>
      <c r="O6" s="4">
        <v>22.61</v>
      </c>
      <c r="P6" s="4">
        <v>22.61</v>
      </c>
      <c r="Q6" s="27" t="s">
        <v>4</v>
      </c>
      <c r="R6" s="27" t="s">
        <v>43</v>
      </c>
    </row>
    <row r="7" spans="1:18" ht="15" customHeight="1" x14ac:dyDescent="0.25">
      <c r="A7" s="17" t="str">
        <f t="shared" si="0"/>
        <v>D - 60632MENUIS - 6 - 64111 - DEMT</v>
      </c>
      <c r="B7" s="38" t="s">
        <v>13</v>
      </c>
      <c r="C7" s="39" t="s">
        <v>3</v>
      </c>
      <c r="D7" s="39" t="s">
        <v>9</v>
      </c>
      <c r="E7" s="38" t="s">
        <v>10</v>
      </c>
      <c r="F7" s="38" t="s">
        <v>11</v>
      </c>
      <c r="G7" s="38" t="s">
        <v>8</v>
      </c>
      <c r="H7" s="38"/>
      <c r="I7" s="49" t="s">
        <v>60</v>
      </c>
      <c r="J7" s="27" t="s">
        <v>70</v>
      </c>
      <c r="K7" s="27" t="s">
        <v>28</v>
      </c>
      <c r="L7" s="27">
        <v>134</v>
      </c>
      <c r="M7" s="46">
        <v>43872</v>
      </c>
      <c r="N7" s="4">
        <v>0</v>
      </c>
      <c r="O7" s="4">
        <v>162.12</v>
      </c>
      <c r="P7" s="4">
        <v>162.12</v>
      </c>
      <c r="Q7" s="27" t="s">
        <v>4</v>
      </c>
      <c r="R7" s="27" t="s">
        <v>4</v>
      </c>
    </row>
    <row r="8" spans="1:18" ht="15" customHeight="1" x14ac:dyDescent="0.25">
      <c r="A8" s="17" t="str">
        <f t="shared" si="0"/>
        <v>D - 60632METAL - 0 - 02021 - DEMT</v>
      </c>
      <c r="B8" s="38" t="s">
        <v>13</v>
      </c>
      <c r="C8" s="39" t="s">
        <v>3</v>
      </c>
      <c r="D8" s="39" t="s">
        <v>9</v>
      </c>
      <c r="E8" s="38" t="s">
        <v>10</v>
      </c>
      <c r="F8" s="38" t="s">
        <v>12</v>
      </c>
      <c r="G8" s="38" t="s">
        <v>6</v>
      </c>
      <c r="H8" s="38"/>
      <c r="I8" s="49" t="s">
        <v>61</v>
      </c>
      <c r="J8" s="27" t="s">
        <v>71</v>
      </c>
      <c r="K8" s="27" t="s">
        <v>26</v>
      </c>
      <c r="L8" s="27">
        <v>169</v>
      </c>
      <c r="M8" s="46">
        <v>43873</v>
      </c>
      <c r="N8" s="4">
        <v>0</v>
      </c>
      <c r="O8" s="4">
        <v>198.48</v>
      </c>
      <c r="P8" s="4">
        <v>198.48</v>
      </c>
      <c r="Q8" s="27" t="s">
        <v>4</v>
      </c>
      <c r="R8" s="27" t="s">
        <v>4</v>
      </c>
    </row>
    <row r="9" spans="1:18" ht="15" customHeight="1" x14ac:dyDescent="0.25">
      <c r="A9" s="17" t="str">
        <f t="shared" si="0"/>
        <v>D - 60632MENUIS - 4 - 903 - 41311 - DEMT</v>
      </c>
      <c r="B9" s="38" t="s">
        <v>13</v>
      </c>
      <c r="C9" s="39" t="s">
        <v>3</v>
      </c>
      <c r="D9" s="39" t="s">
        <v>9</v>
      </c>
      <c r="E9" s="38" t="s">
        <v>10</v>
      </c>
      <c r="F9" s="38" t="s">
        <v>11</v>
      </c>
      <c r="G9" s="38" t="s">
        <v>7</v>
      </c>
      <c r="H9" s="38" t="s">
        <v>5</v>
      </c>
      <c r="I9" s="49" t="s">
        <v>62</v>
      </c>
      <c r="J9" s="27" t="s">
        <v>72</v>
      </c>
      <c r="K9" s="27" t="s">
        <v>23</v>
      </c>
      <c r="L9" s="27">
        <v>0</v>
      </c>
      <c r="M9" s="46">
        <v>43990</v>
      </c>
      <c r="N9" s="4">
        <v>106.79</v>
      </c>
      <c r="O9" s="4">
        <v>0</v>
      </c>
      <c r="P9" s="4">
        <v>150</v>
      </c>
      <c r="Q9" s="44" t="s">
        <v>4</v>
      </c>
      <c r="R9" s="27" t="s">
        <v>4</v>
      </c>
    </row>
    <row r="10" spans="1:18" ht="15" customHeight="1" x14ac:dyDescent="0.25">
      <c r="A10" s="17" t="str">
        <f t="shared" si="0"/>
        <v>D - 60632MENUIS - 4 - 41311 - DEMT</v>
      </c>
      <c r="B10" s="38" t="s">
        <v>13</v>
      </c>
      <c r="C10" s="39" t="s">
        <v>3</v>
      </c>
      <c r="D10" s="39" t="s">
        <v>9</v>
      </c>
      <c r="E10" s="38" t="s">
        <v>10</v>
      </c>
      <c r="F10" s="38" t="s">
        <v>11</v>
      </c>
      <c r="G10" s="38" t="s">
        <v>7</v>
      </c>
      <c r="H10" s="38"/>
      <c r="I10" s="49" t="s">
        <v>63</v>
      </c>
      <c r="J10" s="27" t="s">
        <v>73</v>
      </c>
      <c r="K10" s="27" t="s">
        <v>27</v>
      </c>
      <c r="L10" s="27">
        <v>99</v>
      </c>
      <c r="M10" s="46">
        <v>43872</v>
      </c>
      <c r="N10" s="4">
        <v>0</v>
      </c>
      <c r="O10" s="4">
        <v>751.2</v>
      </c>
      <c r="P10" s="4">
        <v>751.2</v>
      </c>
      <c r="Q10" s="27" t="s">
        <v>4</v>
      </c>
      <c r="R10" s="27" t="s">
        <v>4</v>
      </c>
    </row>
    <row r="11" spans="1:18" ht="15" customHeight="1" x14ac:dyDescent="0.25">
      <c r="A11" s="17" t="str">
        <f t="shared" si="0"/>
        <v>D - 60632MENUIS - 6 - 903 - 64111 - DEMT</v>
      </c>
      <c r="B11" s="38" t="s">
        <v>13</v>
      </c>
      <c r="C11" s="39" t="s">
        <v>3</v>
      </c>
      <c r="D11" s="39" t="s">
        <v>9</v>
      </c>
      <c r="E11" s="38" t="s">
        <v>10</v>
      </c>
      <c r="F11" s="38" t="s">
        <v>11</v>
      </c>
      <c r="G11" s="38" t="s">
        <v>8</v>
      </c>
      <c r="H11" s="38" t="s">
        <v>5</v>
      </c>
      <c r="I11" s="49" t="s">
        <v>64</v>
      </c>
      <c r="J11" s="27" t="s">
        <v>74</v>
      </c>
      <c r="K11" s="27" t="s">
        <v>29</v>
      </c>
      <c r="L11" s="27">
        <v>164</v>
      </c>
      <c r="M11" s="46">
        <v>43872</v>
      </c>
      <c r="N11" s="4">
        <v>0</v>
      </c>
      <c r="O11" s="4">
        <v>100.02</v>
      </c>
      <c r="P11" s="4">
        <v>100.02</v>
      </c>
      <c r="Q11" s="27" t="s">
        <v>4</v>
      </c>
      <c r="R11" s="27" t="s">
        <v>4</v>
      </c>
    </row>
    <row r="12" spans="1:18" ht="15" customHeight="1" x14ac:dyDescent="0.25">
      <c r="A12" s="17" t="str">
        <f t="shared" si="0"/>
        <v>D - 60632MENUIS - 6 - 64111 - DEMT</v>
      </c>
      <c r="B12" s="38" t="s">
        <v>13</v>
      </c>
      <c r="C12" s="39" t="s">
        <v>3</v>
      </c>
      <c r="D12" s="39" t="s">
        <v>9</v>
      </c>
      <c r="E12" s="38" t="s">
        <v>10</v>
      </c>
      <c r="F12" s="38" t="s">
        <v>11</v>
      </c>
      <c r="G12" s="38" t="s">
        <v>8</v>
      </c>
      <c r="H12" s="38"/>
      <c r="I12" s="49" t="s">
        <v>65</v>
      </c>
      <c r="J12" s="27" t="s">
        <v>75</v>
      </c>
      <c r="K12" s="27" t="s">
        <v>24</v>
      </c>
      <c r="L12" s="27">
        <v>965</v>
      </c>
      <c r="M12" s="46">
        <v>43980</v>
      </c>
      <c r="N12" s="4">
        <v>0</v>
      </c>
      <c r="O12" s="4">
        <v>116.35</v>
      </c>
      <c r="P12" s="4">
        <v>116.35</v>
      </c>
      <c r="Q12" s="44" t="s">
        <v>4</v>
      </c>
      <c r="R12" s="27" t="s">
        <v>4</v>
      </c>
    </row>
    <row r="13" spans="1:18" ht="15" customHeight="1" x14ac:dyDescent="0.25">
      <c r="A13" s="17" t="str">
        <f t="shared" si="0"/>
        <v>D - 60632METAL - 0 - 02021 - DEMT</v>
      </c>
      <c r="B13" s="38" t="s">
        <v>13</v>
      </c>
      <c r="C13" s="39" t="s">
        <v>3</v>
      </c>
      <c r="D13" s="39" t="s">
        <v>9</v>
      </c>
      <c r="E13" s="38" t="s">
        <v>10</v>
      </c>
      <c r="F13" s="38" t="s">
        <v>12</v>
      </c>
      <c r="G13" s="38" t="s">
        <v>6</v>
      </c>
      <c r="H13" s="38"/>
      <c r="I13" s="49" t="s">
        <v>66</v>
      </c>
      <c r="J13" s="27" t="s">
        <v>76</v>
      </c>
      <c r="K13" s="27" t="s">
        <v>30</v>
      </c>
      <c r="L13" s="27">
        <v>788</v>
      </c>
      <c r="M13" s="46">
        <v>43957</v>
      </c>
      <c r="N13" s="4">
        <v>0</v>
      </c>
      <c r="O13" s="4">
        <v>318.22000000000003</v>
      </c>
      <c r="P13" s="4">
        <v>318.22000000000003</v>
      </c>
      <c r="Q13" s="27" t="s">
        <v>4</v>
      </c>
      <c r="R13" s="27" t="s">
        <v>4</v>
      </c>
    </row>
    <row r="15" spans="1:18" x14ac:dyDescent="0.25">
      <c r="N15" s="12">
        <f>SUBTOTAL(109,N4:N13)</f>
        <v>119.53</v>
      </c>
      <c r="O15" s="12">
        <f>SUBTOTAL(109,O4:O13)</f>
        <v>1669</v>
      </c>
      <c r="P15" s="12">
        <f>SUBTOTAL(109,P4:P13)</f>
        <v>1831.74</v>
      </c>
    </row>
  </sheetData>
  <autoFilter ref="A3:R13">
    <sortState ref="A4:R42">
      <sortCondition ref="B3:B42"/>
    </sortState>
  </autoFilter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30016236-A114-4FF9-B195-5EEA0C38FCFA}">
  <ds:schemaRefs/>
</ds:datastoreItem>
</file>

<file path=customXml/itemProps2.xml><?xml version="1.0" encoding="utf-8"?>
<ds:datastoreItem xmlns:ds="http://schemas.openxmlformats.org/officeDocument/2006/customXml" ds:itemID="{8CA7A9CA-C106-4E7D-897D-9164F54D9042}">
  <ds:schemaRefs/>
</ds:datastoreItem>
</file>

<file path=customXml/itemProps3.xml><?xml version="1.0" encoding="utf-8"?>
<ds:datastoreItem xmlns:ds="http://schemas.openxmlformats.org/officeDocument/2006/customXml" ds:itemID="{3726BE1C-9E88-4C09-8771-D397021A0CB4}">
  <ds:schemaRefs/>
</ds:datastoreItem>
</file>

<file path=customXml/itemProps4.xml><?xml version="1.0" encoding="utf-8"?>
<ds:datastoreItem xmlns:ds="http://schemas.openxmlformats.org/officeDocument/2006/customXml" ds:itemID="{84DE4BB9-AAAF-4A5E-8634-019DF4637A70}">
  <ds:schemaRefs/>
</ds:datastoreItem>
</file>

<file path=customXml/itemProps5.xml><?xml version="1.0" encoding="utf-8"?>
<ds:datastoreItem xmlns:ds="http://schemas.openxmlformats.org/officeDocument/2006/customXml" ds:itemID="{EAD44003-9836-4A0B-985E-192461E90F7A}">
  <ds:schemaRefs/>
</ds:datastoreItem>
</file>

<file path=customXml/itemProps6.xml><?xml version="1.0" encoding="utf-8"?>
<ds:datastoreItem xmlns:ds="http://schemas.openxmlformats.org/officeDocument/2006/customXml" ds:itemID="{989B6F3B-8514-4273-8AD2-50EF3C3C3CE2}">
  <ds:schemaRefs/>
</ds:datastoreItem>
</file>

<file path=customXml/itemProps7.xml><?xml version="1.0" encoding="utf-8"?>
<ds:datastoreItem xmlns:ds="http://schemas.openxmlformats.org/officeDocument/2006/customXml" ds:itemID="{FF319E33-1BAB-4B64-886B-2B83C7C5B9B0}">
  <ds:schemaRefs/>
</ds:datastoreItem>
</file>

<file path=customXml/itemProps8.xml><?xml version="1.0" encoding="utf-8"?>
<ds:datastoreItem xmlns:ds="http://schemas.openxmlformats.org/officeDocument/2006/customXml" ds:itemID="{5C00276B-CE50-4561-B683-3226F8F67942}">
  <ds:schemaRefs/>
</ds:datastoreItem>
</file>

<file path=customXml/itemProps9.xml><?xml version="1.0" encoding="utf-8"?>
<ds:datastoreItem xmlns:ds="http://schemas.openxmlformats.org/officeDocument/2006/customXml" ds:itemID="{4EA40971-48D2-4781-8339-AAA64788BF17}">
  <ds:schemaRefs/>
</ds:datastoreItem>
</file>

<file path=customXml/itemProps10.xml><?xml version="1.0" encoding="utf-8"?>
<ds:datastoreItem xmlns:ds="http://schemas.openxmlformats.org/officeDocument/2006/customXml" ds:itemID="{84A477B6-4433-4958-BD98-88812614C5A0}">
  <ds:schemaRefs/>
</ds:datastoreItem>
</file>

<file path=customXml/itemProps11.xml><?xml version="1.0" encoding="utf-8"?>
<ds:datastoreItem xmlns:ds="http://schemas.openxmlformats.org/officeDocument/2006/customXml" ds:itemID="{1807A9D8-8EA0-43DE-93CD-47825C1B4275}">
  <ds:schemaRefs/>
</ds:datastoreItem>
</file>

<file path=customXml/itemProps12.xml><?xml version="1.0" encoding="utf-8"?>
<ds:datastoreItem xmlns:ds="http://schemas.openxmlformats.org/officeDocument/2006/customXml" ds:itemID="{16948639-9461-49D8-8A91-6B2288A6B44D}">
  <ds:schemaRefs/>
</ds:datastoreItem>
</file>

<file path=customXml/itemProps13.xml><?xml version="1.0" encoding="utf-8"?>
<ds:datastoreItem xmlns:ds="http://schemas.openxmlformats.org/officeDocument/2006/customXml" ds:itemID="{67B73BBC-163B-4FEC-AC62-5A776A3C3B6F}">
  <ds:schemaRefs/>
</ds:datastoreItem>
</file>

<file path=customXml/itemProps14.xml><?xml version="1.0" encoding="utf-8"?>
<ds:datastoreItem xmlns:ds="http://schemas.openxmlformats.org/officeDocument/2006/customXml" ds:itemID="{C2A554D5-15F8-4487-989E-6187442AAD84}">
  <ds:schemaRefs/>
</ds:datastoreItem>
</file>

<file path=customXml/itemProps15.xml><?xml version="1.0" encoding="utf-8"?>
<ds:datastoreItem xmlns:ds="http://schemas.openxmlformats.org/officeDocument/2006/customXml" ds:itemID="{32621B9C-9FD5-4403-90F2-DACC8CFAC031}">
  <ds:schemaRefs/>
</ds:datastoreItem>
</file>

<file path=customXml/itemProps16.xml><?xml version="1.0" encoding="utf-8"?>
<ds:datastoreItem xmlns:ds="http://schemas.openxmlformats.org/officeDocument/2006/customXml" ds:itemID="{16BE47AB-87DC-4B75-8E8E-C071AE49277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Préparation BP</vt:lpstr>
      <vt:lpstr>Grand livre 2020</vt:lpstr>
      <vt:lpstr>commGL</vt:lpstr>
      <vt:lpstr>'Préparation BP'!ImpBP</vt:lpstr>
      <vt:lpstr>ImpGL</vt:lpstr>
      <vt:lpstr>'Préparation BP'!Impression_des_titres</vt:lpstr>
      <vt:lpstr>'Préparation BP'!Zone_d_impression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2020-06-19T15:30:01Z</cp:lastPrinted>
  <dcterms:created xsi:type="dcterms:W3CDTF">2019-03-04T08:46:00Z</dcterms:created>
  <dcterms:modified xsi:type="dcterms:W3CDTF">2020-07-09T13:36:05Z</dcterms:modified>
</cp:coreProperties>
</file>