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sey\OneDrive\Bureau\"/>
    </mc:Choice>
  </mc:AlternateContent>
  <xr:revisionPtr revIDLastSave="0" documentId="13_ncr:1_{5BF4BF73-A4E2-472E-BF05-52FBD086F816}" xr6:coauthVersionLast="45" xr6:coauthVersionMax="45" xr10:uidLastSave="{00000000-0000-0000-0000-000000000000}"/>
  <bookViews>
    <workbookView xWindow="-108" yWindow="-108" windowWidth="23256" windowHeight="12576" tabRatio="790" xr2:uid="{00000000-000D-0000-FFFF-FFFF00000000}"/>
  </bookViews>
  <sheets>
    <sheet name="1" sheetId="1" r:id="rId1"/>
    <sheet name="2" sheetId="36" r:id="rId2"/>
    <sheet name="BIL SEM" sheetId="34" r:id="rId3"/>
    <sheet name="Facturation KM" sheetId="35" r:id="rId4"/>
  </sheets>
  <definedNames>
    <definedName name="_xlnm._FilterDatabase" localSheetId="0" hidden="1">'1'!#REF!</definedName>
    <definedName name="_xlnm._FilterDatabase" localSheetId="1" hidden="1">'2'!#REF!</definedName>
    <definedName name="ADP4V8">#REF!</definedName>
    <definedName name="CPCC" localSheetId="0">'1'!#REF!</definedName>
    <definedName name="CPCC" localSheetId="1">'2'!#REF!</definedName>
    <definedName name="CPCC">#REF!</definedName>
    <definedName name="origine">#REF!</definedName>
    <definedName name="responsabilite">#REF!</definedName>
    <definedName name="Table1">#REF!</definedName>
    <definedName name="Table1_2">#REF!</definedName>
    <definedName name="Table2">#REF!</definedName>
    <definedName name="Table2_2">#REF!</definedName>
    <definedName name="Table3">#REF!</definedName>
    <definedName name="Table3_2">#REF!</definedName>
    <definedName name="Table4">#REF!</definedName>
    <definedName name="Table4_2">#REF!</definedName>
    <definedName name="Table5">#REF!</definedName>
    <definedName name="Table5_2">#REF!</definedName>
    <definedName name="trigramme">#REF!</definedName>
    <definedName name="_xlnm.Print_Area" localSheetId="0">'1'!$A$1:$Z$94</definedName>
    <definedName name="_xlnm.Print_Area" localSheetId="1">'2'!$A$1:$Z$95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35" l="1"/>
  <c r="F7" i="35"/>
  <c r="E8" i="35"/>
  <c r="F8" i="35"/>
  <c r="E9" i="35"/>
  <c r="F9" i="35"/>
  <c r="E10" i="35"/>
  <c r="F10" i="35"/>
  <c r="E11" i="35"/>
  <c r="F11" i="35"/>
  <c r="E12" i="35"/>
  <c r="F12" i="35"/>
  <c r="E13" i="35"/>
  <c r="F13" i="35"/>
  <c r="E14" i="35"/>
  <c r="F14" i="35"/>
  <c r="I22" i="36" l="1"/>
  <c r="G22" i="36"/>
  <c r="I21" i="36"/>
  <c r="G21" i="36"/>
  <c r="E21" i="36"/>
  <c r="K21" i="36" l="1"/>
  <c r="Q93" i="36"/>
  <c r="O87" i="36" s="1"/>
  <c r="E22" i="36" s="1"/>
  <c r="K22" i="36" s="1"/>
  <c r="I93" i="36"/>
  <c r="I92" i="36"/>
  <c r="S93" i="36" l="1"/>
  <c r="U93" i="36"/>
  <c r="Q93" i="1"/>
  <c r="O87" i="1" s="1"/>
  <c r="E22" i="1" s="1"/>
  <c r="I93" i="1"/>
  <c r="I92" i="1"/>
  <c r="I22" i="1"/>
  <c r="G22" i="1"/>
  <c r="I21" i="1"/>
  <c r="G21" i="1"/>
  <c r="E21" i="1"/>
  <c r="S93" i="1" l="1"/>
  <c r="U93" i="1"/>
  <c r="K21" i="1"/>
  <c r="K22" i="1"/>
  <c r="S52" i="36" l="1"/>
  <c r="Q52" i="36"/>
  <c r="S52" i="1"/>
  <c r="Q52" i="1"/>
  <c r="G7" i="36" l="1"/>
  <c r="N7" i="36" s="1"/>
  <c r="Q80" i="36"/>
  <c r="O80" i="36"/>
  <c r="K80" i="36"/>
  <c r="I80" i="36"/>
  <c r="Q70" i="36"/>
  <c r="O70" i="36"/>
  <c r="K70" i="36"/>
  <c r="I70" i="36"/>
  <c r="Q60" i="36"/>
  <c r="O60" i="36"/>
  <c r="K60" i="36"/>
  <c r="I60" i="36"/>
  <c r="M52" i="36"/>
  <c r="K52" i="36"/>
  <c r="N12" i="36" l="1"/>
  <c r="D4" i="34"/>
  <c r="Z12" i="36"/>
  <c r="U12" i="36"/>
  <c r="W12" i="36"/>
  <c r="Q12" i="36"/>
  <c r="C12" i="36"/>
  <c r="D18" i="34" l="1"/>
  <c r="I16" i="36"/>
  <c r="D10" i="34" s="1"/>
  <c r="D14" i="34" s="1"/>
  <c r="C16" i="36"/>
  <c r="D9" i="34" s="1"/>
  <c r="D13" i="34" s="1"/>
  <c r="D21" i="34"/>
  <c r="D6" i="34"/>
  <c r="D5" i="34"/>
  <c r="Y12" i="36"/>
  <c r="D22" i="34"/>
  <c r="D7" i="34"/>
  <c r="N7" i="1"/>
  <c r="I70" i="1" l="1"/>
  <c r="K70" i="1"/>
  <c r="O70" i="1"/>
  <c r="Q70" i="1"/>
  <c r="H12" i="1" l="1"/>
  <c r="C3" i="34" s="1"/>
  <c r="H12" i="36"/>
  <c r="D3" i="34" s="1"/>
  <c r="M52" i="1"/>
  <c r="K52" i="1"/>
  <c r="Z12" i="1" l="1"/>
  <c r="C4" i="34"/>
  <c r="N12" i="1"/>
  <c r="C12" i="1"/>
  <c r="C16" i="1" l="1"/>
  <c r="C9" i="34" s="1"/>
  <c r="C13" i="34" s="1"/>
  <c r="C18" i="34"/>
  <c r="I16" i="1"/>
  <c r="C10" i="34" s="1"/>
  <c r="C14" i="34" s="1"/>
  <c r="C6" i="34"/>
  <c r="C21" i="34"/>
  <c r="A15" i="35"/>
  <c r="A14" i="35" s="1"/>
  <c r="A13" i="35" s="1"/>
  <c r="A12" i="35" s="1"/>
  <c r="A11" i="35" s="1"/>
  <c r="A10" i="35" s="1"/>
  <c r="A9" i="35" s="1"/>
  <c r="A8" i="35" s="1"/>
  <c r="A7" i="35" s="1"/>
  <c r="F21" i="34" l="1"/>
  <c r="F8" i="34"/>
  <c r="F7" i="34"/>
  <c r="B3" i="35" l="1"/>
  <c r="C3" i="35"/>
  <c r="D3" i="35"/>
  <c r="B15" i="35" l="1"/>
  <c r="B16" i="35" s="1"/>
  <c r="C15" i="35"/>
  <c r="C16" i="35" s="1"/>
  <c r="C24" i="34"/>
  <c r="D24" i="34"/>
  <c r="D26" i="34" s="1"/>
  <c r="D23" i="34"/>
  <c r="D25" i="34" s="1"/>
  <c r="C23" i="34"/>
  <c r="A16" i="35"/>
  <c r="Q80" i="1" l="1"/>
  <c r="O80" i="1"/>
  <c r="K80" i="1"/>
  <c r="I80" i="1"/>
  <c r="Q60" i="1"/>
  <c r="O60" i="1"/>
  <c r="K60" i="1"/>
  <c r="I60" i="1"/>
  <c r="W12" i="1" l="1"/>
  <c r="U12" i="1" l="1"/>
  <c r="Q12" i="1"/>
  <c r="Y12" i="1" l="1"/>
  <c r="C5" i="34"/>
  <c r="C22" i="34"/>
  <c r="S16" i="1"/>
  <c r="S16" i="36" s="1"/>
  <c r="C7" i="34"/>
  <c r="D16" i="35" l="1"/>
  <c r="C26" i="34"/>
  <c r="C25" i="34"/>
  <c r="D15" i="35"/>
  <c r="F16" i="34" l="1"/>
  <c r="F17" i="34" l="1"/>
  <c r="E15" i="35" l="1"/>
  <c r="F15" i="35"/>
  <c r="E16" i="35" l="1"/>
  <c r="F16" i="3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CZERKIES, Kevin</author>
  </authors>
  <commentList>
    <comment ref="F11" authorId="0" shapeId="0" xr:uid="{00000000-0006-0000-2000-000001000000}">
      <text>
        <r>
          <rPr>
            <b/>
            <sz val="9"/>
            <color indexed="81"/>
            <rFont val="Tahoma"/>
            <family val="2"/>
          </rPr>
          <t>remplir manuellement la dispo hebdo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<sst xmlns="http://schemas.openxmlformats.org/spreadsheetml/2006/main" count="259" uniqueCount="112">
  <si>
    <t>Journée du :</t>
  </si>
  <si>
    <t>au</t>
  </si>
  <si>
    <t>Visa</t>
  </si>
  <si>
    <t>Tranches horaire</t>
  </si>
  <si>
    <t>Départs prévus</t>
  </si>
  <si>
    <t>Départs réalisés</t>
  </si>
  <si>
    <t>S2 (T1)</t>
  </si>
  <si>
    <t>Delta borne haute</t>
  </si>
  <si>
    <t>Delta borne basse</t>
  </si>
  <si>
    <t>TOTAL</t>
  </si>
  <si>
    <t>SP T2 PR</t>
  </si>
  <si>
    <t>SP T1 PX</t>
  </si>
  <si>
    <t>S1 (T2)</t>
  </si>
  <si>
    <t>S2 (PR)</t>
  </si>
  <si>
    <t>S1 (PX)</t>
  </si>
  <si>
    <t>Sous total</t>
  </si>
  <si>
    <t>SP T2 T3</t>
  </si>
  <si>
    <t>SP T1 T3</t>
  </si>
  <si>
    <t>S2 (T3)</t>
  </si>
  <si>
    <t>S1 (T3)</t>
  </si>
  <si>
    <t>Nombre</t>
  </si>
  <si>
    <t>Durée</t>
  </si>
  <si>
    <t xml:space="preserve">Fait marquant / synthèse </t>
  </si>
  <si>
    <t>SDE</t>
  </si>
  <si>
    <t>TAL</t>
  </si>
  <si>
    <t>Automatismes</t>
  </si>
  <si>
    <t>Service de référence</t>
  </si>
  <si>
    <t>Nbre de départs</t>
  </si>
  <si>
    <t>Prévus</t>
  </si>
  <si>
    <t>Réalisés</t>
  </si>
  <si>
    <t>Km</t>
  </si>
  <si>
    <t>Points de la période (hebdo)</t>
  </si>
  <si>
    <t>Opérationnelle</t>
  </si>
  <si>
    <t>Contractuelle</t>
  </si>
  <si>
    <t>Disponibilité</t>
  </si>
  <si>
    <t>dispo hebdo</t>
  </si>
  <si>
    <t>Objectif</t>
  </si>
  <si>
    <t>Points dispo Opérationnelle</t>
  </si>
  <si>
    <t>Points dispo Contractuelle</t>
  </si>
  <si>
    <t>Couleur smiley qualité de la dispo</t>
  </si>
  <si>
    <t>Modification (en min)</t>
  </si>
  <si>
    <t>Prolongation (en min)</t>
  </si>
  <si>
    <t>Couleur smiley Dispo Hebdo</t>
  </si>
  <si>
    <t>Borne Basse</t>
  </si>
  <si>
    <t>Borne Haute</t>
  </si>
  <si>
    <t>-</t>
  </si>
  <si>
    <t>Médian</t>
  </si>
  <si>
    <t>+</t>
  </si>
  <si>
    <t>Bornes annuelles</t>
  </si>
  <si>
    <t>Bornes quoditiennes</t>
  </si>
  <si>
    <t>Base kilométrique Journalière  -</t>
  </si>
  <si>
    <t>Base kilométrique journalière +</t>
  </si>
  <si>
    <t>Total Km réalisés</t>
  </si>
  <si>
    <t>Delta Borne Haute</t>
  </si>
  <si>
    <t>Delta Borne Basse</t>
  </si>
  <si>
    <t>Tableau des départs</t>
  </si>
  <si>
    <t>Table de référence</t>
  </si>
  <si>
    <t>KM Réalisés</t>
  </si>
  <si>
    <t>Disponibilité Contractuelle</t>
  </si>
  <si>
    <t>Disponibilité Opérationnelle</t>
  </si>
  <si>
    <t>Nombre de Mode dégradé</t>
  </si>
  <si>
    <t>KM Annuels</t>
  </si>
  <si>
    <t>Descriptions d'incidents</t>
  </si>
  <si>
    <t>Chiffres clés de la journée</t>
  </si>
  <si>
    <t>A
discuter</t>
  </si>
  <si>
    <t>Nombre d'Incidents &amp; Perturbations</t>
  </si>
  <si>
    <t>SP T2 PX</t>
  </si>
  <si>
    <t>SP T1 PR</t>
  </si>
  <si>
    <t>S1 (PR)</t>
  </si>
  <si>
    <t>S2 (PX)</t>
  </si>
  <si>
    <t>Nombre FU</t>
  </si>
  <si>
    <t>Départs S1</t>
  </si>
  <si>
    <t>Départs S2</t>
  </si>
  <si>
    <t>KM théoriques</t>
  </si>
  <si>
    <t>2230 - 0100</t>
  </si>
  <si>
    <t>0400 - 0700</t>
  </si>
  <si>
    <t>0700 - 1000</t>
  </si>
  <si>
    <t>1000 - 2230</t>
  </si>
  <si>
    <t>536970,78</t>
  </si>
  <si>
    <t>lun. 01 juin</t>
  </si>
  <si>
    <t>99,80%</t>
  </si>
  <si>
    <t>Description d'incident :</t>
  </si>
  <si>
    <t>Début :</t>
  </si>
  <si>
    <t>Fin :</t>
  </si>
  <si>
    <t>Responsabilité :</t>
  </si>
  <si>
    <t>Description :</t>
  </si>
  <si>
    <t>H :</t>
  </si>
  <si>
    <t>Lieu :</t>
  </si>
  <si>
    <t>Durée :</t>
  </si>
  <si>
    <t>Cause :</t>
  </si>
  <si>
    <t>FR</t>
  </si>
  <si>
    <t>FN</t>
  </si>
  <si>
    <t>FR / FN</t>
  </si>
  <si>
    <t>CR / CN</t>
  </si>
  <si>
    <t>VR / VN</t>
  </si>
  <si>
    <t>S1</t>
  </si>
  <si>
    <t>S2</t>
  </si>
  <si>
    <t>TiM</t>
  </si>
  <si>
    <t>Tic 1</t>
  </si>
  <si>
    <t>Tic 2</t>
  </si>
  <si>
    <t>PXQ1</t>
  </si>
  <si>
    <t>Rapport quotidien</t>
  </si>
  <si>
    <t>x</t>
  </si>
  <si>
    <t>xy</t>
  </si>
  <si>
    <t>a</t>
  </si>
  <si>
    <t>b</t>
  </si>
  <si>
    <t>c</t>
  </si>
  <si>
    <t>y</t>
  </si>
  <si>
    <t xml:space="preserve">S2 </t>
  </si>
  <si>
    <t xml:space="preserve">Nombre </t>
  </si>
  <si>
    <t>Emplacement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</si>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</sst>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0.000%"/>
    <numFmt numFmtId="166" formatCode="ddd\ dd\ mmm"/>
    <numFmt numFmtId="167" formatCode="0.000"/>
    <numFmt numFmtId="168" formatCode="dd/mm/yy\ hh:mm;@"/>
  </numFmts>
  <fonts count="34" x14ac:knownFonts="1">
    <font>
      <sz val="10"/>
      <name val="Arial"/>
      <family val="2"/>
    </font>
    <font>
      <sz val="10"/>
      <name val="Arial"/>
      <family val="2"/>
    </font>
    <font>
      <u/>
      <sz val="20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theme="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b/>
      <u/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23"/>
      <name val="Arial"/>
      <family val="2"/>
    </font>
    <font>
      <sz val="10"/>
      <color indexed="2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40">
    <xf numFmtId="0" fontId="0" fillId="0" borderId="0" xfId="0"/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NumberFormat="1" applyFont="1"/>
    <xf numFmtId="0" fontId="0" fillId="0" borderId="0" xfId="0" applyFont="1" applyBorder="1"/>
    <xf numFmtId="1" fontId="9" fillId="4" borderId="0" xfId="0" applyNumberFormat="1" applyFont="1" applyFill="1" applyBorder="1" applyAlignment="1">
      <alignment horizontal="center" vertical="center"/>
    </xf>
    <xf numFmtId="1" fontId="9" fillId="4" borderId="0" xfId="0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1" fontId="4" fillId="4" borderId="5" xfId="0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1" fontId="9" fillId="4" borderId="5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0" xfId="0" applyFill="1"/>
    <xf numFmtId="0" fontId="1" fillId="0" borderId="0" xfId="0" applyFont="1"/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4" fontId="0" fillId="0" borderId="0" xfId="0" applyNumberFormat="1"/>
    <xf numFmtId="166" fontId="8" fillId="7" borderId="13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 wrapText="1"/>
    </xf>
    <xf numFmtId="1" fontId="1" fillId="0" borderId="13" xfId="0" applyNumberFormat="1" applyFont="1" applyFill="1" applyBorder="1" applyAlignment="1">
      <alignment horizontal="right"/>
    </xf>
    <xf numFmtId="0" fontId="1" fillId="0" borderId="9" xfId="0" applyFont="1" applyBorder="1" applyAlignment="1">
      <alignment horizontal="center"/>
    </xf>
    <xf numFmtId="1" fontId="0" fillId="2" borderId="24" xfId="0" applyNumberFormat="1" applyFill="1" applyBorder="1" applyAlignment="1">
      <alignment horizontal="center"/>
    </xf>
    <xf numFmtId="0" fontId="1" fillId="0" borderId="13" xfId="0" applyFont="1" applyFill="1" applyBorder="1" applyAlignment="1">
      <alignment horizontal="right" vertical="center"/>
    </xf>
    <xf numFmtId="0" fontId="1" fillId="0" borderId="25" xfId="0" applyFont="1" applyBorder="1" applyAlignment="1">
      <alignment horizontal="center"/>
    </xf>
    <xf numFmtId="1" fontId="0" fillId="2" borderId="26" xfId="0" applyNumberFormat="1" applyFill="1" applyBorder="1" applyAlignment="1">
      <alignment horizontal="center"/>
    </xf>
    <xf numFmtId="165" fontId="1" fillId="0" borderId="13" xfId="0" applyNumberFormat="1" applyFont="1" applyFill="1" applyBorder="1" applyAlignment="1">
      <alignment horizontal="right"/>
    </xf>
    <xf numFmtId="10" fontId="1" fillId="0" borderId="13" xfId="0" applyNumberFormat="1" applyFont="1" applyFill="1" applyBorder="1" applyAlignment="1">
      <alignment horizontal="right"/>
    </xf>
    <xf numFmtId="165" fontId="1" fillId="0" borderId="24" xfId="0" applyNumberFormat="1" applyFont="1" applyBorder="1" applyAlignment="1">
      <alignment horizontal="center"/>
    </xf>
    <xf numFmtId="0" fontId="0" fillId="2" borderId="0" xfId="0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10" fontId="1" fillId="2" borderId="0" xfId="0" applyNumberFormat="1" applyFont="1" applyFill="1" applyBorder="1" applyAlignment="1">
      <alignment horizontal="center"/>
    </xf>
    <xf numFmtId="165" fontId="1" fillId="0" borderId="26" xfId="0" applyNumberFormat="1" applyFont="1" applyBorder="1" applyAlignment="1">
      <alignment horizontal="center"/>
    </xf>
    <xf numFmtId="1" fontId="1" fillId="2" borderId="13" xfId="0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" fontId="0" fillId="0" borderId="8" xfId="0" applyNumberFormat="1" applyBorder="1" applyAlignment="1"/>
    <xf numFmtId="0" fontId="9" fillId="0" borderId="13" xfId="0" applyFont="1" applyFill="1" applyBorder="1" applyAlignment="1">
      <alignment horizontal="right" vertical="center"/>
    </xf>
    <xf numFmtId="1" fontId="0" fillId="0" borderId="21" xfId="0" applyNumberFormat="1" applyBorder="1" applyAlignment="1"/>
    <xf numFmtId="1" fontId="9" fillId="0" borderId="13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1" fontId="21" fillId="0" borderId="18" xfId="0" applyNumberFormat="1" applyFont="1" applyBorder="1" applyAlignment="1">
      <alignment horizontal="center" vertical="center"/>
    </xf>
    <xf numFmtId="1" fontId="21" fillId="0" borderId="23" xfId="0" applyNumberFormat="1" applyFont="1" applyBorder="1" applyAlignment="1">
      <alignment horizontal="center" vertical="center"/>
    </xf>
    <xf numFmtId="1" fontId="21" fillId="0" borderId="29" xfId="0" applyNumberFormat="1" applyFont="1" applyBorder="1" applyAlignment="1">
      <alignment horizontal="center" vertical="center"/>
    </xf>
    <xf numFmtId="1" fontId="22" fillId="0" borderId="0" xfId="0" applyNumberFormat="1" applyFont="1" applyBorder="1" applyAlignment="1">
      <alignment horizontal="center" vertical="center"/>
    </xf>
    <xf numFmtId="1" fontId="21" fillId="0" borderId="30" xfId="0" applyNumberFormat="1" applyFont="1" applyBorder="1" applyAlignment="1">
      <alignment horizontal="center" vertical="center"/>
    </xf>
    <xf numFmtId="1" fontId="21" fillId="0" borderId="3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Font="1" applyAlignment="1">
      <alignment horizontal="center"/>
    </xf>
    <xf numFmtId="1" fontId="17" fillId="0" borderId="0" xfId="0" applyNumberFormat="1" applyFont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32" xfId="0" applyFont="1" applyBorder="1" applyAlignment="1">
      <alignment horizontal="center" vertical="center" wrapText="1"/>
    </xf>
    <xf numFmtId="1" fontId="21" fillId="0" borderId="32" xfId="0" applyNumberFormat="1" applyFont="1" applyBorder="1" applyAlignment="1">
      <alignment horizontal="center" vertical="center" wrapText="1"/>
    </xf>
    <xf numFmtId="1" fontId="22" fillId="0" borderId="22" xfId="0" applyNumberFormat="1" applyFont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14" fontId="0" fillId="6" borderId="0" xfId="0" applyNumberFormat="1" applyFill="1"/>
    <xf numFmtId="0" fontId="0" fillId="6" borderId="33" xfId="0" applyFill="1" applyBorder="1" applyAlignment="1">
      <alignment horizontal="center"/>
    </xf>
    <xf numFmtId="0" fontId="1" fillId="6" borderId="34" xfId="0" applyFont="1" applyFill="1" applyBorder="1" applyAlignment="1">
      <alignment horizontal="center"/>
    </xf>
    <xf numFmtId="1" fontId="0" fillId="6" borderId="35" xfId="0" applyNumberFormat="1" applyFill="1" applyBorder="1" applyAlignment="1">
      <alignment horizontal="center"/>
    </xf>
    <xf numFmtId="1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" fontId="0" fillId="6" borderId="36" xfId="0" applyNumberFormat="1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1" fontId="0" fillId="6" borderId="37" xfId="0" applyNumberFormat="1" applyFill="1" applyBorder="1" applyAlignment="1">
      <alignment horizontal="center"/>
    </xf>
    <xf numFmtId="1" fontId="0" fillId="6" borderId="38" xfId="0" applyNumberFormat="1" applyFill="1" applyBorder="1" applyAlignment="1">
      <alignment horizontal="center"/>
    </xf>
    <xf numFmtId="1" fontId="0" fillId="6" borderId="39" xfId="0" applyNumberFormat="1" applyFill="1" applyBorder="1" applyAlignment="1">
      <alignment horizontal="center"/>
    </xf>
    <xf numFmtId="1" fontId="0" fillId="6" borderId="40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4" borderId="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21" fillId="8" borderId="43" xfId="0" applyFont="1" applyFill="1" applyBorder="1" applyAlignment="1">
      <alignment horizontal="center" vertical="center"/>
    </xf>
    <xf numFmtId="0" fontId="21" fillId="9" borderId="43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10" borderId="4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vertical="center"/>
    </xf>
    <xf numFmtId="1" fontId="9" fillId="4" borderId="0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1" fontId="23" fillId="4" borderId="5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1" fontId="23" fillId="4" borderId="0" xfId="0" applyNumberFormat="1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9" fontId="0" fillId="4" borderId="0" xfId="2" applyFont="1" applyFill="1" applyBorder="1" applyAlignment="1">
      <alignment horizontal="center" vertical="center"/>
    </xf>
    <xf numFmtId="165" fontId="18" fillId="4" borderId="0" xfId="0" applyNumberFormat="1" applyFont="1" applyFill="1" applyBorder="1" applyAlignment="1">
      <alignment horizontal="center" vertical="center"/>
    </xf>
    <xf numFmtId="165" fontId="10" fillId="4" borderId="0" xfId="0" applyNumberFormat="1" applyFont="1" applyFill="1" applyBorder="1" applyAlignment="1">
      <alignment horizontal="right" vertical="center"/>
    </xf>
    <xf numFmtId="0" fontId="5" fillId="4" borderId="0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center" vertical="center"/>
    </xf>
    <xf numFmtId="1" fontId="6" fillId="4" borderId="0" xfId="0" applyNumberFormat="1" applyFont="1" applyFill="1" applyBorder="1" applyAlignment="1">
      <alignment horizontal="center" vertical="center"/>
    </xf>
    <xf numFmtId="165" fontId="18" fillId="4" borderId="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" fontId="7" fillId="4" borderId="0" xfId="0" applyNumberFormat="1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Alignment="1"/>
    <xf numFmtId="0" fontId="13" fillId="4" borderId="0" xfId="0" applyFont="1" applyFill="1" applyBorder="1" applyAlignment="1">
      <alignment horizontal="right" vertical="center"/>
    </xf>
    <xf numFmtId="0" fontId="13" fillId="4" borderId="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167" fontId="13" fillId="4" borderId="0" xfId="0" applyNumberFormat="1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 wrapText="1"/>
    </xf>
    <xf numFmtId="0" fontId="6" fillId="4" borderId="8" xfId="0" applyFont="1" applyFill="1" applyBorder="1" applyAlignment="1">
      <alignment horizontal="center" vertical="center"/>
    </xf>
    <xf numFmtId="1" fontId="1" fillId="4" borderId="8" xfId="0" applyNumberFormat="1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vertical="center"/>
    </xf>
    <xf numFmtId="0" fontId="13" fillId="4" borderId="8" xfId="0" applyFont="1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vertical="center"/>
    </xf>
    <xf numFmtId="165" fontId="18" fillId="4" borderId="0" xfId="2" applyNumberFormat="1" applyFont="1" applyFill="1" applyBorder="1" applyAlignment="1">
      <alignment vertical="center"/>
    </xf>
    <xf numFmtId="0" fontId="0" fillId="4" borderId="0" xfId="0" applyFill="1" applyBorder="1"/>
    <xf numFmtId="0" fontId="0" fillId="4" borderId="0" xfId="0" applyFont="1" applyFill="1" applyBorder="1"/>
    <xf numFmtId="0" fontId="0" fillId="4" borderId="0" xfId="0" applyFont="1" applyFill="1" applyBorder="1" applyAlignment="1"/>
    <xf numFmtId="0" fontId="0" fillId="0" borderId="0" xfId="0" applyAlignment="1">
      <alignment horizontal="center" vertical="center"/>
    </xf>
    <xf numFmtId="1" fontId="1" fillId="2" borderId="13" xfId="1" applyNumberFormat="1" applyFont="1" applyFill="1" applyBorder="1" applyAlignment="1">
      <alignment horizontal="right"/>
    </xf>
    <xf numFmtId="0" fontId="0" fillId="0" borderId="0" xfId="0" applyBorder="1"/>
    <xf numFmtId="165" fontId="1" fillId="0" borderId="0" xfId="0" applyNumberFormat="1" applyFont="1" applyFill="1" applyBorder="1" applyAlignment="1">
      <alignment horizontal="center"/>
    </xf>
    <xf numFmtId="1" fontId="27" fillId="0" borderId="21" xfId="0" applyNumberFormat="1" applyFont="1" applyBorder="1" applyAlignment="1"/>
    <xf numFmtId="168" fontId="0" fillId="0" borderId="0" xfId="0" applyNumberFormat="1" applyFont="1"/>
    <xf numFmtId="0" fontId="0" fillId="4" borderId="0" xfId="0" applyFill="1" applyBorder="1" applyAlignment="1">
      <alignment horizontal="center" vertical="center"/>
    </xf>
    <xf numFmtId="1" fontId="6" fillId="4" borderId="52" xfId="0" applyNumberFormat="1" applyFont="1" applyFill="1" applyBorder="1" applyAlignment="1">
      <alignment horizontal="center" vertical="center"/>
    </xf>
    <xf numFmtId="0" fontId="6" fillId="4" borderId="52" xfId="0" applyFont="1" applyFill="1" applyBorder="1" applyAlignment="1">
      <alignment horizontal="center" vertical="center"/>
    </xf>
    <xf numFmtId="0" fontId="0" fillId="4" borderId="52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1" fontId="0" fillId="4" borderId="0" xfId="0" applyNumberForma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7" fillId="4" borderId="7" xfId="0" applyFont="1" applyFill="1" applyBorder="1" applyAlignment="1">
      <alignment vertical="center"/>
    </xf>
    <xf numFmtId="0" fontId="18" fillId="4" borderId="0" xfId="0" applyFont="1" applyFill="1" applyBorder="1" applyAlignment="1">
      <alignment vertical="center"/>
    </xf>
    <xf numFmtId="0" fontId="0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/>
    </xf>
    <xf numFmtId="0" fontId="18" fillId="4" borderId="0" xfId="2" applyNumberFormat="1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vertical="center"/>
    </xf>
    <xf numFmtId="0" fontId="10" fillId="4" borderId="14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2" fontId="10" fillId="4" borderId="14" xfId="0" applyNumberFormat="1" applyFont="1" applyFill="1" applyBorder="1" applyAlignment="1">
      <alignment vertical="center"/>
    </xf>
    <xf numFmtId="0" fontId="28" fillId="4" borderId="0" xfId="0" applyNumberFormat="1" applyFont="1" applyFill="1" applyBorder="1" applyAlignment="1">
      <alignment vertical="center"/>
    </xf>
    <xf numFmtId="0" fontId="18" fillId="4" borderId="0" xfId="2" applyNumberFormat="1" applyFont="1" applyFill="1" applyBorder="1" applyAlignment="1">
      <alignment vertical="center"/>
    </xf>
    <xf numFmtId="0" fontId="25" fillId="4" borderId="0" xfId="0" applyNumberFormat="1" applyFont="1" applyFill="1" applyBorder="1" applyAlignment="1">
      <alignment vertical="center"/>
    </xf>
    <xf numFmtId="0" fontId="6" fillId="4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18" fillId="4" borderId="14" xfId="0" applyNumberFormat="1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horizontal="right" vertical="center"/>
    </xf>
    <xf numFmtId="2" fontId="1" fillId="0" borderId="13" xfId="0" applyNumberFormat="1" applyFont="1" applyFill="1" applyBorder="1" applyAlignment="1">
      <alignment horizontal="right" vertical="center"/>
    </xf>
    <xf numFmtId="1" fontId="25" fillId="4" borderId="0" xfId="0" applyNumberFormat="1" applyFont="1" applyFill="1" applyBorder="1" applyAlignment="1">
      <alignment horizontal="center" vertical="center"/>
    </xf>
    <xf numFmtId="1" fontId="24" fillId="4" borderId="8" xfId="0" applyNumberFormat="1" applyFont="1" applyFill="1" applyBorder="1" applyAlignment="1">
      <alignment horizontal="center" vertical="center"/>
    </xf>
    <xf numFmtId="0" fontId="13" fillId="12" borderId="0" xfId="0" applyFont="1" applyFill="1" applyBorder="1" applyAlignment="1">
      <alignment horizontal="center" vertical="center"/>
    </xf>
    <xf numFmtId="0" fontId="26" fillId="12" borderId="4" xfId="0" applyFont="1" applyFill="1" applyBorder="1" applyAlignment="1">
      <alignment horizontal="center" vertical="center"/>
    </xf>
    <xf numFmtId="0" fontId="13" fillId="12" borderId="5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0" fontId="13" fillId="12" borderId="46" xfId="0" applyFont="1" applyFill="1" applyBorder="1" applyAlignment="1">
      <alignment horizontal="center" vertical="center"/>
    </xf>
    <xf numFmtId="0" fontId="13" fillId="12" borderId="47" xfId="0" applyFont="1" applyFill="1" applyBorder="1" applyAlignment="1">
      <alignment horizontal="center" vertical="center"/>
    </xf>
    <xf numFmtId="0" fontId="13" fillId="12" borderId="48" xfId="0" applyFont="1" applyFill="1" applyBorder="1" applyAlignment="1">
      <alignment horizontal="center" vertical="center"/>
    </xf>
    <xf numFmtId="0" fontId="30" fillId="12" borderId="7" xfId="0" applyFont="1" applyFill="1" applyBorder="1" applyAlignment="1">
      <alignment horizontal="left" vertical="center"/>
    </xf>
    <xf numFmtId="0" fontId="13" fillId="12" borderId="0" xfId="0" applyFont="1" applyFill="1" applyBorder="1" applyAlignment="1">
      <alignment horizontal="right" vertical="center"/>
    </xf>
    <xf numFmtId="0" fontId="31" fillId="12" borderId="0" xfId="0" applyFont="1" applyFill="1" applyBorder="1" applyAlignment="1">
      <alignment horizontal="right" vertical="center"/>
    </xf>
    <xf numFmtId="0" fontId="14" fillId="12" borderId="0" xfId="0" applyFont="1" applyFill="1" applyBorder="1" applyAlignment="1">
      <alignment horizontal="right" vertical="center"/>
    </xf>
    <xf numFmtId="0" fontId="13" fillId="12" borderId="4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28" fillId="6" borderId="0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1" fontId="1" fillId="3" borderId="45" xfId="0" applyNumberFormat="1" applyFont="1" applyFill="1" applyBorder="1" applyAlignment="1">
      <alignment horizontal="center" vertical="center"/>
    </xf>
    <xf numFmtId="1" fontId="1" fillId="3" borderId="14" xfId="0" applyNumberFormat="1" applyFont="1" applyFill="1" applyBorder="1" applyAlignment="1">
      <alignment horizontal="center" vertical="center"/>
    </xf>
    <xf numFmtId="1" fontId="1" fillId="3" borderId="49" xfId="0" applyNumberFormat="1" applyFont="1" applyFill="1" applyBorder="1" applyAlignment="1">
      <alignment horizontal="center" vertical="center"/>
    </xf>
    <xf numFmtId="1" fontId="1" fillId="3" borderId="42" xfId="0" applyNumberFormat="1" applyFont="1" applyFill="1" applyBorder="1" applyAlignment="1">
      <alignment horizontal="center" vertical="center"/>
    </xf>
    <xf numFmtId="1" fontId="1" fillId="3" borderId="53" xfId="0" applyNumberFormat="1" applyFont="1" applyFill="1" applyBorder="1" applyAlignment="1">
      <alignment horizontal="center" vertical="center"/>
    </xf>
    <xf numFmtId="1" fontId="1" fillId="3" borderId="17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20" fontId="4" fillId="4" borderId="2" xfId="0" applyNumberFormat="1" applyFont="1" applyFill="1" applyBorder="1" applyAlignment="1">
      <alignment horizontal="center" vertical="center"/>
    </xf>
    <xf numFmtId="1" fontId="18" fillId="6" borderId="13" xfId="0" applyNumberFormat="1" applyFont="1" applyFill="1" applyBorder="1" applyAlignment="1">
      <alignment horizontal="center" vertical="center"/>
    </xf>
    <xf numFmtId="1" fontId="29" fillId="11" borderId="13" xfId="0" applyNumberFormat="1" applyFont="1" applyFill="1" applyBorder="1" applyAlignment="1">
      <alignment horizontal="center" vertical="center"/>
    </xf>
    <xf numFmtId="0" fontId="29" fillId="11" borderId="13" xfId="0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horizontal="center" vertical="center"/>
    </xf>
    <xf numFmtId="1" fontId="18" fillId="6" borderId="1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" fontId="18" fillId="4" borderId="0" xfId="0" applyNumberFormat="1" applyFont="1" applyFill="1" applyBorder="1" applyAlignment="1">
      <alignment horizontal="center" vertical="center"/>
    </xf>
    <xf numFmtId="0" fontId="0" fillId="11" borderId="10" xfId="0" applyFont="1" applyFill="1" applyBorder="1" applyAlignment="1">
      <alignment horizontal="center" vertical="center"/>
    </xf>
    <xf numFmtId="0" fontId="0" fillId="11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165" fontId="18" fillId="6" borderId="0" xfId="2" applyNumberFormat="1" applyFont="1" applyFill="1" applyBorder="1" applyAlignment="1">
      <alignment horizontal="center" vertical="center"/>
    </xf>
    <xf numFmtId="2" fontId="18" fillId="6" borderId="13" xfId="0" applyNumberFormat="1" applyFont="1" applyFill="1" applyBorder="1" applyAlignment="1">
      <alignment horizontal="center" vertical="center"/>
    </xf>
    <xf numFmtId="0" fontId="12" fillId="6" borderId="44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9" fillId="11" borderId="4" xfId="0" applyFont="1" applyFill="1" applyBorder="1" applyAlignment="1">
      <alignment horizontal="left" vertical="center" wrapText="1"/>
    </xf>
    <xf numFmtId="0" fontId="9" fillId="11" borderId="5" xfId="0" applyFont="1" applyFill="1" applyBorder="1" applyAlignment="1">
      <alignment horizontal="left" vertical="center" wrapText="1"/>
    </xf>
    <xf numFmtId="0" fontId="9" fillId="11" borderId="6" xfId="0" applyFont="1" applyFill="1" applyBorder="1" applyAlignment="1">
      <alignment horizontal="left" vertical="center" wrapText="1"/>
    </xf>
    <xf numFmtId="0" fontId="9" fillId="11" borderId="7" xfId="0" applyFont="1" applyFill="1" applyBorder="1" applyAlignment="1">
      <alignment horizontal="left" vertical="center" wrapText="1"/>
    </xf>
    <xf numFmtId="0" fontId="9" fillId="11" borderId="0" xfId="0" applyFont="1" applyFill="1" applyBorder="1" applyAlignment="1">
      <alignment horizontal="left" vertical="center" wrapText="1"/>
    </xf>
    <xf numFmtId="0" fontId="9" fillId="11" borderId="8" xfId="0" applyFont="1" applyFill="1" applyBorder="1" applyAlignment="1">
      <alignment horizontal="left" vertical="center" wrapText="1"/>
    </xf>
    <xf numFmtId="0" fontId="9" fillId="11" borderId="46" xfId="0" applyFont="1" applyFill="1" applyBorder="1" applyAlignment="1">
      <alignment horizontal="left" vertical="center" wrapText="1"/>
    </xf>
    <xf numFmtId="0" fontId="9" fillId="11" borderId="47" xfId="0" applyFont="1" applyFill="1" applyBorder="1" applyAlignment="1">
      <alignment horizontal="left" vertical="center" wrapText="1"/>
    </xf>
    <xf numFmtId="0" fontId="9" fillId="11" borderId="48" xfId="0" applyFont="1" applyFill="1" applyBorder="1" applyAlignment="1">
      <alignment horizontal="left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1" fontId="1" fillId="5" borderId="45" xfId="0" applyNumberFormat="1" applyFont="1" applyFill="1" applyBorder="1" applyAlignment="1">
      <alignment horizontal="center" vertical="center"/>
    </xf>
    <xf numFmtId="1" fontId="1" fillId="5" borderId="14" xfId="0" applyNumberFormat="1" applyFont="1" applyFill="1" applyBorder="1" applyAlignment="1">
      <alignment horizontal="center" vertical="center"/>
    </xf>
    <xf numFmtId="2" fontId="18" fillId="6" borderId="0" xfId="2" applyNumberFormat="1" applyFont="1" applyFill="1" applyBorder="1" applyAlignment="1">
      <alignment horizontal="center" vertical="center"/>
    </xf>
    <xf numFmtId="1" fontId="18" fillId="6" borderId="0" xfId="0" applyNumberFormat="1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1" fontId="1" fillId="5" borderId="49" xfId="0" applyNumberFormat="1" applyFont="1" applyFill="1" applyBorder="1" applyAlignment="1">
      <alignment horizontal="center" vertical="center"/>
    </xf>
    <xf numFmtId="1" fontId="1" fillId="5" borderId="42" xfId="0" applyNumberFormat="1" applyFont="1" applyFill="1" applyBorder="1" applyAlignment="1">
      <alignment horizontal="center" vertical="center"/>
    </xf>
    <xf numFmtId="0" fontId="0" fillId="5" borderId="45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1" fontId="0" fillId="5" borderId="45" xfId="0" applyNumberFormat="1" applyFont="1" applyFill="1" applyBorder="1" applyAlignment="1">
      <alignment horizontal="center" vertical="center"/>
    </xf>
    <xf numFmtId="1" fontId="0" fillId="5" borderId="14" xfId="0" applyNumberFormat="1" applyFont="1" applyFill="1" applyBorder="1" applyAlignment="1">
      <alignment horizontal="center" vertical="center"/>
    </xf>
    <xf numFmtId="1" fontId="6" fillId="11" borderId="4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4" borderId="51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51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11" borderId="41" xfId="0" applyFont="1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52" xfId="0" applyFont="1" applyFill="1" applyBorder="1" applyAlignment="1">
      <alignment horizontal="center" vertical="center" wrapText="1"/>
    </xf>
    <xf numFmtId="0" fontId="32" fillId="12" borderId="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6" borderId="0" xfId="0" applyNumberFormat="1" applyFont="1" applyFill="1" applyBorder="1" applyAlignment="1">
      <alignment horizontal="center" vertical="center"/>
    </xf>
    <xf numFmtId="165" fontId="18" fillId="6" borderId="0" xfId="0" applyNumberFormat="1" applyFont="1" applyFill="1" applyBorder="1" applyAlignment="1">
      <alignment horizontal="center" vertical="center"/>
    </xf>
    <xf numFmtId="1" fontId="1" fillId="3" borderId="0" xfId="0" applyNumberFormat="1" applyFont="1" applyFill="1" applyBorder="1" applyAlignment="1">
      <alignment horizontal="center" vertical="center"/>
    </xf>
    <xf numFmtId="1" fontId="1" fillId="3" borderId="50" xfId="0" applyNumberFormat="1" applyFont="1" applyFill="1" applyBorder="1" applyAlignment="1">
      <alignment horizontal="center" vertical="center"/>
    </xf>
    <xf numFmtId="0" fontId="32" fillId="12" borderId="13" xfId="0" applyFont="1" applyFill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12" borderId="13" xfId="0" applyFont="1" applyFill="1" applyBorder="1" applyAlignment="1">
      <alignment horizontal="center" vertical="center"/>
    </xf>
    <xf numFmtId="0" fontId="32" fillId="5" borderId="13" xfId="0" applyFont="1" applyFill="1" applyBorder="1" applyAlignment="1">
      <alignment horizontal="center" vertical="center"/>
    </xf>
    <xf numFmtId="0" fontId="33" fillId="5" borderId="13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20" fontId="31" fillId="5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67" fontId="32" fillId="12" borderId="0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center" wrapText="1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6" fillId="2" borderId="12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23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E6E6E6"/>
      <color rgb="FFD2D2D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Lines="5" dropStyle="combo" dx="16" fmlaLink="$G$12" fmlaRange="#REF!" noThreeD="1" sel="0" val="0"/>
</file>

<file path=xl/ctrlProps/ctrlProp2.xml><?xml version="1.0" encoding="utf-8"?>
<formControlPr xmlns="http://schemas.microsoft.com/office/spreadsheetml/2009/9/main" objectType="Drop" dropLines="5" dropStyle="combo" dx="16" fmlaLink="$G$12" fmlaRange="#REF!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190500</xdr:rowOff>
        </xdr:from>
        <xdr:to>
          <xdr:col>11</xdr:col>
          <xdr:colOff>0</xdr:colOff>
          <xdr:row>12</xdr:row>
          <xdr:rowOff>22860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190500</xdr:rowOff>
        </xdr:from>
        <xdr:to>
          <xdr:col>11</xdr:col>
          <xdr:colOff>0</xdr:colOff>
          <xdr:row>12</xdr:row>
          <xdr:rowOff>22860</xdr:rowOff>
        </xdr:to>
        <xdr:sp macro="" textlink="">
          <xdr:nvSpPr>
            <xdr:cNvPr id="34831" name="Drop Down 15" hidden="1">
              <a:extLst>
                <a:ext uri="{63B3BB69-23CF-44E3-9099-C40C66FF867C}">
                  <a14:compatExt spid="_x0000_s34831"/>
                </a:ext>
                <a:ext uri="{FF2B5EF4-FFF2-40B4-BE49-F238E27FC236}">
                  <a16:creationId xmlns:a16="http://schemas.microsoft.com/office/drawing/2014/main" id="{00000000-0008-0000-0100-00000F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2">
    <pageSetUpPr fitToPage="1"/>
  </sheetPr>
  <dimension ref="A1:BQ139"/>
  <sheetViews>
    <sheetView tabSelected="1" view="pageBreakPreview" zoomScaleNormal="100" zoomScaleSheetLayoutView="100" workbookViewId="0">
      <selection activeCell="AA93" sqref="AA93"/>
    </sheetView>
  </sheetViews>
  <sheetFormatPr baseColWidth="10" defaultRowHeight="13.2" outlineLevelRow="1" x14ac:dyDescent="0.25"/>
  <cols>
    <col min="1" max="1" width="6.109375" style="1" customWidth="1"/>
    <col min="2" max="2" width="6.109375" style="153" customWidth="1"/>
    <col min="3" max="3" width="6.109375" style="1" customWidth="1"/>
    <col min="4" max="4" width="6.109375" style="153" customWidth="1"/>
    <col min="5" max="5" width="6.109375" style="1" customWidth="1"/>
    <col min="6" max="6" width="6.109375" style="153" customWidth="1"/>
    <col min="7" max="7" width="6.109375" style="1" customWidth="1"/>
    <col min="8" max="8" width="6.109375" style="153" customWidth="1"/>
    <col min="9" max="9" width="6.109375" style="1" customWidth="1"/>
    <col min="10" max="10" width="6.109375" style="153" customWidth="1"/>
    <col min="11" max="11" width="6.109375" style="1" customWidth="1"/>
    <col min="12" max="12" width="6.109375" style="153" customWidth="1"/>
    <col min="13" max="13" width="6.109375" style="1" customWidth="1"/>
    <col min="14" max="14" width="6.109375" style="153" customWidth="1"/>
    <col min="15" max="15" width="6.109375" style="1" customWidth="1"/>
    <col min="16" max="16" width="6.109375" style="153" customWidth="1"/>
    <col min="17" max="17" width="6.109375" style="1" customWidth="1"/>
    <col min="18" max="18" width="6.109375" style="153" customWidth="1"/>
    <col min="19" max="19" width="6.109375" style="1" customWidth="1"/>
    <col min="20" max="20" width="6.109375" style="153" customWidth="1"/>
    <col min="21" max="21" width="6.109375" style="1" customWidth="1"/>
    <col min="22" max="22" width="6.109375" style="153" customWidth="1"/>
    <col min="23" max="23" width="6.109375" style="1" customWidth="1"/>
    <col min="24" max="25" width="6.109375" style="153" customWidth="1"/>
    <col min="26" max="26" width="6.109375" style="1" customWidth="1"/>
    <col min="27" max="69" width="11.44140625" style="17"/>
  </cols>
  <sheetData>
    <row r="1" spans="1:69" x14ac:dyDescent="0.25">
      <c r="A1" s="11" t="s">
        <v>78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10"/>
    </row>
    <row r="2" spans="1:69" x14ac:dyDescent="0.25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12"/>
    </row>
    <row r="3" spans="1:69" x14ac:dyDescent="0.25">
      <c r="A3" s="9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12"/>
    </row>
    <row r="4" spans="1:69" ht="12.75" customHeight="1" x14ac:dyDescent="0.25">
      <c r="A4" s="9"/>
      <c r="B4" s="4"/>
      <c r="C4" s="4"/>
      <c r="D4" s="4"/>
      <c r="E4" s="4"/>
      <c r="F4" s="4"/>
      <c r="G4" s="4"/>
      <c r="H4" s="4"/>
      <c r="I4" s="247" t="s">
        <v>101</v>
      </c>
      <c r="J4" s="247"/>
      <c r="K4" s="247"/>
      <c r="L4" s="247"/>
      <c r="M4" s="247"/>
      <c r="N4" s="247"/>
      <c r="O4" s="247"/>
      <c r="P4" s="247"/>
      <c r="Q4" s="247"/>
      <c r="R4" s="163"/>
      <c r="S4" s="29"/>
      <c r="T4" s="29"/>
      <c r="U4" s="4"/>
      <c r="V4" s="4"/>
      <c r="W4" s="4"/>
      <c r="X4" s="4"/>
      <c r="Y4" s="4"/>
      <c r="Z4" s="12"/>
    </row>
    <row r="5" spans="1:69" ht="12.75" customHeight="1" x14ac:dyDescent="0.25">
      <c r="A5" s="9"/>
      <c r="B5" s="4"/>
      <c r="C5" s="4"/>
      <c r="D5" s="4"/>
      <c r="E5" s="4"/>
      <c r="F5" s="4"/>
      <c r="G5" s="4"/>
      <c r="H5" s="4"/>
      <c r="I5" s="247"/>
      <c r="J5" s="247"/>
      <c r="K5" s="247"/>
      <c r="L5" s="247"/>
      <c r="M5" s="247"/>
      <c r="N5" s="247"/>
      <c r="O5" s="247"/>
      <c r="P5" s="247"/>
      <c r="Q5" s="247"/>
      <c r="R5" s="163"/>
      <c r="S5" s="29"/>
      <c r="T5" s="29"/>
      <c r="U5" s="119"/>
      <c r="V5" s="163"/>
      <c r="W5" s="119"/>
      <c r="X5" s="163"/>
      <c r="Y5" s="163"/>
      <c r="Z5" s="30"/>
    </row>
    <row r="6" spans="1:69" ht="13.8" thickBot="1" x14ac:dyDescent="0.3">
      <c r="A6" s="9"/>
      <c r="B6" s="4"/>
      <c r="C6" s="4"/>
      <c r="D6" s="4"/>
      <c r="E6" s="4"/>
      <c r="F6" s="4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8"/>
      <c r="T6" s="168"/>
      <c r="U6" s="165"/>
      <c r="V6" s="165"/>
      <c r="W6" s="165"/>
      <c r="X6" s="165"/>
      <c r="Y6" s="165"/>
      <c r="Z6" s="8"/>
    </row>
    <row r="7" spans="1:69" ht="24" customHeight="1" thickBot="1" x14ac:dyDescent="0.3">
      <c r="A7" s="251" t="s">
        <v>0</v>
      </c>
      <c r="B7" s="252"/>
      <c r="C7" s="252"/>
      <c r="D7" s="252"/>
      <c r="E7" s="252"/>
      <c r="F7" s="169"/>
      <c r="G7" s="231">
        <v>43983</v>
      </c>
      <c r="H7" s="231"/>
      <c r="I7" s="170"/>
      <c r="J7" s="170"/>
      <c r="K7" s="232">
        <v>0.16666666666666666</v>
      </c>
      <c r="L7" s="232"/>
      <c r="M7" s="171" t="s">
        <v>1</v>
      </c>
      <c r="N7" s="231">
        <f>G7+1</f>
        <v>43984</v>
      </c>
      <c r="O7" s="231"/>
      <c r="P7" s="170"/>
      <c r="Q7" s="232">
        <v>4.1666666666666664E-2</v>
      </c>
      <c r="R7" s="232"/>
      <c r="S7" s="171"/>
      <c r="T7" s="171"/>
      <c r="U7" s="172"/>
      <c r="V7" s="172"/>
      <c r="W7" s="2" t="s">
        <v>2</v>
      </c>
      <c r="X7" s="2"/>
      <c r="Y7" s="229" t="s">
        <v>23</v>
      </c>
      <c r="Z7" s="230"/>
    </row>
    <row r="8" spans="1:69" ht="15" customHeight="1" thickBot="1" x14ac:dyDescent="0.3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9.5" customHeight="1" thickBot="1" x14ac:dyDescent="0.3">
      <c r="A9" s="248" t="s">
        <v>63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49"/>
      <c r="X9" s="249"/>
      <c r="Y9" s="249"/>
      <c r="Z9" s="250"/>
    </row>
    <row r="10" spans="1:69" ht="11.25" customHeight="1" x14ac:dyDescent="0.25">
      <c r="A10" s="105"/>
      <c r="B10" s="24"/>
      <c r="C10" s="13"/>
      <c r="D10" s="13"/>
      <c r="E10" s="14"/>
      <c r="F10" s="14"/>
      <c r="G10" s="102"/>
      <c r="H10" s="102"/>
      <c r="I10" s="27"/>
      <c r="J10" s="27"/>
      <c r="K10" s="27"/>
      <c r="L10" s="27"/>
      <c r="M10" s="28"/>
      <c r="N10" s="28"/>
      <c r="O10" s="24"/>
      <c r="P10" s="24"/>
      <c r="Q10" s="25"/>
      <c r="R10" s="25"/>
      <c r="S10" s="28"/>
      <c r="T10" s="28"/>
      <c r="U10" s="25"/>
      <c r="V10" s="25"/>
      <c r="W10" s="26"/>
      <c r="X10" s="26"/>
      <c r="Y10" s="26"/>
      <c r="Z10" s="32"/>
    </row>
    <row r="11" spans="1:69" ht="15.75" customHeight="1" x14ac:dyDescent="0.25">
      <c r="A11" s="173"/>
      <c r="B11" s="108"/>
      <c r="C11" s="218" t="s">
        <v>21</v>
      </c>
      <c r="D11" s="218"/>
      <c r="E11" s="218"/>
      <c r="F11" s="218"/>
      <c r="G11" s="108"/>
      <c r="H11" s="218" t="s">
        <v>56</v>
      </c>
      <c r="I11" s="218"/>
      <c r="J11" s="218"/>
      <c r="K11" s="218"/>
      <c r="L11" s="108"/>
      <c r="M11" s="180"/>
      <c r="N11" s="236" t="s">
        <v>73</v>
      </c>
      <c r="O11" s="236"/>
      <c r="P11" s="236"/>
      <c r="Q11" s="236" t="s">
        <v>57</v>
      </c>
      <c r="R11" s="236"/>
      <c r="S11" s="236"/>
      <c r="T11" s="108"/>
      <c r="U11" s="236" t="s">
        <v>71</v>
      </c>
      <c r="V11" s="236"/>
      <c r="W11" s="234" t="s">
        <v>72</v>
      </c>
      <c r="X11" s="235"/>
      <c r="Y11" s="176"/>
      <c r="Z11" s="33"/>
    </row>
    <row r="12" spans="1:69" ht="15.75" customHeight="1" x14ac:dyDescent="0.25">
      <c r="A12" s="16"/>
      <c r="B12" s="187"/>
      <c r="C12" s="219" t="e">
        <f>IF(G7=N7,((Q7-K7)*24*60),#REF!*24)</f>
        <v>#REF!</v>
      </c>
      <c r="D12" s="219"/>
      <c r="E12" s="219"/>
      <c r="F12" s="219"/>
      <c r="G12" s="188">
        <v>0</v>
      </c>
      <c r="H12" s="310" t="e">
        <f>INDEX(#REF!,G12)</f>
        <v>#REF!</v>
      </c>
      <c r="I12" s="310"/>
      <c r="J12" s="310"/>
      <c r="K12" s="310"/>
      <c r="L12" s="186"/>
      <c r="M12" s="185"/>
      <c r="N12" s="256">
        <f>K52*3.261+M52*3.259</f>
        <v>554.20000000000005</v>
      </c>
      <c r="O12" s="256"/>
      <c r="P12" s="256"/>
      <c r="Q12" s="256">
        <f>Q52*3.261+S52*3.259+I60*2.64+K60*2.634+O60*2.665+Q60*2.666+I70*1.422+K70*1.414+O70*1.838+Q70*1.845</f>
        <v>554.20000000000005</v>
      </c>
      <c r="R12" s="256"/>
      <c r="S12" s="256"/>
      <c r="T12" s="199"/>
      <c r="U12" s="237">
        <f>Q52+O60+I60+I70+O70+O80+I80</f>
        <v>85</v>
      </c>
      <c r="V12" s="233"/>
      <c r="W12" s="233">
        <f>S52+Q60+K60+K70+Q70+Q80+K80</f>
        <v>85</v>
      </c>
      <c r="X12" s="233"/>
      <c r="Y12" s="202">
        <f>U12+W12</f>
        <v>170</v>
      </c>
      <c r="Z12" s="203">
        <f>K52+M52</f>
        <v>170</v>
      </c>
    </row>
    <row r="13" spans="1:69" ht="6.75" customHeight="1" x14ac:dyDescent="0.25">
      <c r="A13" s="16"/>
      <c r="B13" s="165"/>
      <c r="C13" s="113"/>
      <c r="D13" s="113"/>
      <c r="E13" s="113"/>
      <c r="F13" s="113"/>
      <c r="G13" s="106"/>
      <c r="H13" s="106"/>
      <c r="I13" s="22"/>
      <c r="J13" s="22"/>
      <c r="K13" s="22"/>
      <c r="L13" s="22"/>
      <c r="M13" s="23"/>
      <c r="N13" s="23"/>
      <c r="O13" s="22"/>
      <c r="P13" s="22"/>
      <c r="Q13" s="22"/>
      <c r="R13" s="22"/>
      <c r="S13" s="23"/>
      <c r="T13" s="23"/>
      <c r="U13" s="22"/>
      <c r="V13" s="22"/>
      <c r="W13" s="22"/>
      <c r="X13" s="22"/>
      <c r="Y13" s="22"/>
      <c r="Z13" s="33"/>
    </row>
    <row r="14" spans="1:69" ht="4.5" customHeight="1" x14ac:dyDescent="0.25">
      <c r="A14" s="114"/>
      <c r="B14" s="164"/>
      <c r="C14" s="118"/>
      <c r="D14" s="164"/>
      <c r="E14" s="118"/>
      <c r="F14" s="164"/>
      <c r="G14" s="99"/>
      <c r="H14" s="99"/>
      <c r="I14" s="121"/>
      <c r="J14" s="121"/>
      <c r="K14" s="22"/>
      <c r="L14" s="22"/>
      <c r="M14" s="118"/>
      <c r="N14" s="164"/>
      <c r="O14" s="118"/>
      <c r="P14" s="164"/>
      <c r="Q14" s="99"/>
      <c r="R14" s="99"/>
      <c r="S14" s="254"/>
      <c r="T14" s="254"/>
      <c r="U14" s="254"/>
      <c r="V14" s="164"/>
      <c r="W14" s="99"/>
      <c r="X14" s="99"/>
      <c r="Y14" s="99"/>
      <c r="Z14" s="33"/>
    </row>
    <row r="15" spans="1:69" ht="15.75" customHeight="1" x14ac:dyDescent="0.25">
      <c r="A15" s="31"/>
      <c r="B15" s="6"/>
      <c r="C15" s="218" t="s">
        <v>59</v>
      </c>
      <c r="D15" s="218"/>
      <c r="E15" s="218"/>
      <c r="F15" s="218"/>
      <c r="G15" s="218"/>
      <c r="H15" s="176"/>
      <c r="I15" s="218" t="s">
        <v>58</v>
      </c>
      <c r="J15" s="218"/>
      <c r="K15" s="218"/>
      <c r="L15" s="218"/>
      <c r="M15" s="218"/>
      <c r="N15" s="108"/>
      <c r="O15" s="218" t="s">
        <v>70</v>
      </c>
      <c r="P15" s="218"/>
      <c r="Q15" s="218"/>
      <c r="R15" s="108"/>
      <c r="S15" s="218" t="s">
        <v>61</v>
      </c>
      <c r="T15" s="218"/>
      <c r="U15" s="218"/>
      <c r="V15" s="218"/>
      <c r="W15" s="218"/>
      <c r="X15" s="218"/>
      <c r="Y15" s="176"/>
      <c r="Z15" s="34"/>
    </row>
    <row r="16" spans="1:69" ht="15.75" customHeight="1" x14ac:dyDescent="0.25">
      <c r="A16" s="104"/>
      <c r="B16" s="167"/>
      <c r="C16" s="255" t="e">
        <f>(1-1/2*(SUM(S93:S5000)+SUM(U93:U5000))/C12)</f>
        <v>#REF!</v>
      </c>
      <c r="D16" s="255"/>
      <c r="E16" s="255"/>
      <c r="F16" s="255"/>
      <c r="G16" s="255"/>
      <c r="H16" s="149"/>
      <c r="I16" s="311" t="e">
        <f ca="1">(1-1/2*(SUMIF(W85:W5000,"TAL",S93:S5000)+SUMIF(W85:W5000,"à discuter",S93:S5000)+SUMIF(W85:W5000,"TAL",U93:U5000)+SUMIF(W85:W5000,"à discuter",U93:U5000))/C12)</f>
        <v>#REF!</v>
      </c>
      <c r="J16" s="311"/>
      <c r="K16" s="311"/>
      <c r="L16" s="311"/>
      <c r="M16" s="311"/>
      <c r="N16" s="117"/>
      <c r="O16" s="278">
        <v>3</v>
      </c>
      <c r="P16" s="278"/>
      <c r="Q16" s="278"/>
      <c r="R16" s="117"/>
      <c r="S16" s="277">
        <f>A1+Q12</f>
        <v>537524.98</v>
      </c>
      <c r="T16" s="277"/>
      <c r="U16" s="277"/>
      <c r="V16" s="277"/>
      <c r="W16" s="277"/>
      <c r="X16" s="277"/>
      <c r="Y16" s="178"/>
      <c r="Z16" s="5"/>
    </row>
    <row r="17" spans="1:69" ht="11.25" customHeight="1" x14ac:dyDescent="0.25">
      <c r="A17" s="104"/>
      <c r="B17" s="167"/>
      <c r="C17" s="91"/>
      <c r="D17" s="91"/>
      <c r="E17" s="109"/>
      <c r="F17" s="109"/>
      <c r="G17" s="109"/>
      <c r="H17" s="109"/>
      <c r="I17" s="109"/>
      <c r="J17" s="109"/>
      <c r="K17" s="110"/>
      <c r="L17" s="110"/>
      <c r="M17" s="111"/>
      <c r="N17" s="111"/>
      <c r="O17" s="111"/>
      <c r="P17" s="111"/>
      <c r="Q17" s="110"/>
      <c r="R17" s="110"/>
      <c r="S17" s="110"/>
      <c r="T17" s="110"/>
      <c r="U17" s="110"/>
      <c r="V17" s="110"/>
      <c r="W17" s="112"/>
      <c r="X17" s="112"/>
      <c r="Y17" s="112"/>
      <c r="Z17" s="5"/>
    </row>
    <row r="18" spans="1:69" ht="15.75" customHeight="1" x14ac:dyDescent="0.25">
      <c r="A18" s="31"/>
      <c r="B18" s="6"/>
      <c r="C18" s="174"/>
      <c r="D18" s="179">
        <v>1</v>
      </c>
      <c r="E18" s="218" t="s">
        <v>65</v>
      </c>
      <c r="F18" s="218"/>
      <c r="G18" s="218"/>
      <c r="H18" s="218"/>
      <c r="I18" s="218"/>
      <c r="J18" s="218"/>
      <c r="K18" s="218"/>
      <c r="L18" s="218"/>
      <c r="M18" s="92"/>
      <c r="N18" s="241"/>
      <c r="O18" s="241"/>
      <c r="P18" s="176"/>
      <c r="Q18" s="108"/>
      <c r="R18" s="108"/>
      <c r="S18" s="218" t="s">
        <v>60</v>
      </c>
      <c r="T18" s="218"/>
      <c r="U18" s="218"/>
      <c r="V18" s="218"/>
      <c r="W18" s="218"/>
      <c r="X18" s="218"/>
      <c r="Y18" s="176"/>
      <c r="Z18" s="5"/>
    </row>
    <row r="19" spans="1:69" ht="1.5" customHeight="1" x14ac:dyDescent="0.25">
      <c r="A19" s="9"/>
      <c r="B19" s="4"/>
      <c r="C19" s="143"/>
      <c r="D19" s="143"/>
      <c r="E19" s="103"/>
      <c r="F19" s="103"/>
      <c r="G19" s="103"/>
      <c r="H19" s="103"/>
      <c r="I19" s="98"/>
      <c r="J19" s="98"/>
      <c r="K19" s="103"/>
      <c r="L19" s="103"/>
      <c r="M19" s="92"/>
      <c r="N19" s="242"/>
      <c r="O19" s="242"/>
      <c r="P19" s="177"/>
      <c r="Q19" s="148"/>
      <c r="R19" s="148"/>
      <c r="S19" s="253"/>
      <c r="T19" s="253"/>
      <c r="U19" s="253"/>
      <c r="V19" s="253"/>
      <c r="W19" s="253"/>
      <c r="X19" s="175"/>
      <c r="Y19" s="175"/>
      <c r="Z19" s="33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27" customHeight="1" x14ac:dyDescent="0.25">
      <c r="A20" s="31"/>
      <c r="B20" s="6"/>
      <c r="C20" s="101"/>
      <c r="D20" s="101"/>
      <c r="E20" s="238" t="s">
        <v>102</v>
      </c>
      <c r="F20" s="239"/>
      <c r="G20" s="238" t="s">
        <v>107</v>
      </c>
      <c r="H20" s="239"/>
      <c r="I20" s="238" t="s">
        <v>64</v>
      </c>
      <c r="J20" s="239"/>
      <c r="K20" s="240" t="s">
        <v>9</v>
      </c>
      <c r="L20" s="240"/>
      <c r="M20" s="100"/>
      <c r="N20" s="100"/>
      <c r="O20" s="101"/>
      <c r="P20" s="101"/>
      <c r="Q20" s="161"/>
      <c r="R20" s="136"/>
      <c r="S20" s="245" t="s">
        <v>104</v>
      </c>
      <c r="T20" s="246"/>
      <c r="U20" s="245" t="s">
        <v>105</v>
      </c>
      <c r="V20" s="246"/>
      <c r="W20" s="240" t="s">
        <v>106</v>
      </c>
      <c r="X20" s="240"/>
      <c r="Y20" s="97"/>
      <c r="Z20" s="5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5.6" x14ac:dyDescent="0.25">
      <c r="A21" s="31"/>
      <c r="B21" s="6"/>
      <c r="C21" s="245" t="s">
        <v>20</v>
      </c>
      <c r="D21" s="246"/>
      <c r="E21" s="243">
        <f>SUM(COUNTIF(W85:W5000,"TAL"))</f>
        <v>1</v>
      </c>
      <c r="F21" s="244"/>
      <c r="G21" s="243">
        <f>SUM(COUNTIF(W85:W5000,"NTAL"))</f>
        <v>0</v>
      </c>
      <c r="H21" s="244"/>
      <c r="I21" s="243">
        <f>SUM(COUNTIF(W85:W5000,"à discuter"))</f>
        <v>0</v>
      </c>
      <c r="J21" s="244"/>
      <c r="K21" s="279">
        <f>(E21)+(G21 )+(I21 )</f>
        <v>1</v>
      </c>
      <c r="L21" s="280"/>
      <c r="M21" s="100"/>
      <c r="N21" s="100"/>
      <c r="O21" s="107"/>
      <c r="P21" s="107"/>
      <c r="Q21" s="245" t="s">
        <v>20</v>
      </c>
      <c r="R21" s="246"/>
      <c r="S21" s="243">
        <v>0</v>
      </c>
      <c r="T21" s="244"/>
      <c r="U21" s="243">
        <v>1</v>
      </c>
      <c r="V21" s="244"/>
      <c r="W21" s="243">
        <v>0</v>
      </c>
      <c r="X21" s="244"/>
      <c r="Y21" s="175"/>
      <c r="Z21" s="5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5.6" x14ac:dyDescent="0.25">
      <c r="A22" s="31"/>
      <c r="B22" s="6"/>
      <c r="C22" s="245" t="s">
        <v>21</v>
      </c>
      <c r="D22" s="246"/>
      <c r="E22" s="243">
        <f ca="1">SUMIF(W85:W5000,"TAL",O87:O5000)</f>
        <v>275</v>
      </c>
      <c r="F22" s="244"/>
      <c r="G22" s="243">
        <f ca="1">SUMIF(W85:W5000,"NTAL",O87:O5000)</f>
        <v>0</v>
      </c>
      <c r="H22" s="244"/>
      <c r="I22" s="243">
        <f ca="1">SUMIF(W85:W5000,"à discuter",O87:O5000)</f>
        <v>0</v>
      </c>
      <c r="J22" s="244"/>
      <c r="K22" s="279">
        <f ca="1">(E22)+(G22 )+(I22 )</f>
        <v>275</v>
      </c>
      <c r="L22" s="280"/>
      <c r="M22" s="100"/>
      <c r="N22" s="100"/>
      <c r="O22" s="107"/>
      <c r="P22" s="107"/>
      <c r="Q22" s="245" t="s">
        <v>21</v>
      </c>
      <c r="R22" s="246"/>
      <c r="S22" s="243">
        <v>0</v>
      </c>
      <c r="T22" s="244"/>
      <c r="U22" s="243">
        <v>275</v>
      </c>
      <c r="V22" s="244"/>
      <c r="W22" s="243">
        <v>0</v>
      </c>
      <c r="X22" s="244"/>
      <c r="Y22" s="175"/>
      <c r="Z22" s="5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6.75" customHeight="1" thickBot="1" x14ac:dyDescent="0.3">
      <c r="A23" s="39"/>
      <c r="B23" s="146"/>
      <c r="C23" s="15"/>
      <c r="D23" s="165"/>
      <c r="E23" s="120"/>
      <c r="F23" s="165"/>
      <c r="G23" s="120"/>
      <c r="H23" s="165"/>
      <c r="I23" s="120"/>
      <c r="J23" s="165"/>
      <c r="K23" s="91"/>
      <c r="L23" s="91"/>
      <c r="M23" s="120"/>
      <c r="N23" s="165"/>
      <c r="O23" s="92"/>
      <c r="P23" s="92"/>
      <c r="Q23" s="92"/>
      <c r="R23" s="92"/>
      <c r="S23" s="92"/>
      <c r="T23" s="92"/>
      <c r="U23" s="92"/>
      <c r="V23" s="92"/>
      <c r="W23" s="37"/>
      <c r="X23" s="37"/>
      <c r="Y23" s="37"/>
      <c r="Z23" s="12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8.75" customHeight="1" thickBot="1" x14ac:dyDescent="0.3">
      <c r="A24" s="248" t="s">
        <v>22</v>
      </c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50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02.75" customHeight="1" x14ac:dyDescent="0.25">
      <c r="A25" s="259"/>
      <c r="B25" s="260"/>
      <c r="C25" s="260"/>
      <c r="D25" s="260"/>
      <c r="E25" s="260"/>
      <c r="F25" s="260"/>
      <c r="G25" s="260"/>
      <c r="H25" s="260"/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1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5.75" customHeight="1" x14ac:dyDescent="0.25">
      <c r="A26" s="262"/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4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thickBot="1" x14ac:dyDescent="0.3">
      <c r="A27" s="265"/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7"/>
    </row>
    <row r="28" spans="1:69" ht="18" thickBot="1" x14ac:dyDescent="0.3">
      <c r="A28" s="257" t="s">
        <v>55</v>
      </c>
      <c r="B28" s="257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2.75" customHeight="1" x14ac:dyDescent="0.25">
      <c r="A29" s="16"/>
      <c r="B29" s="165"/>
      <c r="C29" s="122"/>
      <c r="D29" s="165"/>
      <c r="E29" s="122"/>
      <c r="F29" s="165"/>
      <c r="G29" s="122"/>
      <c r="H29" s="165"/>
      <c r="I29" s="122"/>
      <c r="J29" s="165"/>
      <c r="K29" s="122"/>
      <c r="L29" s="165"/>
      <c r="M29" s="122"/>
      <c r="N29" s="165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138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7.25" customHeight="1" x14ac:dyDescent="0.25">
      <c r="A30" s="16"/>
      <c r="B30" s="165"/>
      <c r="C30" s="122"/>
      <c r="D30" s="165"/>
      <c r="E30" s="122"/>
      <c r="F30" s="165"/>
      <c r="G30" s="268" t="s">
        <v>3</v>
      </c>
      <c r="H30" s="269"/>
      <c r="I30" s="245" t="s">
        <v>4</v>
      </c>
      <c r="J30" s="272"/>
      <c r="K30" s="272"/>
      <c r="L30" s="272"/>
      <c r="M30" s="272"/>
      <c r="N30" s="246"/>
      <c r="O30" s="245" t="s">
        <v>5</v>
      </c>
      <c r="P30" s="272"/>
      <c r="Q30" s="272"/>
      <c r="R30" s="272"/>
      <c r="S30" s="272"/>
      <c r="T30" s="246"/>
      <c r="U30" s="139"/>
      <c r="V30" s="139"/>
      <c r="W30" s="98"/>
      <c r="X30" s="98"/>
      <c r="Y30" s="98"/>
      <c r="Z30" s="138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40.5" customHeight="1" x14ac:dyDescent="0.25">
      <c r="A31" s="16"/>
      <c r="B31" s="165"/>
      <c r="C31" s="122"/>
      <c r="D31" s="165"/>
      <c r="E31" s="122"/>
      <c r="F31" s="165"/>
      <c r="G31" s="270"/>
      <c r="H31" s="271"/>
      <c r="I31" s="238" t="s">
        <v>20</v>
      </c>
      <c r="J31" s="239"/>
      <c r="K31" s="245" t="s">
        <v>95</v>
      </c>
      <c r="L31" s="246"/>
      <c r="M31" s="245" t="s">
        <v>96</v>
      </c>
      <c r="N31" s="246"/>
      <c r="O31" s="238" t="s">
        <v>20</v>
      </c>
      <c r="P31" s="239"/>
      <c r="Q31" s="245" t="s">
        <v>95</v>
      </c>
      <c r="R31" s="246"/>
      <c r="S31" s="245" t="s">
        <v>96</v>
      </c>
      <c r="T31" s="246"/>
      <c r="U31" s="139"/>
      <c r="V31" s="139"/>
      <c r="W31" s="97"/>
      <c r="X31" s="97"/>
      <c r="Y31" s="97"/>
      <c r="Z31" s="140"/>
      <c r="AA31" s="131"/>
      <c r="AB31" s="131"/>
      <c r="AC31" s="131"/>
      <c r="AD31" s="131"/>
      <c r="AE31" s="131"/>
      <c r="AF31" s="131"/>
      <c r="AG31" s="1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x14ac:dyDescent="0.25">
      <c r="A32" s="16"/>
      <c r="B32" s="165"/>
      <c r="C32" s="122"/>
      <c r="D32" s="165"/>
      <c r="E32" s="122"/>
      <c r="F32" s="165"/>
      <c r="G32" s="281" t="s">
        <v>75</v>
      </c>
      <c r="H32" s="282"/>
      <c r="I32" s="281">
        <v>2</v>
      </c>
      <c r="J32" s="282"/>
      <c r="K32" s="283">
        <v>12</v>
      </c>
      <c r="L32" s="284"/>
      <c r="M32" s="283">
        <v>12</v>
      </c>
      <c r="N32" s="284"/>
      <c r="O32" s="281">
        <v>2</v>
      </c>
      <c r="P32" s="282"/>
      <c r="Q32" s="283">
        <v>12</v>
      </c>
      <c r="R32" s="284"/>
      <c r="S32" s="283">
        <v>12</v>
      </c>
      <c r="T32" s="284"/>
      <c r="U32" s="125"/>
      <c r="V32" s="125"/>
      <c r="W32" s="125"/>
      <c r="X32" s="125"/>
      <c r="Y32" s="125"/>
      <c r="Z32" s="141"/>
      <c r="AA32" s="131"/>
      <c r="AB32" s="131"/>
      <c r="AC32" s="131"/>
      <c r="AD32" s="131"/>
      <c r="AE32" s="131"/>
      <c r="AF32" s="131"/>
      <c r="AG32" s="131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x14ac:dyDescent="0.25">
      <c r="A33" s="16"/>
      <c r="B33" s="165"/>
      <c r="C33" s="122"/>
      <c r="D33" s="165"/>
      <c r="E33" s="122"/>
      <c r="F33" s="165"/>
      <c r="G33" s="273" t="s">
        <v>76</v>
      </c>
      <c r="H33" s="274"/>
      <c r="I33" s="273">
        <v>2</v>
      </c>
      <c r="J33" s="274"/>
      <c r="K33" s="275">
        <v>18</v>
      </c>
      <c r="L33" s="276"/>
      <c r="M33" s="275">
        <v>18</v>
      </c>
      <c r="N33" s="276"/>
      <c r="O33" s="273">
        <v>2</v>
      </c>
      <c r="P33" s="274"/>
      <c r="Q33" s="275">
        <v>18</v>
      </c>
      <c r="R33" s="276"/>
      <c r="S33" s="287">
        <v>18</v>
      </c>
      <c r="T33" s="288"/>
      <c r="U33" s="125"/>
      <c r="V33" s="125"/>
      <c r="W33" s="125"/>
      <c r="X33" s="125"/>
      <c r="Y33" s="125"/>
      <c r="Z33" s="141"/>
      <c r="AA33" s="131"/>
      <c r="AB33" s="131"/>
      <c r="AC33" s="131"/>
      <c r="AD33" s="131"/>
      <c r="AE33" s="131"/>
      <c r="AF33" s="131"/>
      <c r="AG33" s="131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2.75" customHeight="1" x14ac:dyDescent="0.25">
      <c r="A34" s="16"/>
      <c r="B34" s="165"/>
      <c r="C34" s="122"/>
      <c r="D34" s="165"/>
      <c r="E34" s="122"/>
      <c r="F34" s="165"/>
      <c r="G34" s="273" t="s">
        <v>77</v>
      </c>
      <c r="H34" s="274"/>
      <c r="I34" s="273">
        <v>2</v>
      </c>
      <c r="J34" s="274"/>
      <c r="K34" s="275">
        <v>50</v>
      </c>
      <c r="L34" s="276"/>
      <c r="M34" s="275">
        <v>50</v>
      </c>
      <c r="N34" s="276"/>
      <c r="O34" s="273">
        <v>2</v>
      </c>
      <c r="P34" s="274"/>
      <c r="Q34" s="275">
        <v>50</v>
      </c>
      <c r="R34" s="276"/>
      <c r="S34" s="287">
        <v>50</v>
      </c>
      <c r="T34" s="288"/>
      <c r="U34" s="125"/>
      <c r="V34" s="125"/>
      <c r="W34" s="125"/>
      <c r="X34" s="125"/>
      <c r="Y34" s="125"/>
      <c r="Z34" s="141"/>
      <c r="AA34" s="131"/>
      <c r="AB34" s="131"/>
      <c r="AC34" s="131"/>
      <c r="AD34" s="131"/>
      <c r="AE34" s="131"/>
      <c r="AF34" s="131"/>
      <c r="AG34" s="131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2.75" customHeight="1" x14ac:dyDescent="0.25">
      <c r="A35" s="16"/>
      <c r="B35" s="165"/>
      <c r="C35" s="122"/>
      <c r="D35" s="165"/>
      <c r="E35" s="122"/>
      <c r="F35" s="165"/>
      <c r="G35" s="273" t="s">
        <v>74</v>
      </c>
      <c r="H35" s="274"/>
      <c r="I35" s="273">
        <v>2</v>
      </c>
      <c r="J35" s="274"/>
      <c r="K35" s="275">
        <v>5</v>
      </c>
      <c r="L35" s="276"/>
      <c r="M35" s="275">
        <v>5</v>
      </c>
      <c r="N35" s="276"/>
      <c r="O35" s="273">
        <v>2</v>
      </c>
      <c r="P35" s="274"/>
      <c r="Q35" s="275">
        <v>5</v>
      </c>
      <c r="R35" s="276"/>
      <c r="S35" s="287">
        <v>5</v>
      </c>
      <c r="T35" s="288"/>
      <c r="U35" s="97"/>
      <c r="V35" s="97"/>
      <c r="W35" s="116"/>
      <c r="X35" s="116"/>
      <c r="Y35" s="116"/>
      <c r="Z35" s="142"/>
      <c r="AA35" s="131"/>
      <c r="AB35" s="131"/>
      <c r="AC35" s="131"/>
      <c r="AD35" s="131"/>
      <c r="AE35" s="131"/>
      <c r="AF35" s="131"/>
      <c r="AG35" s="131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x14ac:dyDescent="0.25">
      <c r="A36" s="16"/>
      <c r="B36" s="165"/>
      <c r="C36" s="122"/>
      <c r="D36" s="165"/>
      <c r="E36" s="122"/>
      <c r="F36" s="165"/>
      <c r="G36" s="273"/>
      <c r="H36" s="274"/>
      <c r="I36" s="273"/>
      <c r="J36" s="274"/>
      <c r="K36" s="273"/>
      <c r="L36" s="274"/>
      <c r="M36" s="273"/>
      <c r="N36" s="274"/>
      <c r="O36" s="273"/>
      <c r="P36" s="274"/>
      <c r="Q36" s="273"/>
      <c r="R36" s="274"/>
      <c r="S36" s="285"/>
      <c r="T36" s="286"/>
      <c r="U36" s="97"/>
      <c r="V36" s="97"/>
      <c r="W36" s="116"/>
      <c r="X36" s="116"/>
      <c r="Y36" s="116"/>
      <c r="Z36" s="142"/>
      <c r="AA36" s="131"/>
      <c r="AB36" s="131"/>
      <c r="AC36" s="131"/>
      <c r="AD36" s="131"/>
      <c r="AE36" s="131"/>
      <c r="AF36" s="131"/>
      <c r="AG36" s="131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2.75" customHeight="1" x14ac:dyDescent="0.25">
      <c r="A37" s="16"/>
      <c r="B37" s="165"/>
      <c r="C37" s="122"/>
      <c r="D37" s="165"/>
      <c r="E37" s="122"/>
      <c r="F37" s="165"/>
      <c r="G37" s="273"/>
      <c r="H37" s="274"/>
      <c r="I37" s="273"/>
      <c r="J37" s="274"/>
      <c r="K37" s="273"/>
      <c r="L37" s="274"/>
      <c r="M37" s="273"/>
      <c r="N37" s="274"/>
      <c r="O37" s="273"/>
      <c r="P37" s="274"/>
      <c r="Q37" s="273"/>
      <c r="R37" s="274"/>
      <c r="S37" s="285"/>
      <c r="T37" s="286"/>
      <c r="U37" s="98"/>
      <c r="V37" s="98"/>
      <c r="W37" s="98"/>
      <c r="X37" s="98"/>
      <c r="Y37" s="98"/>
      <c r="Z37" s="138"/>
      <c r="AA37" s="131"/>
      <c r="AB37" s="131"/>
      <c r="AC37" s="131"/>
      <c r="AD37" s="131"/>
      <c r="AE37" s="131"/>
      <c r="AF37" s="131"/>
      <c r="AG37" s="131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2.75" customHeight="1" x14ac:dyDescent="0.25">
      <c r="A38" s="16"/>
      <c r="B38" s="165"/>
      <c r="C38" s="122"/>
      <c r="D38" s="165"/>
      <c r="E38" s="122"/>
      <c r="F38" s="165"/>
      <c r="G38" s="273"/>
      <c r="H38" s="274"/>
      <c r="I38" s="273"/>
      <c r="J38" s="274"/>
      <c r="K38" s="273"/>
      <c r="L38" s="274"/>
      <c r="M38" s="273"/>
      <c r="N38" s="274"/>
      <c r="O38" s="273"/>
      <c r="P38" s="274"/>
      <c r="Q38" s="273"/>
      <c r="R38" s="274"/>
      <c r="S38" s="285"/>
      <c r="T38" s="286"/>
      <c r="U38" s="139"/>
      <c r="V38" s="139"/>
      <c r="W38" s="98"/>
      <c r="X38" s="98"/>
      <c r="Y38" s="98"/>
      <c r="Z38" s="138"/>
      <c r="AA38" s="131"/>
      <c r="AB38" s="131"/>
      <c r="AC38" s="131"/>
      <c r="AD38" s="131"/>
      <c r="AE38" s="131"/>
      <c r="AF38" s="131"/>
      <c r="AG38" s="131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2.75" customHeight="1" x14ac:dyDescent="0.25">
      <c r="A39" s="16"/>
      <c r="B39" s="165"/>
      <c r="C39" s="122"/>
      <c r="D39" s="165"/>
      <c r="E39" s="122"/>
      <c r="F39" s="165"/>
      <c r="G39" s="273"/>
      <c r="H39" s="274"/>
      <c r="I39" s="273"/>
      <c r="J39" s="274"/>
      <c r="K39" s="273"/>
      <c r="L39" s="274"/>
      <c r="M39" s="273"/>
      <c r="N39" s="274"/>
      <c r="O39" s="273"/>
      <c r="P39" s="274"/>
      <c r="Q39" s="273"/>
      <c r="R39" s="274"/>
      <c r="S39" s="285"/>
      <c r="T39" s="286"/>
      <c r="U39" s="139"/>
      <c r="V39" s="139"/>
      <c r="W39" s="97"/>
      <c r="X39" s="97"/>
      <c r="Y39" s="97"/>
      <c r="Z39" s="140"/>
      <c r="AA39" s="131"/>
      <c r="AB39" s="131"/>
      <c r="AC39" s="131"/>
      <c r="AD39" s="131"/>
      <c r="AE39" s="131"/>
      <c r="AF39" s="131"/>
      <c r="AG39" s="131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2.75" customHeight="1" thickBot="1" x14ac:dyDescent="0.3">
      <c r="A40" s="16"/>
      <c r="B40" s="165"/>
      <c r="C40" s="122"/>
      <c r="D40" s="165"/>
      <c r="E40" s="122"/>
      <c r="F40" s="165"/>
      <c r="G40" s="273"/>
      <c r="H40" s="274"/>
      <c r="I40" s="273"/>
      <c r="J40" s="274"/>
      <c r="K40" s="275"/>
      <c r="L40" s="276"/>
      <c r="M40" s="275"/>
      <c r="N40" s="276"/>
      <c r="O40" s="273"/>
      <c r="P40" s="274"/>
      <c r="Q40" s="273"/>
      <c r="R40" s="274"/>
      <c r="S40" s="273"/>
      <c r="T40" s="274"/>
      <c r="U40" s="125"/>
      <c r="V40" s="125"/>
      <c r="W40" s="125"/>
      <c r="X40" s="125"/>
      <c r="Y40" s="125"/>
      <c r="Z40" s="141"/>
      <c r="AA40" s="131"/>
      <c r="AB40" s="131"/>
      <c r="AC40" s="131"/>
      <c r="AD40" s="131"/>
      <c r="AE40" s="131"/>
      <c r="AF40" s="131"/>
      <c r="AG40" s="131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2.75" hidden="1" customHeight="1" outlineLevel="1" x14ac:dyDescent="0.25">
      <c r="A41" s="16"/>
      <c r="B41" s="165"/>
      <c r="C41" s="122"/>
      <c r="D41" s="165"/>
      <c r="E41" s="122"/>
      <c r="F41" s="165"/>
      <c r="G41" s="273"/>
      <c r="H41" s="274"/>
      <c r="I41" s="273"/>
      <c r="J41" s="274"/>
      <c r="K41" s="275"/>
      <c r="L41" s="276"/>
      <c r="M41" s="275"/>
      <c r="N41" s="276"/>
      <c r="O41" s="273"/>
      <c r="P41" s="274"/>
      <c r="Q41" s="273"/>
      <c r="R41" s="274"/>
      <c r="S41" s="273"/>
      <c r="T41" s="274"/>
      <c r="U41" s="125"/>
      <c r="V41" s="125"/>
      <c r="W41" s="125"/>
      <c r="X41" s="125"/>
      <c r="Y41" s="125"/>
      <c r="Z41" s="141"/>
      <c r="AA41" s="131"/>
      <c r="AB41" s="131"/>
      <c r="AC41" s="131"/>
      <c r="AD41" s="131"/>
      <c r="AE41" s="131"/>
      <c r="AF41" s="131"/>
      <c r="AG41" s="13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2.75" hidden="1" customHeight="1" outlineLevel="1" x14ac:dyDescent="0.25">
      <c r="A42" s="16"/>
      <c r="B42" s="165"/>
      <c r="C42" s="122"/>
      <c r="D42" s="165"/>
      <c r="E42" s="122"/>
      <c r="F42" s="165"/>
      <c r="G42" s="273"/>
      <c r="H42" s="274"/>
      <c r="I42" s="273"/>
      <c r="J42" s="274"/>
      <c r="K42" s="275"/>
      <c r="L42" s="276"/>
      <c r="M42" s="275"/>
      <c r="N42" s="276"/>
      <c r="O42" s="273"/>
      <c r="P42" s="274"/>
      <c r="Q42" s="273"/>
      <c r="R42" s="274"/>
      <c r="S42" s="273"/>
      <c r="T42" s="274"/>
      <c r="U42" s="125"/>
      <c r="V42" s="125"/>
      <c r="W42" s="125"/>
      <c r="X42" s="125"/>
      <c r="Y42" s="125"/>
      <c r="Z42" s="141"/>
      <c r="AA42" s="131"/>
      <c r="AB42" s="131"/>
      <c r="AC42" s="131"/>
      <c r="AD42" s="131"/>
      <c r="AE42" s="131"/>
      <c r="AF42" s="131"/>
      <c r="AG42" s="131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2.75" hidden="1" customHeight="1" outlineLevel="1" x14ac:dyDescent="0.25">
      <c r="A43" s="16"/>
      <c r="B43" s="165"/>
      <c r="C43" s="122"/>
      <c r="D43" s="165"/>
      <c r="E43" s="122"/>
      <c r="F43" s="165"/>
      <c r="G43" s="273"/>
      <c r="H43" s="274"/>
      <c r="I43" s="273"/>
      <c r="J43" s="274"/>
      <c r="K43" s="275"/>
      <c r="L43" s="276"/>
      <c r="M43" s="275"/>
      <c r="N43" s="276"/>
      <c r="O43" s="273"/>
      <c r="P43" s="274"/>
      <c r="Q43" s="273"/>
      <c r="R43" s="274"/>
      <c r="S43" s="273"/>
      <c r="T43" s="274"/>
      <c r="U43" s="97"/>
      <c r="V43" s="97"/>
      <c r="W43" s="116"/>
      <c r="X43" s="116"/>
      <c r="Y43" s="116"/>
      <c r="Z43" s="142"/>
      <c r="AA43" s="131"/>
      <c r="AB43" s="131"/>
      <c r="AC43" s="131"/>
      <c r="AD43" s="131"/>
      <c r="AE43" s="131"/>
      <c r="AF43" s="131"/>
      <c r="AG43" s="131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3.8" hidden="1" outlineLevel="1" thickBot="1" x14ac:dyDescent="0.3">
      <c r="A44" s="16"/>
      <c r="B44" s="165"/>
      <c r="C44" s="122"/>
      <c r="D44" s="165"/>
      <c r="E44" s="122"/>
      <c r="F44" s="165"/>
      <c r="G44" s="273"/>
      <c r="H44" s="274"/>
      <c r="I44" s="273"/>
      <c r="J44" s="274"/>
      <c r="K44" s="273"/>
      <c r="L44" s="274"/>
      <c r="M44" s="273"/>
      <c r="N44" s="274"/>
      <c r="O44" s="273"/>
      <c r="P44" s="274"/>
      <c r="Q44" s="273"/>
      <c r="R44" s="274"/>
      <c r="S44" s="273"/>
      <c r="T44" s="274"/>
      <c r="U44" s="197"/>
      <c r="V44" s="197"/>
      <c r="W44" s="197"/>
      <c r="X44" s="197"/>
      <c r="Y44" s="197"/>
      <c r="Z44" s="8"/>
      <c r="AA44" s="131"/>
      <c r="AB44" s="131"/>
      <c r="AC44" s="131"/>
      <c r="AD44" s="131"/>
      <c r="AE44" s="131"/>
      <c r="AF44" s="131"/>
      <c r="AG44" s="131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3.8" hidden="1" outlineLevel="1" thickBot="1" x14ac:dyDescent="0.3">
      <c r="A45" s="16"/>
      <c r="B45" s="165"/>
      <c r="C45" s="122"/>
      <c r="D45" s="165"/>
      <c r="E45" s="122"/>
      <c r="F45" s="165"/>
      <c r="G45" s="273"/>
      <c r="H45" s="274"/>
      <c r="I45" s="273"/>
      <c r="J45" s="274"/>
      <c r="K45" s="273"/>
      <c r="L45" s="274"/>
      <c r="M45" s="273"/>
      <c r="N45" s="274"/>
      <c r="O45" s="273"/>
      <c r="P45" s="274"/>
      <c r="Q45" s="273"/>
      <c r="R45" s="274"/>
      <c r="S45" s="273"/>
      <c r="T45" s="274"/>
      <c r="U45" s="98"/>
      <c r="V45" s="98"/>
      <c r="W45" s="98"/>
      <c r="X45" s="98"/>
      <c r="Y45" s="98"/>
      <c r="Z45" s="138"/>
      <c r="AA45" s="131"/>
      <c r="AB45" s="131"/>
      <c r="AC45" s="131"/>
      <c r="AD45" s="131"/>
      <c r="AE45" s="131"/>
      <c r="AF45" s="131"/>
      <c r="AG45" s="131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2.75" hidden="1" customHeight="1" outlineLevel="1" x14ac:dyDescent="0.25">
      <c r="A46" s="16"/>
      <c r="B46" s="165"/>
      <c r="C46" s="122"/>
      <c r="D46" s="165"/>
      <c r="E46" s="122"/>
      <c r="F46" s="165"/>
      <c r="G46" s="273"/>
      <c r="H46" s="274"/>
      <c r="I46" s="273"/>
      <c r="J46" s="274"/>
      <c r="K46" s="273"/>
      <c r="L46" s="274"/>
      <c r="M46" s="273"/>
      <c r="N46" s="274"/>
      <c r="O46" s="273"/>
      <c r="P46" s="274"/>
      <c r="Q46" s="273"/>
      <c r="R46" s="274"/>
      <c r="S46" s="273"/>
      <c r="T46" s="274"/>
      <c r="U46" s="139"/>
      <c r="V46" s="139"/>
      <c r="W46" s="98"/>
      <c r="X46" s="98"/>
      <c r="Y46" s="98"/>
      <c r="Z46" s="138"/>
      <c r="AA46" s="131"/>
      <c r="AB46" s="131"/>
      <c r="AC46" s="131"/>
      <c r="AD46" s="131"/>
      <c r="AE46" s="131"/>
      <c r="AF46" s="131"/>
      <c r="AG46" s="131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3.8" hidden="1" outlineLevel="1" thickBot="1" x14ac:dyDescent="0.3">
      <c r="A47" s="16"/>
      <c r="B47" s="165"/>
      <c r="C47" s="122"/>
      <c r="D47" s="165"/>
      <c r="E47" s="122"/>
      <c r="F47" s="165"/>
      <c r="G47" s="273"/>
      <c r="H47" s="274"/>
      <c r="I47" s="273"/>
      <c r="J47" s="274"/>
      <c r="K47" s="273"/>
      <c r="L47" s="274"/>
      <c r="M47" s="273"/>
      <c r="N47" s="274"/>
      <c r="O47" s="273"/>
      <c r="P47" s="274"/>
      <c r="Q47" s="273"/>
      <c r="R47" s="274"/>
      <c r="S47" s="273"/>
      <c r="T47" s="274"/>
      <c r="U47" s="139"/>
      <c r="V47" s="139"/>
      <c r="W47" s="97"/>
      <c r="X47" s="97"/>
      <c r="Y47" s="97"/>
      <c r="Z47" s="140"/>
      <c r="AA47" s="131"/>
      <c r="AB47" s="131"/>
      <c r="AC47" s="131"/>
      <c r="AD47" s="131"/>
      <c r="AE47" s="131"/>
      <c r="AF47" s="131"/>
      <c r="AG47" s="131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3.8" hidden="1" outlineLevel="1" thickBot="1" x14ac:dyDescent="0.3">
      <c r="A48" s="16"/>
      <c r="B48" s="165"/>
      <c r="C48" s="122"/>
      <c r="D48" s="165"/>
      <c r="E48" s="122"/>
      <c r="F48" s="165"/>
      <c r="G48" s="273"/>
      <c r="H48" s="274"/>
      <c r="I48" s="273"/>
      <c r="J48" s="274"/>
      <c r="K48" s="273"/>
      <c r="L48" s="274"/>
      <c r="M48" s="273"/>
      <c r="N48" s="274"/>
      <c r="O48" s="273"/>
      <c r="P48" s="274"/>
      <c r="Q48" s="273"/>
      <c r="R48" s="274"/>
      <c r="S48" s="273"/>
      <c r="T48" s="274"/>
      <c r="U48" s="125"/>
      <c r="V48" s="125"/>
      <c r="W48" s="125"/>
      <c r="X48" s="125"/>
      <c r="Y48" s="125"/>
      <c r="Z48" s="141"/>
      <c r="AA48" s="131"/>
      <c r="AB48" s="131"/>
      <c r="AC48" s="131"/>
      <c r="AD48" s="131"/>
      <c r="AE48" s="131"/>
      <c r="AF48" s="131"/>
      <c r="AG48" s="131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3.8" hidden="1" outlineLevel="1" thickBot="1" x14ac:dyDescent="0.3">
      <c r="A49" s="16"/>
      <c r="B49" s="165"/>
      <c r="C49" s="122"/>
      <c r="D49" s="165"/>
      <c r="E49" s="122"/>
      <c r="F49" s="165"/>
      <c r="G49" s="273"/>
      <c r="H49" s="274"/>
      <c r="I49" s="273"/>
      <c r="J49" s="274"/>
      <c r="K49" s="273"/>
      <c r="L49" s="274"/>
      <c r="M49" s="273"/>
      <c r="N49" s="274"/>
      <c r="O49" s="273"/>
      <c r="P49" s="274"/>
      <c r="Q49" s="273"/>
      <c r="R49" s="274"/>
      <c r="S49" s="273"/>
      <c r="T49" s="274"/>
      <c r="U49" s="125"/>
      <c r="V49" s="125"/>
      <c r="W49" s="125"/>
      <c r="X49" s="125"/>
      <c r="Y49" s="125"/>
      <c r="Z49" s="141"/>
      <c r="AA49" s="131"/>
      <c r="AB49" s="131"/>
      <c r="AC49" s="131"/>
      <c r="AD49" s="131"/>
      <c r="AE49" s="131"/>
      <c r="AF49" s="131"/>
      <c r="AG49" s="131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3.8" hidden="1" outlineLevel="1" thickBot="1" x14ac:dyDescent="0.3">
      <c r="A50" s="16"/>
      <c r="B50" s="165"/>
      <c r="C50" s="122"/>
      <c r="D50" s="165"/>
      <c r="E50" s="122"/>
      <c r="F50" s="165"/>
      <c r="G50" s="273"/>
      <c r="H50" s="274"/>
      <c r="I50" s="273"/>
      <c r="J50" s="274"/>
      <c r="K50" s="273"/>
      <c r="L50" s="274"/>
      <c r="M50" s="273"/>
      <c r="N50" s="274"/>
      <c r="O50" s="273"/>
      <c r="P50" s="274"/>
      <c r="Q50" s="273"/>
      <c r="R50" s="274"/>
      <c r="S50" s="273"/>
      <c r="T50" s="274"/>
      <c r="U50" s="125"/>
      <c r="V50" s="125"/>
      <c r="W50" s="125"/>
      <c r="X50" s="125"/>
      <c r="Y50" s="125"/>
      <c r="Z50" s="141"/>
      <c r="AA50" s="131"/>
      <c r="AB50" s="131"/>
      <c r="AC50" s="131"/>
      <c r="AD50" s="131"/>
      <c r="AE50" s="131"/>
      <c r="AF50" s="131"/>
      <c r="AG50" s="131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3.8" hidden="1" outlineLevel="1" thickBot="1" x14ac:dyDescent="0.3">
      <c r="A51" s="16"/>
      <c r="B51" s="165"/>
      <c r="C51" s="122"/>
      <c r="D51" s="165"/>
      <c r="E51" s="122"/>
      <c r="F51" s="165"/>
      <c r="G51" s="303"/>
      <c r="H51" s="304"/>
      <c r="I51" s="303"/>
      <c r="J51" s="304"/>
      <c r="K51" s="303"/>
      <c r="L51" s="304"/>
      <c r="M51" s="303"/>
      <c r="N51" s="304"/>
      <c r="O51" s="303"/>
      <c r="P51" s="304"/>
      <c r="Q51" s="303"/>
      <c r="R51" s="304"/>
      <c r="S51" s="303"/>
      <c r="T51" s="304"/>
      <c r="U51" s="97"/>
      <c r="V51" s="97"/>
      <c r="W51" s="116"/>
      <c r="X51" s="116"/>
      <c r="Y51" s="116"/>
      <c r="Z51" s="142"/>
      <c r="AA51" s="131"/>
      <c r="AB51" s="131"/>
      <c r="AC51" s="131"/>
      <c r="AD51" s="131"/>
      <c r="AE51" s="131"/>
      <c r="AF51" s="131"/>
      <c r="AG51" s="13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4.4" collapsed="1" thickTop="1" thickBot="1" x14ac:dyDescent="0.3">
      <c r="A52" s="115"/>
      <c r="B52" s="97"/>
      <c r="C52" s="97"/>
      <c r="D52" s="97"/>
      <c r="E52" s="116"/>
      <c r="F52" s="116"/>
      <c r="G52" s="302" t="s">
        <v>15</v>
      </c>
      <c r="H52" s="302"/>
      <c r="I52" s="302"/>
      <c r="J52" s="302"/>
      <c r="K52" s="289">
        <f>SUM(K32:L51)</f>
        <v>85</v>
      </c>
      <c r="L52" s="289"/>
      <c r="M52" s="289">
        <f>SUM(M32:N51)</f>
        <v>85</v>
      </c>
      <c r="N52" s="289"/>
      <c r="O52" s="289"/>
      <c r="P52" s="289"/>
      <c r="Q52" s="289">
        <f>SUM(Q32:R51)</f>
        <v>85</v>
      </c>
      <c r="R52" s="289"/>
      <c r="S52" s="289">
        <f>SUM(S32:T51)</f>
        <v>85</v>
      </c>
      <c r="T52" s="289"/>
      <c r="U52" s="197"/>
      <c r="V52" s="197"/>
      <c r="W52" s="197"/>
      <c r="X52" s="197"/>
      <c r="Y52" s="197"/>
      <c r="Z52" s="8"/>
      <c r="AA52" s="131"/>
      <c r="AB52" s="131"/>
      <c r="AC52" s="131"/>
      <c r="AD52" s="131"/>
      <c r="AE52" s="131"/>
      <c r="AF52" s="131"/>
      <c r="AG52" s="131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3.8" thickTop="1" x14ac:dyDescent="0.25">
      <c r="A53" s="16"/>
      <c r="B53" s="165"/>
      <c r="C53" s="123"/>
      <c r="D53" s="165"/>
      <c r="E53" s="123"/>
      <c r="F53" s="165"/>
      <c r="G53" s="123"/>
      <c r="H53" s="165"/>
      <c r="I53" s="123"/>
      <c r="J53" s="165"/>
      <c r="K53" s="123"/>
      <c r="L53" s="165"/>
      <c r="M53" s="132"/>
      <c r="N53" s="132"/>
      <c r="O53" s="133"/>
      <c r="P53" s="133"/>
      <c r="Q53" s="133"/>
      <c r="R53" s="133"/>
      <c r="S53" s="132"/>
      <c r="T53" s="132"/>
      <c r="U53" s="133"/>
      <c r="V53" s="133"/>
      <c r="W53" s="134"/>
      <c r="X53" s="134"/>
      <c r="Y53" s="134"/>
      <c r="Z53" s="144"/>
      <c r="AA53" s="131"/>
      <c r="AB53" s="131"/>
      <c r="AC53" s="131"/>
      <c r="AD53" s="131"/>
      <c r="AE53" s="131"/>
      <c r="AF53" s="131"/>
      <c r="AG53" s="131"/>
    </row>
    <row r="54" spans="1:69" ht="12.75" hidden="1" customHeight="1" outlineLevel="1" x14ac:dyDescent="0.25">
      <c r="A54" s="16"/>
      <c r="B54" s="165"/>
      <c r="C54" s="123"/>
      <c r="D54" s="165"/>
      <c r="E54" s="123"/>
      <c r="F54" s="165"/>
      <c r="G54" s="293" t="s">
        <v>10</v>
      </c>
      <c r="H54" s="294"/>
      <c r="I54" s="294"/>
      <c r="J54" s="294"/>
      <c r="K54" s="294"/>
      <c r="L54" s="295"/>
      <c r="M54" s="293" t="s">
        <v>11</v>
      </c>
      <c r="N54" s="294"/>
      <c r="O54" s="294"/>
      <c r="P54" s="294"/>
      <c r="Q54" s="294"/>
      <c r="R54" s="295"/>
      <c r="S54" s="133"/>
      <c r="T54" s="133"/>
      <c r="U54" s="133"/>
      <c r="V54" s="133"/>
      <c r="W54" s="133"/>
      <c r="X54" s="133"/>
      <c r="Y54" s="133"/>
      <c r="Z54" s="144"/>
      <c r="AA54" s="131"/>
      <c r="AB54" s="131"/>
      <c r="AC54" s="131"/>
      <c r="AD54" s="131"/>
      <c r="AE54" s="131"/>
      <c r="AF54" s="131"/>
      <c r="AG54" s="131"/>
      <c r="AH54" s="126"/>
    </row>
    <row r="55" spans="1:69" ht="12.75" hidden="1" customHeight="1" outlineLevel="1" x14ac:dyDescent="0.25">
      <c r="A55" s="16"/>
      <c r="B55" s="165"/>
      <c r="C55" s="123"/>
      <c r="D55" s="165"/>
      <c r="E55" s="123"/>
      <c r="F55" s="165"/>
      <c r="G55" s="296" t="s">
        <v>3</v>
      </c>
      <c r="H55" s="297"/>
      <c r="I55" s="290" t="s">
        <v>5</v>
      </c>
      <c r="J55" s="291"/>
      <c r="K55" s="291"/>
      <c r="L55" s="292"/>
      <c r="M55" s="296" t="s">
        <v>3</v>
      </c>
      <c r="N55" s="297"/>
      <c r="O55" s="290" t="s">
        <v>5</v>
      </c>
      <c r="P55" s="291"/>
      <c r="Q55" s="291"/>
      <c r="R55" s="292"/>
      <c r="S55" s="134"/>
      <c r="T55" s="134"/>
      <c r="U55" s="133"/>
      <c r="V55" s="133"/>
      <c r="W55" s="133"/>
      <c r="X55" s="133"/>
      <c r="Y55" s="133"/>
      <c r="Z55" s="144"/>
      <c r="AA55" s="131"/>
      <c r="AB55" s="131"/>
      <c r="AC55" s="131"/>
      <c r="AD55" s="131"/>
      <c r="AE55" s="131"/>
      <c r="AF55" s="131"/>
      <c r="AG55" s="131"/>
      <c r="AH55" s="130"/>
    </row>
    <row r="56" spans="1:69" ht="12.75" hidden="1" customHeight="1" outlineLevel="1" x14ac:dyDescent="0.25">
      <c r="A56" s="16"/>
      <c r="B56" s="165"/>
      <c r="C56" s="123"/>
      <c r="D56" s="165"/>
      <c r="E56" s="123"/>
      <c r="F56" s="165"/>
      <c r="G56" s="298"/>
      <c r="H56" s="299"/>
      <c r="I56" s="300" t="s">
        <v>12</v>
      </c>
      <c r="J56" s="301"/>
      <c r="K56" s="290" t="s">
        <v>13</v>
      </c>
      <c r="L56" s="292"/>
      <c r="M56" s="298"/>
      <c r="N56" s="299"/>
      <c r="O56" s="300" t="s">
        <v>14</v>
      </c>
      <c r="P56" s="301"/>
      <c r="Q56" s="290" t="s">
        <v>6</v>
      </c>
      <c r="R56" s="292"/>
      <c r="S56" s="133"/>
      <c r="T56" s="133"/>
      <c r="U56" s="133"/>
      <c r="V56" s="133"/>
      <c r="W56" s="133"/>
      <c r="X56" s="133"/>
      <c r="Y56" s="133"/>
      <c r="Z56" s="144"/>
      <c r="AA56" s="131"/>
      <c r="AB56" s="131"/>
      <c r="AC56" s="131"/>
      <c r="AD56" s="131"/>
      <c r="AE56" s="131"/>
      <c r="AF56" s="131"/>
      <c r="AG56" s="131"/>
      <c r="AH56" s="130"/>
    </row>
    <row r="57" spans="1:69" ht="12.75" hidden="1" customHeight="1" outlineLevel="1" x14ac:dyDescent="0.25">
      <c r="A57" s="16"/>
      <c r="B57" s="165"/>
      <c r="C57" s="123"/>
      <c r="D57" s="165"/>
      <c r="E57" s="123"/>
      <c r="F57" s="165"/>
      <c r="G57" s="225"/>
      <c r="H57" s="226"/>
      <c r="I57" s="225"/>
      <c r="J57" s="226"/>
      <c r="K57" s="225"/>
      <c r="L57" s="226"/>
      <c r="M57" s="225"/>
      <c r="N57" s="226"/>
      <c r="O57" s="225"/>
      <c r="P57" s="226"/>
      <c r="Q57" s="225"/>
      <c r="R57" s="226"/>
      <c r="S57" s="133"/>
      <c r="T57" s="133"/>
      <c r="U57" s="133"/>
      <c r="V57" s="133"/>
      <c r="W57" s="133"/>
      <c r="X57" s="133"/>
      <c r="Y57" s="133"/>
      <c r="Z57" s="144"/>
      <c r="AA57" s="131"/>
      <c r="AB57" s="131"/>
      <c r="AC57" s="131"/>
      <c r="AD57" s="131"/>
      <c r="AE57" s="131"/>
      <c r="AF57" s="131"/>
      <c r="AG57" s="131"/>
      <c r="AH57" s="127"/>
    </row>
    <row r="58" spans="1:69" ht="12.75" hidden="1" customHeight="1" outlineLevel="1" x14ac:dyDescent="0.25">
      <c r="A58" s="16"/>
      <c r="B58" s="165"/>
      <c r="C58" s="123"/>
      <c r="D58" s="165"/>
      <c r="E58" s="123"/>
      <c r="F58" s="165"/>
      <c r="G58" s="223"/>
      <c r="H58" s="224"/>
      <c r="I58" s="223"/>
      <c r="J58" s="224"/>
      <c r="K58" s="223"/>
      <c r="L58" s="224"/>
      <c r="M58" s="223"/>
      <c r="N58" s="224"/>
      <c r="O58" s="223"/>
      <c r="P58" s="224"/>
      <c r="Q58" s="223"/>
      <c r="R58" s="224"/>
      <c r="S58" s="133"/>
      <c r="T58" s="133"/>
      <c r="U58" s="133"/>
      <c r="V58" s="133"/>
      <c r="W58" s="133"/>
      <c r="X58" s="133"/>
      <c r="Y58" s="133"/>
      <c r="Z58" s="144"/>
      <c r="AA58" s="131"/>
      <c r="AB58" s="131"/>
      <c r="AC58" s="131"/>
      <c r="AD58" s="131"/>
      <c r="AE58" s="131"/>
      <c r="AF58" s="131"/>
      <c r="AG58" s="131"/>
      <c r="AH58" s="128"/>
    </row>
    <row r="59" spans="1:69" ht="13.5" hidden="1" customHeight="1" outlineLevel="1" thickBot="1" x14ac:dyDescent="0.3">
      <c r="A59" s="16"/>
      <c r="B59" s="165"/>
      <c r="C59" s="123"/>
      <c r="D59" s="165"/>
      <c r="E59" s="123"/>
      <c r="F59" s="165"/>
      <c r="G59" s="223"/>
      <c r="H59" s="224"/>
      <c r="I59" s="223"/>
      <c r="J59" s="224"/>
      <c r="K59" s="223"/>
      <c r="L59" s="224"/>
      <c r="M59" s="223"/>
      <c r="N59" s="224"/>
      <c r="O59" s="223"/>
      <c r="P59" s="224"/>
      <c r="Q59" s="227"/>
      <c r="R59" s="228"/>
      <c r="S59" s="135"/>
      <c r="T59" s="135"/>
      <c r="U59" s="135"/>
      <c r="V59" s="135"/>
      <c r="W59" s="133"/>
      <c r="X59" s="133"/>
      <c r="Y59" s="133"/>
      <c r="Z59" s="144"/>
      <c r="AA59" s="131"/>
      <c r="AB59" s="131"/>
      <c r="AC59" s="131"/>
      <c r="AD59" s="131"/>
      <c r="AE59" s="131"/>
      <c r="AF59" s="131"/>
      <c r="AG59" s="131"/>
      <c r="AH59" s="128"/>
    </row>
    <row r="60" spans="1:69" ht="13.5" hidden="1" customHeight="1" outlineLevel="1" thickTop="1" thickBot="1" x14ac:dyDescent="0.3">
      <c r="A60" s="16"/>
      <c r="B60" s="165"/>
      <c r="C60" s="123"/>
      <c r="D60" s="165"/>
      <c r="E60" s="123"/>
      <c r="F60" s="165"/>
      <c r="G60" s="302" t="s">
        <v>15</v>
      </c>
      <c r="H60" s="302"/>
      <c r="I60" s="289">
        <f>SUM(I57:I59)</f>
        <v>0</v>
      </c>
      <c r="J60" s="289"/>
      <c r="K60" s="289">
        <f>SUM(K57:K59)</f>
        <v>0</v>
      </c>
      <c r="L60" s="289"/>
      <c r="M60" s="302" t="s">
        <v>15</v>
      </c>
      <c r="N60" s="302"/>
      <c r="O60" s="289">
        <f>SUM(O57:O59)</f>
        <v>0</v>
      </c>
      <c r="P60" s="289"/>
      <c r="Q60" s="289">
        <f>SUM(Q57:Q59)</f>
        <v>0</v>
      </c>
      <c r="R60" s="289"/>
      <c r="S60" s="133"/>
      <c r="T60" s="133"/>
      <c r="U60" s="133"/>
      <c r="V60" s="133"/>
      <c r="W60" s="133"/>
      <c r="X60" s="133"/>
      <c r="Y60" s="133"/>
      <c r="Z60" s="144"/>
      <c r="AA60" s="131"/>
      <c r="AB60" s="131"/>
      <c r="AC60" s="131"/>
      <c r="AD60" s="131"/>
      <c r="AE60" s="131"/>
      <c r="AF60" s="131"/>
      <c r="AG60" s="131"/>
      <c r="AH60" s="128"/>
    </row>
    <row r="61" spans="1:69" ht="3" hidden="1" customHeight="1" outlineLevel="1" thickTop="1" x14ac:dyDescent="0.25">
      <c r="A61" s="16"/>
      <c r="B61" s="165"/>
      <c r="C61" s="159"/>
      <c r="D61" s="165"/>
      <c r="E61" s="159"/>
      <c r="F61" s="165"/>
      <c r="G61" s="97"/>
      <c r="H61" s="97"/>
      <c r="I61" s="116"/>
      <c r="J61" s="116"/>
      <c r="K61" s="116"/>
      <c r="L61" s="116"/>
      <c r="M61" s="97"/>
      <c r="N61" s="97"/>
      <c r="O61" s="116"/>
      <c r="P61" s="116"/>
      <c r="Q61" s="116"/>
      <c r="R61" s="116"/>
      <c r="S61" s="133"/>
      <c r="T61" s="133"/>
      <c r="U61" s="133"/>
      <c r="V61" s="133"/>
      <c r="W61" s="133"/>
      <c r="X61" s="133"/>
      <c r="Y61" s="133"/>
      <c r="Z61" s="144"/>
      <c r="AA61" s="131"/>
      <c r="AB61" s="131"/>
      <c r="AC61" s="131"/>
      <c r="AD61" s="131"/>
      <c r="AE61" s="131"/>
      <c r="AF61" s="131"/>
      <c r="AG61" s="131"/>
      <c r="AH61" s="128"/>
    </row>
    <row r="62" spans="1:69" ht="13.5" customHeight="1" collapsed="1" x14ac:dyDescent="0.25">
      <c r="A62" s="16"/>
      <c r="B62" s="165"/>
      <c r="C62" s="123"/>
      <c r="D62" s="165"/>
      <c r="E62" s="123"/>
      <c r="F62" s="165"/>
      <c r="G62" s="97"/>
      <c r="H62" s="97"/>
      <c r="I62" s="116"/>
      <c r="J62" s="116"/>
      <c r="K62" s="116"/>
      <c r="L62" s="116"/>
      <c r="M62" s="97"/>
      <c r="N62" s="97"/>
      <c r="O62" s="116"/>
      <c r="P62" s="116"/>
      <c r="Q62" s="116"/>
      <c r="R62" s="116"/>
      <c r="S62" s="137"/>
      <c r="T62" s="137"/>
      <c r="U62" s="133"/>
      <c r="V62" s="133"/>
      <c r="W62" s="133"/>
      <c r="X62" s="133"/>
      <c r="Y62" s="133"/>
      <c r="Z62" s="144"/>
      <c r="AA62" s="131"/>
      <c r="AB62" s="131"/>
      <c r="AC62" s="131"/>
      <c r="AD62" s="131"/>
      <c r="AE62" s="131"/>
      <c r="AF62" s="131"/>
      <c r="AG62" s="131"/>
      <c r="AH62" s="129"/>
    </row>
    <row r="63" spans="1:69" ht="3.75" hidden="1" customHeight="1" outlineLevel="1" x14ac:dyDescent="0.25">
      <c r="A63" s="16"/>
      <c r="B63" s="165"/>
      <c r="C63" s="159"/>
      <c r="D63" s="165"/>
      <c r="E63" s="159"/>
      <c r="F63" s="165"/>
      <c r="G63" s="161"/>
      <c r="H63" s="161"/>
      <c r="I63" s="160"/>
      <c r="J63" s="160"/>
      <c r="K63" s="160"/>
      <c r="L63" s="160"/>
      <c r="M63" s="97"/>
      <c r="N63" s="97"/>
      <c r="O63" s="116"/>
      <c r="P63" s="116"/>
      <c r="Q63" s="116"/>
      <c r="R63" s="116"/>
      <c r="S63" s="137"/>
      <c r="T63" s="137"/>
      <c r="U63" s="133"/>
      <c r="V63" s="133"/>
      <c r="W63" s="133"/>
      <c r="X63" s="133"/>
      <c r="Y63" s="133"/>
      <c r="Z63" s="144"/>
      <c r="AA63" s="131"/>
      <c r="AB63" s="131"/>
      <c r="AC63" s="131"/>
      <c r="AD63" s="131"/>
      <c r="AE63" s="131"/>
      <c r="AF63" s="131"/>
      <c r="AG63" s="131"/>
      <c r="AH63" s="129"/>
    </row>
    <row r="64" spans="1:69" ht="12.75" hidden="1" customHeight="1" outlineLevel="1" x14ac:dyDescent="0.25">
      <c r="A64" s="16"/>
      <c r="B64" s="165"/>
      <c r="C64" s="123"/>
      <c r="D64" s="165"/>
      <c r="E64" s="123"/>
      <c r="F64" s="165"/>
      <c r="G64" s="293" t="s">
        <v>16</v>
      </c>
      <c r="H64" s="294"/>
      <c r="I64" s="294"/>
      <c r="J64" s="294"/>
      <c r="K64" s="294"/>
      <c r="L64" s="294"/>
      <c r="M64" s="293" t="s">
        <v>17</v>
      </c>
      <c r="N64" s="294"/>
      <c r="O64" s="294"/>
      <c r="P64" s="294"/>
      <c r="Q64" s="294"/>
      <c r="R64" s="295"/>
      <c r="S64" s="133"/>
      <c r="T64" s="133"/>
      <c r="U64" s="133"/>
      <c r="V64" s="133"/>
      <c r="W64" s="133"/>
      <c r="X64" s="133"/>
      <c r="Y64" s="133"/>
      <c r="Z64" s="144"/>
      <c r="AA64" s="131"/>
      <c r="AB64" s="131"/>
      <c r="AC64" s="131"/>
      <c r="AD64" s="131"/>
      <c r="AE64" s="131"/>
      <c r="AF64" s="131"/>
      <c r="AG64" s="131"/>
      <c r="AH64" s="129"/>
    </row>
    <row r="65" spans="1:69" ht="12.75" hidden="1" customHeight="1" outlineLevel="1" x14ac:dyDescent="0.25">
      <c r="A65" s="16"/>
      <c r="B65" s="165"/>
      <c r="C65" s="123"/>
      <c r="D65" s="165"/>
      <c r="E65" s="123"/>
      <c r="F65" s="165"/>
      <c r="G65" s="296" t="s">
        <v>3</v>
      </c>
      <c r="H65" s="297"/>
      <c r="I65" s="290" t="s">
        <v>5</v>
      </c>
      <c r="J65" s="291"/>
      <c r="K65" s="291"/>
      <c r="L65" s="292"/>
      <c r="M65" s="305" t="s">
        <v>3</v>
      </c>
      <c r="N65" s="306"/>
      <c r="O65" s="290" t="s">
        <v>5</v>
      </c>
      <c r="P65" s="291"/>
      <c r="Q65" s="291"/>
      <c r="R65" s="292"/>
      <c r="S65" s="132"/>
      <c r="T65" s="132"/>
      <c r="U65" s="133"/>
      <c r="V65" s="133"/>
      <c r="W65" s="134"/>
      <c r="X65" s="134"/>
      <c r="Y65" s="134"/>
      <c r="Z65" s="144"/>
      <c r="AA65" s="131"/>
      <c r="AB65" s="131"/>
      <c r="AC65" s="131"/>
      <c r="AD65" s="131"/>
      <c r="AE65" s="131"/>
      <c r="AF65" s="131"/>
      <c r="AG65" s="131"/>
      <c r="AH65" s="130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2.75" hidden="1" customHeight="1" outlineLevel="1" x14ac:dyDescent="0.25">
      <c r="A66" s="16"/>
      <c r="B66" s="165"/>
      <c r="C66" s="123"/>
      <c r="D66" s="165"/>
      <c r="E66" s="123"/>
      <c r="F66" s="165"/>
      <c r="G66" s="298"/>
      <c r="H66" s="299"/>
      <c r="I66" s="290" t="s">
        <v>12</v>
      </c>
      <c r="J66" s="292"/>
      <c r="K66" s="290" t="s">
        <v>18</v>
      </c>
      <c r="L66" s="292"/>
      <c r="M66" s="307"/>
      <c r="N66" s="299"/>
      <c r="O66" s="290" t="s">
        <v>19</v>
      </c>
      <c r="P66" s="292"/>
      <c r="Q66" s="290" t="s">
        <v>6</v>
      </c>
      <c r="R66" s="292"/>
      <c r="S66" s="133"/>
      <c r="T66" s="133"/>
      <c r="U66" s="133"/>
      <c r="V66" s="133"/>
      <c r="W66" s="133"/>
      <c r="X66" s="133"/>
      <c r="Y66" s="133"/>
      <c r="Z66" s="144"/>
      <c r="AA66" s="131"/>
      <c r="AB66" s="131"/>
      <c r="AC66" s="131"/>
      <c r="AD66" s="131"/>
      <c r="AE66" s="131"/>
      <c r="AF66" s="131"/>
      <c r="AG66" s="131"/>
      <c r="AH66" s="130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2.75" hidden="1" customHeight="1" outlineLevel="1" x14ac:dyDescent="0.25">
      <c r="A67" s="16"/>
      <c r="B67" s="165"/>
      <c r="C67" s="123"/>
      <c r="D67" s="165"/>
      <c r="E67" s="123"/>
      <c r="F67" s="165"/>
      <c r="G67" s="225"/>
      <c r="H67" s="226"/>
      <c r="I67" s="225"/>
      <c r="J67" s="226"/>
      <c r="K67" s="225"/>
      <c r="L67" s="226"/>
      <c r="M67" s="225"/>
      <c r="N67" s="226"/>
      <c r="O67" s="225"/>
      <c r="P67" s="226"/>
      <c r="Q67" s="225"/>
      <c r="R67" s="226"/>
      <c r="S67" s="134"/>
      <c r="T67" s="134"/>
      <c r="U67" s="133"/>
      <c r="V67" s="133"/>
      <c r="W67" s="133"/>
      <c r="X67" s="133"/>
      <c r="Y67" s="133"/>
      <c r="Z67" s="144"/>
      <c r="AA67" s="131"/>
      <c r="AB67" s="131"/>
      <c r="AC67" s="131"/>
      <c r="AD67" s="131"/>
      <c r="AE67" s="131"/>
      <c r="AF67" s="131"/>
      <c r="AG67" s="131"/>
      <c r="AH67" s="12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2.75" hidden="1" customHeight="1" outlineLevel="1" x14ac:dyDescent="0.25">
      <c r="A68" s="16"/>
      <c r="B68" s="165"/>
      <c r="C68" s="123"/>
      <c r="D68" s="165"/>
      <c r="E68" s="123"/>
      <c r="F68" s="165"/>
      <c r="G68" s="223"/>
      <c r="H68" s="224"/>
      <c r="I68" s="223"/>
      <c r="J68" s="224"/>
      <c r="K68" s="223"/>
      <c r="L68" s="224"/>
      <c r="M68" s="223"/>
      <c r="N68" s="224"/>
      <c r="O68" s="223"/>
      <c r="P68" s="224"/>
      <c r="Q68" s="223"/>
      <c r="R68" s="224"/>
      <c r="S68" s="133"/>
      <c r="T68" s="133"/>
      <c r="U68" s="133"/>
      <c r="V68" s="133"/>
      <c r="W68" s="133"/>
      <c r="X68" s="133"/>
      <c r="Y68" s="133"/>
      <c r="Z68" s="144"/>
      <c r="AA68" s="131"/>
      <c r="AB68" s="131"/>
      <c r="AC68" s="131"/>
      <c r="AD68" s="131"/>
      <c r="AE68" s="131"/>
      <c r="AF68" s="131"/>
      <c r="AG68" s="131"/>
      <c r="AH68" s="12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3.5" hidden="1" customHeight="1" outlineLevel="1" thickBot="1" x14ac:dyDescent="0.3">
      <c r="A69" s="16"/>
      <c r="B69" s="165"/>
      <c r="C69" s="123"/>
      <c r="D69" s="165"/>
      <c r="E69" s="123"/>
      <c r="F69" s="165"/>
      <c r="G69" s="223"/>
      <c r="H69" s="224"/>
      <c r="I69" s="223"/>
      <c r="J69" s="224"/>
      <c r="K69" s="223"/>
      <c r="L69" s="224"/>
      <c r="M69" s="223"/>
      <c r="N69" s="224"/>
      <c r="O69" s="223"/>
      <c r="P69" s="224"/>
      <c r="Q69" s="227"/>
      <c r="R69" s="228"/>
      <c r="S69" s="133"/>
      <c r="T69" s="133"/>
      <c r="U69" s="133"/>
      <c r="V69" s="133"/>
      <c r="W69" s="133"/>
      <c r="X69" s="133"/>
      <c r="Y69" s="133"/>
      <c r="Z69" s="144"/>
      <c r="AA69" s="131"/>
      <c r="AB69" s="131"/>
      <c r="AC69" s="131"/>
      <c r="AD69" s="131"/>
      <c r="AE69" s="131"/>
      <c r="AF69" s="131"/>
      <c r="AG69" s="131"/>
      <c r="AH69" s="128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3.5" hidden="1" customHeight="1" outlineLevel="1" thickTop="1" thickBot="1" x14ac:dyDescent="0.3">
      <c r="A70" s="16"/>
      <c r="B70" s="165"/>
      <c r="C70" s="123"/>
      <c r="D70" s="165"/>
      <c r="E70" s="123"/>
      <c r="F70" s="165"/>
      <c r="G70" s="302" t="s">
        <v>15</v>
      </c>
      <c r="H70" s="302"/>
      <c r="I70" s="289">
        <f>SUM(I67:J69)</f>
        <v>0</v>
      </c>
      <c r="J70" s="289"/>
      <c r="K70" s="289">
        <f>SUM(K67:L69)</f>
        <v>0</v>
      </c>
      <c r="L70" s="289"/>
      <c r="M70" s="302" t="s">
        <v>15</v>
      </c>
      <c r="N70" s="302"/>
      <c r="O70" s="289">
        <f>SUM(O67:P69)</f>
        <v>0</v>
      </c>
      <c r="P70" s="289"/>
      <c r="Q70" s="289">
        <f>SUM(Q67:R69)</f>
        <v>0</v>
      </c>
      <c r="R70" s="289"/>
      <c r="S70" s="133"/>
      <c r="T70" s="133"/>
      <c r="U70" s="133"/>
      <c r="V70" s="133"/>
      <c r="W70" s="133"/>
      <c r="X70" s="133"/>
      <c r="Y70" s="133"/>
      <c r="Z70" s="144"/>
      <c r="AA70" s="131"/>
      <c r="AB70" s="131"/>
      <c r="AC70" s="131"/>
      <c r="AD70" s="131"/>
      <c r="AE70" s="131"/>
      <c r="AF70" s="131"/>
      <c r="AG70" s="131"/>
      <c r="AH70" s="128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3.75" hidden="1" customHeight="1" outlineLevel="1" thickTop="1" x14ac:dyDescent="0.25">
      <c r="A71" s="16"/>
      <c r="B71" s="165"/>
      <c r="C71" s="123"/>
      <c r="D71" s="165"/>
      <c r="E71" s="123"/>
      <c r="F71" s="165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5"/>
      <c r="S71" s="135"/>
      <c r="T71" s="135"/>
      <c r="U71" s="135"/>
      <c r="V71" s="135"/>
      <c r="W71" s="133"/>
      <c r="X71" s="133"/>
      <c r="Y71" s="133"/>
      <c r="Z71" s="144"/>
      <c r="AA71" s="131"/>
      <c r="AB71" s="131"/>
      <c r="AC71" s="131"/>
      <c r="AD71" s="131"/>
      <c r="AE71" s="131"/>
      <c r="AF71" s="131"/>
      <c r="AG71" s="131"/>
      <c r="AH71" s="129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2.75" customHeight="1" collapsed="1" x14ac:dyDescent="0.25">
      <c r="A72" s="16"/>
      <c r="B72" s="165"/>
      <c r="C72" s="159"/>
      <c r="D72" s="165"/>
      <c r="E72" s="159"/>
      <c r="F72" s="165"/>
      <c r="G72" s="159"/>
      <c r="H72" s="165"/>
      <c r="I72" s="159"/>
      <c r="J72" s="165"/>
      <c r="K72" s="159"/>
      <c r="L72" s="165"/>
      <c r="M72" s="159"/>
      <c r="N72" s="165"/>
      <c r="O72" s="159"/>
      <c r="P72" s="165"/>
      <c r="Q72" s="159"/>
      <c r="R72" s="165"/>
      <c r="S72" s="135"/>
      <c r="T72" s="135"/>
      <c r="U72" s="135"/>
      <c r="V72" s="135"/>
      <c r="W72" s="133"/>
      <c r="X72" s="133"/>
      <c r="Y72" s="133"/>
      <c r="Z72" s="144"/>
      <c r="AA72" s="131"/>
      <c r="AB72" s="131"/>
      <c r="AC72" s="131"/>
      <c r="AD72" s="131"/>
      <c r="AE72" s="131"/>
      <c r="AF72" s="131"/>
      <c r="AG72" s="131"/>
      <c r="AH72" s="129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3.75" hidden="1" customHeight="1" outlineLevel="1" x14ac:dyDescent="0.25">
      <c r="A73" s="16"/>
      <c r="B73" s="165"/>
      <c r="C73" s="159"/>
      <c r="D73" s="165"/>
      <c r="E73" s="159"/>
      <c r="F73" s="165"/>
      <c r="G73" s="162"/>
      <c r="H73" s="162"/>
      <c r="I73" s="162"/>
      <c r="J73" s="162"/>
      <c r="K73" s="162"/>
      <c r="L73" s="162"/>
      <c r="M73" s="166"/>
      <c r="N73" s="166"/>
      <c r="O73" s="166"/>
      <c r="P73" s="166"/>
      <c r="Q73" s="166"/>
      <c r="R73" s="165"/>
      <c r="S73" s="135"/>
      <c r="T73" s="135"/>
      <c r="U73" s="135"/>
      <c r="V73" s="135"/>
      <c r="W73" s="133"/>
      <c r="X73" s="133"/>
      <c r="Y73" s="133"/>
      <c r="Z73" s="144"/>
      <c r="AA73" s="131"/>
      <c r="AB73" s="131"/>
      <c r="AC73" s="131"/>
      <c r="AD73" s="131"/>
      <c r="AE73" s="131"/>
      <c r="AF73" s="131"/>
      <c r="AG73" s="131"/>
      <c r="AH73" s="129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2.75" hidden="1" customHeight="1" outlineLevel="1" x14ac:dyDescent="0.25">
      <c r="A74" s="16"/>
      <c r="B74" s="165"/>
      <c r="C74" s="123"/>
      <c r="D74" s="165"/>
      <c r="E74" s="123"/>
      <c r="F74" s="165"/>
      <c r="G74" s="293" t="s">
        <v>66</v>
      </c>
      <c r="H74" s="294"/>
      <c r="I74" s="294"/>
      <c r="J74" s="294"/>
      <c r="K74" s="294"/>
      <c r="L74" s="295"/>
      <c r="M74" s="293" t="s">
        <v>67</v>
      </c>
      <c r="N74" s="294"/>
      <c r="O74" s="294"/>
      <c r="P74" s="294"/>
      <c r="Q74" s="294"/>
      <c r="R74" s="295"/>
      <c r="S74" s="133"/>
      <c r="T74" s="133"/>
      <c r="U74" s="133"/>
      <c r="V74" s="133"/>
      <c r="W74" s="133"/>
      <c r="X74" s="133"/>
      <c r="Y74" s="133"/>
      <c r="Z74" s="144"/>
      <c r="AA74" s="131"/>
      <c r="AB74" s="131"/>
      <c r="AC74" s="131"/>
      <c r="AD74" s="131"/>
      <c r="AE74" s="131"/>
      <c r="AF74" s="131"/>
      <c r="AG74" s="131"/>
      <c r="AH74" s="12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2.75" hidden="1" customHeight="1" outlineLevel="1" x14ac:dyDescent="0.25">
      <c r="A75" s="16"/>
      <c r="B75" s="165"/>
      <c r="C75" s="123"/>
      <c r="D75" s="165"/>
      <c r="E75" s="123"/>
      <c r="F75" s="165"/>
      <c r="G75" s="296" t="s">
        <v>3</v>
      </c>
      <c r="H75" s="297"/>
      <c r="I75" s="290" t="s">
        <v>5</v>
      </c>
      <c r="J75" s="291"/>
      <c r="K75" s="291"/>
      <c r="L75" s="292"/>
      <c r="M75" s="296" t="s">
        <v>3</v>
      </c>
      <c r="N75" s="297"/>
      <c r="O75" s="290" t="s">
        <v>5</v>
      </c>
      <c r="P75" s="291"/>
      <c r="Q75" s="291"/>
      <c r="R75" s="292"/>
      <c r="S75" s="123"/>
      <c r="T75" s="165"/>
      <c r="U75" s="197"/>
      <c r="V75" s="197"/>
      <c r="W75" s="197"/>
      <c r="X75" s="197"/>
      <c r="Y75" s="197"/>
      <c r="Z75" s="8"/>
      <c r="AA75" s="131"/>
      <c r="AB75" s="131"/>
      <c r="AC75" s="131"/>
      <c r="AD75" s="131"/>
      <c r="AE75" s="131"/>
      <c r="AF75" s="131"/>
      <c r="AG75" s="131"/>
      <c r="AH75" s="130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2.75" hidden="1" customHeight="1" outlineLevel="1" x14ac:dyDescent="0.25">
      <c r="A76" s="16"/>
      <c r="B76" s="165"/>
      <c r="C76" s="123"/>
      <c r="D76" s="165"/>
      <c r="E76" s="123"/>
      <c r="F76" s="165"/>
      <c r="G76" s="298"/>
      <c r="H76" s="299"/>
      <c r="I76" s="290" t="s">
        <v>12</v>
      </c>
      <c r="J76" s="292"/>
      <c r="K76" s="290" t="s">
        <v>69</v>
      </c>
      <c r="L76" s="291"/>
      <c r="M76" s="298"/>
      <c r="N76" s="299"/>
      <c r="O76" s="290" t="s">
        <v>68</v>
      </c>
      <c r="P76" s="292"/>
      <c r="Q76" s="290" t="s">
        <v>6</v>
      </c>
      <c r="R76" s="292"/>
      <c r="S76" s="123"/>
      <c r="T76" s="165"/>
      <c r="U76" s="197"/>
      <c r="V76" s="197"/>
      <c r="W76" s="197"/>
      <c r="X76" s="197"/>
      <c r="Y76" s="197"/>
      <c r="Z76" s="8"/>
      <c r="AA76" s="131"/>
      <c r="AB76" s="131"/>
      <c r="AC76" s="131"/>
      <c r="AD76" s="131"/>
      <c r="AE76" s="131"/>
      <c r="AF76" s="131"/>
      <c r="AG76" s="131"/>
      <c r="AH76" s="130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2.75" hidden="1" customHeight="1" outlineLevel="1" x14ac:dyDescent="0.25">
      <c r="A77" s="16"/>
      <c r="B77" s="165"/>
      <c r="C77" s="123"/>
      <c r="D77" s="165"/>
      <c r="E77" s="123"/>
      <c r="F77" s="165"/>
      <c r="G77" s="225"/>
      <c r="H77" s="226"/>
      <c r="I77" s="225"/>
      <c r="J77" s="226"/>
      <c r="K77" s="225"/>
      <c r="L77" s="226"/>
      <c r="M77" s="313"/>
      <c r="N77" s="226"/>
      <c r="O77" s="225"/>
      <c r="P77" s="226"/>
      <c r="Q77" s="225"/>
      <c r="R77" s="226"/>
      <c r="S77" s="123"/>
      <c r="T77" s="165"/>
      <c r="U77" s="197"/>
      <c r="V77" s="197"/>
      <c r="W77" s="197"/>
      <c r="X77" s="197"/>
      <c r="Y77" s="197"/>
      <c r="Z77" s="8"/>
      <c r="AA77" s="131"/>
      <c r="AB77" s="131"/>
      <c r="AC77" s="131"/>
      <c r="AD77" s="131"/>
      <c r="AE77" s="131"/>
      <c r="AF77" s="131"/>
      <c r="AG77" s="131"/>
      <c r="AH77" s="12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2.75" hidden="1" customHeight="1" outlineLevel="1" x14ac:dyDescent="0.25">
      <c r="A78" s="16"/>
      <c r="B78" s="165"/>
      <c r="C78" s="123"/>
      <c r="D78" s="165"/>
      <c r="E78" s="123"/>
      <c r="F78" s="165"/>
      <c r="G78" s="223"/>
      <c r="H78" s="224"/>
      <c r="I78" s="223"/>
      <c r="J78" s="224"/>
      <c r="K78" s="223"/>
      <c r="L78" s="224"/>
      <c r="M78" s="312"/>
      <c r="N78" s="224"/>
      <c r="O78" s="223"/>
      <c r="P78" s="224"/>
      <c r="Q78" s="223"/>
      <c r="R78" s="224"/>
      <c r="S78" s="123"/>
      <c r="T78" s="165"/>
      <c r="U78" s="197"/>
      <c r="V78" s="197"/>
      <c r="W78" s="197"/>
      <c r="X78" s="197"/>
      <c r="Y78" s="197"/>
      <c r="Z78" s="8"/>
      <c r="AA78" s="131"/>
      <c r="AB78" s="131"/>
      <c r="AC78" s="131"/>
      <c r="AD78" s="131"/>
      <c r="AE78" s="131"/>
      <c r="AF78" s="131"/>
      <c r="AG78" s="131"/>
      <c r="AH78" s="12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3.5" hidden="1" customHeight="1" outlineLevel="1" thickBot="1" x14ac:dyDescent="0.3">
      <c r="A79" s="16"/>
      <c r="B79" s="165"/>
      <c r="C79" s="123"/>
      <c r="D79" s="165"/>
      <c r="E79" s="123"/>
      <c r="F79" s="165"/>
      <c r="G79" s="223"/>
      <c r="H79" s="224"/>
      <c r="I79" s="223"/>
      <c r="J79" s="224"/>
      <c r="K79" s="223"/>
      <c r="L79" s="224"/>
      <c r="M79" s="312"/>
      <c r="N79" s="224"/>
      <c r="O79" s="223"/>
      <c r="P79" s="224"/>
      <c r="Q79" s="223"/>
      <c r="R79" s="224"/>
      <c r="S79" s="123"/>
      <c r="T79" s="165"/>
      <c r="U79" s="197"/>
      <c r="V79" s="197"/>
      <c r="W79" s="197"/>
      <c r="X79" s="197"/>
      <c r="Y79" s="197"/>
      <c r="Z79" s="8"/>
      <c r="AA79" s="131"/>
      <c r="AB79" s="131"/>
      <c r="AC79" s="131"/>
      <c r="AD79" s="131"/>
      <c r="AE79" s="131"/>
      <c r="AF79" s="131"/>
      <c r="AG79" s="131"/>
      <c r="AH79" s="128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3.5" hidden="1" customHeight="1" outlineLevel="1" thickTop="1" thickBot="1" x14ac:dyDescent="0.3">
      <c r="A80" s="16"/>
      <c r="B80" s="165"/>
      <c r="C80" s="123"/>
      <c r="D80" s="165"/>
      <c r="E80" s="123"/>
      <c r="F80" s="165"/>
      <c r="G80" s="302" t="s">
        <v>15</v>
      </c>
      <c r="H80" s="302"/>
      <c r="I80" s="289">
        <f>SUM(I77:I79)</f>
        <v>0</v>
      </c>
      <c r="J80" s="289"/>
      <c r="K80" s="289">
        <f>SUM(K77:K79)</f>
        <v>0</v>
      </c>
      <c r="L80" s="289"/>
      <c r="M80" s="302" t="s">
        <v>15</v>
      </c>
      <c r="N80" s="302"/>
      <c r="O80" s="289">
        <f>SUM(O77:O79)</f>
        <v>0</v>
      </c>
      <c r="P80" s="289"/>
      <c r="Q80" s="289">
        <f>SUM(Q77:Q79)</f>
        <v>0</v>
      </c>
      <c r="R80" s="289"/>
      <c r="S80" s="123"/>
      <c r="T80" s="165"/>
      <c r="U80" s="197"/>
      <c r="V80" s="197"/>
      <c r="W80" s="197"/>
      <c r="X80" s="197"/>
      <c r="Y80" s="197"/>
      <c r="Z80" s="8"/>
      <c r="AA80" s="131"/>
      <c r="AB80" s="131"/>
      <c r="AC80" s="131"/>
      <c r="AD80" s="131"/>
      <c r="AE80" s="131"/>
      <c r="AF80" s="131"/>
      <c r="AG80" s="131"/>
      <c r="AH80" s="128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2.75" customHeight="1" collapsed="1" x14ac:dyDescent="0.25">
      <c r="A81" s="16"/>
      <c r="B81" s="165"/>
      <c r="C81" s="123"/>
      <c r="D81" s="165"/>
      <c r="E81" s="123"/>
      <c r="F81" s="165"/>
      <c r="G81" s="123"/>
      <c r="H81" s="165"/>
      <c r="I81" s="123"/>
      <c r="J81" s="165"/>
      <c r="K81" s="123"/>
      <c r="L81" s="165"/>
      <c r="M81" s="123"/>
      <c r="N81" s="165"/>
      <c r="O81" s="123"/>
      <c r="P81" s="165"/>
      <c r="Q81" s="123"/>
      <c r="R81" s="165"/>
      <c r="S81" s="123"/>
      <c r="T81" s="165"/>
      <c r="U81" s="197"/>
      <c r="V81" s="197"/>
      <c r="W81" s="197"/>
      <c r="X81" s="197"/>
      <c r="Y81" s="197"/>
      <c r="Z81" s="8"/>
      <c r="AA81" s="131"/>
      <c r="AB81" s="131"/>
      <c r="AC81" s="131"/>
      <c r="AD81" s="131"/>
      <c r="AE81" s="131"/>
      <c r="AF81" s="131"/>
      <c r="AG81" s="131"/>
      <c r="AH81" s="129"/>
    </row>
    <row r="82" spans="1:69" ht="9" customHeight="1" thickBot="1" x14ac:dyDescent="0.3">
      <c r="A82" s="145"/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7"/>
      <c r="AA82" s="131"/>
      <c r="AB82" s="131"/>
      <c r="AC82" s="131"/>
      <c r="AD82" s="131"/>
      <c r="AE82" s="131"/>
      <c r="AF82" s="131"/>
      <c r="AG82" s="131"/>
      <c r="AH82" s="129"/>
    </row>
    <row r="83" spans="1:69" ht="18" thickBot="1" x14ac:dyDescent="0.3">
      <c r="A83" s="220" t="s">
        <v>62</v>
      </c>
      <c r="B83" s="221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21"/>
      <c r="Z83" s="222"/>
      <c r="AA83" s="131"/>
      <c r="AB83" s="131"/>
      <c r="AC83" s="131"/>
      <c r="AD83" s="131"/>
      <c r="AE83" s="131"/>
      <c r="AF83" s="131"/>
      <c r="AG83" s="131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s="150" customFormat="1" ht="3.9" customHeight="1" x14ac:dyDescent="0.25">
      <c r="A84" s="205"/>
      <c r="B84" s="206"/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  <c r="P84" s="206"/>
      <c r="Q84" s="206"/>
      <c r="R84" s="206"/>
      <c r="S84" s="206"/>
      <c r="T84" s="206"/>
      <c r="U84" s="206"/>
      <c r="V84" s="206"/>
      <c r="W84" s="206"/>
      <c r="X84" s="206"/>
      <c r="Y84" s="206"/>
      <c r="Z84" s="208"/>
      <c r="AA84" s="152"/>
      <c r="AB84" s="152"/>
      <c r="AC84" s="152"/>
      <c r="AD84" s="152"/>
      <c r="AE84" s="152"/>
      <c r="AF84" s="152"/>
      <c r="AG84" s="152"/>
    </row>
    <row r="85" spans="1:69" ht="15.9" customHeight="1" x14ac:dyDescent="0.25">
      <c r="A85" s="213" t="s">
        <v>81</v>
      </c>
      <c r="B85" s="204"/>
      <c r="C85" s="204"/>
      <c r="D85" s="204"/>
      <c r="E85" s="204"/>
      <c r="F85" s="204"/>
      <c r="G85" s="204"/>
      <c r="H85" s="215" t="s">
        <v>82</v>
      </c>
      <c r="I85" s="322">
        <v>0.60416666666666663</v>
      </c>
      <c r="J85" s="323"/>
      <c r="K85" s="204"/>
      <c r="L85" s="215" t="s">
        <v>83</v>
      </c>
      <c r="M85" s="322">
        <v>0.79513888888888884</v>
      </c>
      <c r="N85" s="323"/>
      <c r="O85" s="204"/>
      <c r="P85" s="215" t="s">
        <v>86</v>
      </c>
      <c r="Q85" s="324">
        <v>1</v>
      </c>
      <c r="R85" s="323"/>
      <c r="S85" s="204"/>
      <c r="T85" s="204"/>
      <c r="U85" s="204"/>
      <c r="V85" s="216" t="s">
        <v>84</v>
      </c>
      <c r="W85" s="324" t="s">
        <v>24</v>
      </c>
      <c r="X85" s="323"/>
      <c r="Y85" s="204"/>
      <c r="Z85" s="209"/>
      <c r="AA85" s="131"/>
      <c r="AB85" s="131"/>
      <c r="AC85" s="131"/>
      <c r="AD85" s="131"/>
      <c r="AE85" s="131"/>
      <c r="AF85" s="131"/>
      <c r="AG85" s="131"/>
    </row>
    <row r="86" spans="1:69" x14ac:dyDescent="0.25">
      <c r="A86" s="207"/>
      <c r="B86" s="204"/>
      <c r="C86" s="204"/>
      <c r="D86" s="204"/>
      <c r="E86" s="204"/>
      <c r="F86" s="204"/>
      <c r="G86" s="204"/>
      <c r="H86" s="204"/>
      <c r="I86" s="204"/>
      <c r="J86" s="204"/>
      <c r="K86" s="204"/>
      <c r="L86" s="204"/>
      <c r="M86" s="204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9"/>
    </row>
    <row r="87" spans="1:69" ht="15.9" customHeight="1" x14ac:dyDescent="0.25">
      <c r="A87" s="207"/>
      <c r="B87" s="214" t="s">
        <v>87</v>
      </c>
      <c r="C87" s="324" t="s">
        <v>100</v>
      </c>
      <c r="D87" s="323"/>
      <c r="E87" s="204"/>
      <c r="F87" s="204"/>
      <c r="G87" s="204"/>
      <c r="H87" s="214" t="s">
        <v>110</v>
      </c>
      <c r="I87" s="324"/>
      <c r="J87" s="323"/>
      <c r="K87" s="204"/>
      <c r="L87" s="204"/>
      <c r="M87" s="204"/>
      <c r="N87" s="214" t="s">
        <v>88</v>
      </c>
      <c r="O87" s="324">
        <f>Q93</f>
        <v>275</v>
      </c>
      <c r="P87" s="323"/>
      <c r="Q87" s="204"/>
      <c r="R87" s="204"/>
      <c r="S87" s="204" t="s">
        <v>89</v>
      </c>
      <c r="T87" s="324"/>
      <c r="U87" s="323"/>
      <c r="V87" s="323"/>
      <c r="W87" s="323"/>
      <c r="X87" s="323"/>
      <c r="Y87" s="204"/>
      <c r="Z87" s="209"/>
    </row>
    <row r="88" spans="1:69" x14ac:dyDescent="0.25">
      <c r="A88" s="207"/>
      <c r="B88" s="204"/>
      <c r="C88" s="204"/>
      <c r="D88" s="204"/>
      <c r="E88" s="204"/>
      <c r="F88" s="204"/>
      <c r="G88" s="204"/>
      <c r="H88" s="204"/>
      <c r="I88" s="204"/>
      <c r="J88" s="204"/>
      <c r="K88" s="204"/>
      <c r="L88" s="204"/>
      <c r="M88" s="204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9"/>
    </row>
    <row r="89" spans="1:69" ht="51" customHeight="1" x14ac:dyDescent="0.25">
      <c r="A89" s="207"/>
      <c r="B89" s="204"/>
      <c r="C89" s="204"/>
      <c r="D89" s="214" t="s">
        <v>85</v>
      </c>
      <c r="E89" s="325"/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326"/>
      <c r="Q89" s="326"/>
      <c r="R89" s="326"/>
      <c r="S89" s="326"/>
      <c r="T89" s="326"/>
      <c r="U89" s="326"/>
      <c r="V89" s="326"/>
      <c r="W89" s="326"/>
      <c r="X89" s="326"/>
      <c r="Y89" s="204"/>
      <c r="Z89" s="209"/>
    </row>
    <row r="90" spans="1:69" x14ac:dyDescent="0.25">
      <c r="A90" s="207"/>
      <c r="B90" s="204"/>
      <c r="C90" s="204"/>
      <c r="D90" s="204"/>
      <c r="E90" s="204"/>
      <c r="F90" s="204"/>
      <c r="G90" s="204"/>
      <c r="H90" s="204"/>
      <c r="I90" s="204"/>
      <c r="J90" s="204"/>
      <c r="K90" s="204"/>
      <c r="L90" s="204"/>
      <c r="M90" s="204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9"/>
    </row>
    <row r="91" spans="1:69" ht="15.9" customHeight="1" x14ac:dyDescent="0.25">
      <c r="A91" s="207"/>
      <c r="B91" s="204"/>
      <c r="C91" s="204"/>
      <c r="D91" s="204"/>
      <c r="E91" s="314" t="s">
        <v>90</v>
      </c>
      <c r="F91" s="315"/>
      <c r="G91" s="314" t="s">
        <v>91</v>
      </c>
      <c r="H91" s="316"/>
      <c r="I91" s="317" t="s">
        <v>92</v>
      </c>
      <c r="J91" s="316"/>
      <c r="K91" s="317" t="s">
        <v>93</v>
      </c>
      <c r="L91" s="316"/>
      <c r="M91" s="317" t="s">
        <v>94</v>
      </c>
      <c r="N91" s="316"/>
      <c r="O91" s="204"/>
      <c r="P91" s="204"/>
      <c r="Q91" s="204"/>
      <c r="R91" s="204"/>
      <c r="S91" s="214"/>
      <c r="T91" s="204"/>
      <c r="U91" s="204"/>
      <c r="V91" s="204"/>
      <c r="W91" s="204"/>
      <c r="X91" s="204"/>
      <c r="Y91" s="204"/>
      <c r="Z91" s="209"/>
    </row>
    <row r="92" spans="1:69" ht="15.9" customHeight="1" x14ac:dyDescent="0.25">
      <c r="A92" s="207"/>
      <c r="B92" s="204"/>
      <c r="C92" s="317" t="s">
        <v>95</v>
      </c>
      <c r="D92" s="316"/>
      <c r="E92" s="318">
        <v>1</v>
      </c>
      <c r="F92" s="319"/>
      <c r="G92" s="318">
        <v>1</v>
      </c>
      <c r="H92" s="320"/>
      <c r="I92" s="321">
        <f>IF(OR(G92=0,G92=""),"0",E92/G92)</f>
        <v>1</v>
      </c>
      <c r="J92" s="320"/>
      <c r="K92" s="321">
        <v>1</v>
      </c>
      <c r="L92" s="320"/>
      <c r="M92" s="321">
        <v>1</v>
      </c>
      <c r="N92" s="320"/>
      <c r="O92" s="204"/>
      <c r="P92" s="204"/>
      <c r="Q92" s="308" t="s">
        <v>97</v>
      </c>
      <c r="R92" s="309"/>
      <c r="S92" s="308" t="s">
        <v>98</v>
      </c>
      <c r="T92" s="309"/>
      <c r="U92" s="308" t="s">
        <v>99</v>
      </c>
      <c r="V92" s="309"/>
      <c r="W92" s="204"/>
      <c r="X92" s="204"/>
      <c r="Y92" s="204"/>
      <c r="Z92" s="209"/>
    </row>
    <row r="93" spans="1:69" ht="15.9" customHeight="1" x14ac:dyDescent="0.25">
      <c r="A93" s="207"/>
      <c r="B93" s="204"/>
      <c r="C93" s="317" t="s">
        <v>96</v>
      </c>
      <c r="D93" s="316"/>
      <c r="E93" s="318">
        <v>1</v>
      </c>
      <c r="F93" s="319"/>
      <c r="G93" s="318">
        <v>1</v>
      </c>
      <c r="H93" s="320"/>
      <c r="I93" s="321">
        <f>IF(OR(G93=0,G93=""),"0",E93/G93)</f>
        <v>1</v>
      </c>
      <c r="J93" s="320"/>
      <c r="K93" s="321">
        <v>1</v>
      </c>
      <c r="L93" s="320"/>
      <c r="M93" s="321">
        <v>1</v>
      </c>
      <c r="N93" s="320"/>
      <c r="O93" s="204"/>
      <c r="P93" s="204"/>
      <c r="Q93" s="308">
        <f>IF(AND(4&gt;HOUR(M85),4&lt;HOUR(I85)),(HOUR(24-I85)*60+MINUTE(60-I85))+HOUR(M85)*60+MINUTE(M85),HOUR(M85-I85)*60+MINUTE(M85-I85))</f>
        <v>275</v>
      </c>
      <c r="R93" s="309"/>
      <c r="S93" s="327">
        <f>Q93*(1- (I92)*K92*M92)*Q85</f>
        <v>0</v>
      </c>
      <c r="T93" s="309"/>
      <c r="U93" s="327">
        <f>Q93*(1- (I93)*K93*M93)*Q85</f>
        <v>0</v>
      </c>
      <c r="V93" s="309"/>
      <c r="W93" s="204"/>
      <c r="X93" s="204"/>
      <c r="Y93" s="204"/>
      <c r="Z93" s="209"/>
    </row>
    <row r="94" spans="1:69" ht="13.8" thickBot="1" x14ac:dyDescent="0.3">
      <c r="A94" s="210"/>
      <c r="B94" s="211"/>
      <c r="C94" s="211"/>
      <c r="D94" s="211"/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  <c r="Q94" s="211"/>
      <c r="R94" s="211"/>
      <c r="S94" s="211"/>
      <c r="T94" s="211"/>
      <c r="U94" s="211"/>
      <c r="V94" s="211"/>
      <c r="W94" s="211"/>
      <c r="X94" s="211"/>
      <c r="Y94" s="211"/>
      <c r="Z94" s="212"/>
    </row>
    <row r="95" spans="1:69" ht="3.9" customHeight="1" x14ac:dyDescent="0.25">
      <c r="A95" s="38"/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</row>
    <row r="96" spans="1:69" ht="15.9" customHeight="1" x14ac:dyDescent="0.25">
      <c r="A96" s="183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183"/>
      <c r="Y96" s="183"/>
      <c r="Z96" s="183"/>
    </row>
    <row r="97" spans="1:69" x14ac:dyDescent="0.25">
      <c r="A97" s="183"/>
      <c r="B97" s="183"/>
      <c r="C97" s="183"/>
      <c r="D97" s="183"/>
      <c r="E97" s="183"/>
      <c r="F97" s="183"/>
      <c r="G97" s="183"/>
      <c r="H97" s="183"/>
      <c r="I97" s="183"/>
      <c r="J97" s="183"/>
      <c r="K97" s="183"/>
      <c r="L97" s="183"/>
      <c r="M97" s="183"/>
      <c r="N97" s="183"/>
      <c r="O97" s="183"/>
      <c r="P97" s="183"/>
      <c r="Q97" s="183"/>
      <c r="R97" s="183"/>
      <c r="S97" s="183"/>
      <c r="T97" s="183"/>
      <c r="U97" s="183"/>
      <c r="V97" s="183"/>
      <c r="W97" s="183"/>
      <c r="X97" s="183"/>
      <c r="Y97" s="183"/>
      <c r="Z97" s="183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5.9" customHeight="1" x14ac:dyDescent="0.25">
      <c r="A98" s="183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183"/>
      <c r="O98" s="183"/>
      <c r="P98" s="183"/>
      <c r="Q98" s="183"/>
      <c r="R98" s="183"/>
      <c r="S98" s="183"/>
      <c r="T98" s="183"/>
      <c r="U98" s="183"/>
      <c r="V98" s="183"/>
      <c r="W98" s="183"/>
      <c r="X98" s="183"/>
      <c r="Y98" s="183"/>
      <c r="Z98" s="183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x14ac:dyDescent="0.25">
      <c r="A99" s="183"/>
      <c r="B99" s="183"/>
      <c r="C99" s="183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3"/>
      <c r="O99" s="183"/>
      <c r="P99" s="183"/>
      <c r="Q99" s="183"/>
      <c r="R99" s="183"/>
      <c r="S99" s="183"/>
      <c r="T99" s="183"/>
      <c r="U99" s="183"/>
      <c r="V99" s="183"/>
      <c r="W99" s="183"/>
      <c r="X99" s="183"/>
      <c r="Y99" s="183"/>
      <c r="Z99" s="183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2.75" customHeight="1" x14ac:dyDescent="0.25">
      <c r="A100" s="183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x14ac:dyDescent="0.25">
      <c r="A101" s="183"/>
      <c r="B101" s="183"/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V101" s="183"/>
      <c r="W101" s="183"/>
      <c r="X101" s="183"/>
      <c r="Y101" s="183"/>
      <c r="Z101" s="183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5.9" customHeight="1" x14ac:dyDescent="0.25">
      <c r="A102" s="183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183"/>
      <c r="Q102" s="183"/>
      <c r="R102" s="183"/>
      <c r="S102" s="183"/>
      <c r="T102" s="183"/>
      <c r="U102" s="183"/>
      <c r="V102" s="183"/>
      <c r="W102" s="183"/>
      <c r="X102" s="183"/>
      <c r="Y102" s="183"/>
      <c r="Z102" s="183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5.9" customHeight="1" x14ac:dyDescent="0.25">
      <c r="A103" s="183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5.9" customHeight="1" x14ac:dyDescent="0.25">
      <c r="A104" s="183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x14ac:dyDescent="0.25">
      <c r="A105" s="183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3.9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184"/>
      <c r="O106" s="184"/>
      <c r="P106" s="184"/>
      <c r="Q106" s="184"/>
      <c r="R106" s="184"/>
      <c r="S106" s="184"/>
      <c r="T106" s="184"/>
      <c r="U106" s="184"/>
      <c r="V106" s="184"/>
      <c r="W106" s="184"/>
      <c r="X106" s="184"/>
      <c r="Y106" s="184"/>
      <c r="Z106" s="184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5.9" customHeight="1" x14ac:dyDescent="0.25">
      <c r="A107" s="183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83"/>
      <c r="O107" s="183"/>
      <c r="P107" s="183"/>
      <c r="Q107" s="183"/>
      <c r="R107" s="183"/>
      <c r="S107" s="183"/>
      <c r="T107" s="183"/>
      <c r="U107" s="183"/>
      <c r="V107" s="183"/>
      <c r="W107" s="183"/>
      <c r="X107" s="183"/>
      <c r="Y107" s="183"/>
      <c r="Z107" s="183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x14ac:dyDescent="0.25">
      <c r="A108" s="183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83"/>
      <c r="O108" s="183"/>
      <c r="P108" s="183"/>
      <c r="Q108" s="183"/>
      <c r="R108" s="183"/>
      <c r="S108" s="183"/>
      <c r="T108" s="183"/>
      <c r="U108" s="183"/>
      <c r="V108" s="183"/>
      <c r="W108" s="183"/>
      <c r="X108" s="183"/>
      <c r="Y108" s="183"/>
      <c r="Z108" s="183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5.9" customHeight="1" x14ac:dyDescent="0.25">
      <c r="A109" s="183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83"/>
      <c r="O109" s="183"/>
      <c r="P109" s="183"/>
      <c r="Q109" s="183"/>
      <c r="R109" s="183"/>
      <c r="S109" s="183"/>
      <c r="T109" s="183"/>
      <c r="U109" s="183"/>
      <c r="V109" s="183"/>
      <c r="W109" s="183"/>
      <c r="X109" s="183"/>
      <c r="Y109" s="183"/>
      <c r="Z109" s="183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x14ac:dyDescent="0.25">
      <c r="A110" s="183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83"/>
      <c r="O110" s="183"/>
      <c r="P110" s="183"/>
      <c r="Q110" s="183"/>
      <c r="R110" s="183"/>
      <c r="S110" s="183"/>
      <c r="T110" s="183"/>
      <c r="U110" s="183"/>
      <c r="V110" s="183"/>
      <c r="W110" s="183"/>
      <c r="X110" s="183"/>
      <c r="Y110" s="183"/>
      <c r="Z110" s="183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2.75" customHeight="1" x14ac:dyDescent="0.25">
      <c r="A111" s="183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83"/>
      <c r="Q111" s="183"/>
      <c r="R111" s="183"/>
      <c r="S111" s="183"/>
      <c r="T111" s="183"/>
      <c r="U111" s="183"/>
      <c r="V111" s="183"/>
      <c r="W111" s="183"/>
      <c r="X111" s="183"/>
      <c r="Y111" s="183"/>
      <c r="Z111" s="183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x14ac:dyDescent="0.25">
      <c r="A112" s="183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83"/>
      <c r="O112" s="183"/>
      <c r="P112" s="183"/>
      <c r="Q112" s="183"/>
      <c r="R112" s="183"/>
      <c r="S112" s="183"/>
      <c r="T112" s="183"/>
      <c r="U112" s="183"/>
      <c r="V112" s="183"/>
      <c r="W112" s="183"/>
      <c r="X112" s="183"/>
      <c r="Y112" s="183"/>
      <c r="Z112" s="183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5.9" customHeight="1" x14ac:dyDescent="0.25">
      <c r="A113" s="183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83"/>
      <c r="O113" s="183"/>
      <c r="P113" s="183"/>
      <c r="Q113" s="183"/>
      <c r="R113" s="183"/>
      <c r="S113" s="183"/>
      <c r="T113" s="183"/>
      <c r="U113" s="183"/>
      <c r="V113" s="183"/>
      <c r="W113" s="183"/>
      <c r="X113" s="183"/>
      <c r="Y113" s="183"/>
      <c r="Z113" s="18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5.9" customHeight="1" x14ac:dyDescent="0.25">
      <c r="A114" s="183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3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5.9" customHeight="1" x14ac:dyDescent="0.25">
      <c r="A115" s="183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x14ac:dyDescent="0.25">
      <c r="A116" s="183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83"/>
      <c r="O116" s="183"/>
      <c r="P116" s="183"/>
      <c r="Q116" s="183"/>
      <c r="R116" s="183"/>
      <c r="S116" s="183"/>
      <c r="T116" s="183"/>
      <c r="U116" s="183"/>
      <c r="V116" s="183"/>
      <c r="W116" s="183"/>
      <c r="X116" s="183"/>
      <c r="Y116" s="183"/>
      <c r="Z116" s="183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3.9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184"/>
      <c r="O117" s="184"/>
      <c r="P117" s="184"/>
      <c r="Q117" s="184"/>
      <c r="R117" s="184"/>
      <c r="S117" s="184"/>
      <c r="T117" s="184"/>
      <c r="U117" s="184"/>
      <c r="V117" s="184"/>
      <c r="W117" s="184"/>
      <c r="X117" s="184"/>
      <c r="Y117" s="184"/>
      <c r="Z117" s="184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5.9" customHeight="1" x14ac:dyDescent="0.25">
      <c r="A118" s="183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3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x14ac:dyDescent="0.25">
      <c r="A119" s="183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83"/>
      <c r="O119" s="183"/>
      <c r="P119" s="183"/>
      <c r="Q119" s="183"/>
      <c r="R119" s="183"/>
      <c r="S119" s="183"/>
      <c r="T119" s="183"/>
      <c r="U119" s="183"/>
      <c r="V119" s="183"/>
      <c r="W119" s="183"/>
      <c r="X119" s="183"/>
      <c r="Y119" s="183"/>
      <c r="Z119" s="183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5.9" customHeight="1" x14ac:dyDescent="0.25">
      <c r="A120" s="183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83"/>
      <c r="O120" s="183"/>
      <c r="P120" s="183"/>
      <c r="Q120" s="183"/>
      <c r="R120" s="183"/>
      <c r="S120" s="183"/>
      <c r="T120" s="183"/>
      <c r="U120" s="183"/>
      <c r="V120" s="183"/>
      <c r="W120" s="183"/>
      <c r="X120" s="183"/>
      <c r="Y120" s="183"/>
      <c r="Z120" s="183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x14ac:dyDescent="0.25">
      <c r="A121" s="183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83"/>
      <c r="O121" s="183"/>
      <c r="P121" s="183"/>
      <c r="Q121" s="183"/>
      <c r="R121" s="183"/>
      <c r="S121" s="183"/>
      <c r="T121" s="183"/>
      <c r="U121" s="183"/>
      <c r="V121" s="183"/>
      <c r="W121" s="183"/>
      <c r="X121" s="183"/>
      <c r="Y121" s="183"/>
      <c r="Z121" s="183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2.75" customHeight="1" x14ac:dyDescent="0.25">
      <c r="A122" s="183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83"/>
      <c r="O122" s="183"/>
      <c r="P122" s="183"/>
      <c r="Q122" s="183"/>
      <c r="R122" s="183"/>
      <c r="S122" s="183"/>
      <c r="T122" s="183"/>
      <c r="U122" s="183"/>
      <c r="V122" s="183"/>
      <c r="W122" s="183"/>
      <c r="X122" s="183"/>
      <c r="Y122" s="183"/>
      <c r="Z122" s="183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x14ac:dyDescent="0.25">
      <c r="A123" s="183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83"/>
      <c r="O123" s="183"/>
      <c r="P123" s="183"/>
      <c r="Q123" s="183"/>
      <c r="R123" s="183"/>
      <c r="S123" s="183"/>
      <c r="T123" s="183"/>
      <c r="U123" s="183"/>
      <c r="V123" s="183"/>
      <c r="W123" s="183"/>
      <c r="X123" s="183"/>
      <c r="Y123" s="183"/>
      <c r="Z123" s="18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5.9" customHeight="1" x14ac:dyDescent="0.25">
      <c r="A124" s="183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5.9" customHeight="1" x14ac:dyDescent="0.25">
      <c r="A125" s="183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83"/>
      <c r="O125" s="183"/>
      <c r="P125" s="183"/>
      <c r="Q125" s="183"/>
      <c r="R125" s="183"/>
      <c r="S125" s="183"/>
      <c r="T125" s="183"/>
      <c r="U125" s="183"/>
      <c r="V125" s="183"/>
      <c r="W125" s="183"/>
      <c r="X125" s="183"/>
      <c r="Y125" s="183"/>
      <c r="Z125" s="183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5.9" customHeight="1" x14ac:dyDescent="0.25">
      <c r="A126" s="183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  <c r="O126" s="183"/>
      <c r="P126" s="183"/>
      <c r="Q126" s="183"/>
      <c r="R126" s="183"/>
      <c r="S126" s="183"/>
      <c r="T126" s="183"/>
      <c r="U126" s="183"/>
      <c r="V126" s="183"/>
      <c r="W126" s="183"/>
      <c r="X126" s="183"/>
      <c r="Y126" s="183"/>
      <c r="Z126" s="183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x14ac:dyDescent="0.25">
      <c r="A127" s="183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3"/>
      <c r="W127" s="183"/>
      <c r="X127" s="183"/>
      <c r="Y127" s="183"/>
      <c r="Z127" s="183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3.9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184"/>
      <c r="O128" s="184"/>
      <c r="P128" s="184"/>
      <c r="Q128" s="184"/>
      <c r="R128" s="184"/>
      <c r="S128" s="184"/>
      <c r="T128" s="184"/>
      <c r="U128" s="184"/>
      <c r="V128" s="184"/>
      <c r="W128" s="184"/>
      <c r="X128" s="184"/>
      <c r="Y128" s="184"/>
      <c r="Z128" s="184"/>
    </row>
    <row r="129" spans="1:26" ht="15.9" customHeight="1" x14ac:dyDescent="0.25">
      <c r="A129" s="183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  <c r="X129" s="183"/>
      <c r="Y129" s="183"/>
      <c r="Z129" s="183"/>
    </row>
    <row r="130" spans="1:26" x14ac:dyDescent="0.25">
      <c r="A130" s="18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  <c r="X130" s="183"/>
      <c r="Y130" s="183"/>
      <c r="Z130" s="183"/>
    </row>
    <row r="131" spans="1:26" ht="15.9" customHeight="1" x14ac:dyDescent="0.25">
      <c r="A131" s="18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3"/>
      <c r="W131" s="183"/>
      <c r="X131" s="183"/>
      <c r="Y131" s="183"/>
      <c r="Z131" s="183"/>
    </row>
    <row r="132" spans="1:26" x14ac:dyDescent="0.25">
      <c r="A132" s="183"/>
      <c r="B132" s="183"/>
      <c r="C132" s="183"/>
      <c r="D132" s="183"/>
      <c r="E132" s="183"/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3"/>
      <c r="X132" s="183"/>
      <c r="Y132" s="183"/>
      <c r="Z132" s="183"/>
    </row>
    <row r="133" spans="1:26" ht="12.75" customHeight="1" x14ac:dyDescent="0.25">
      <c r="A133" s="183"/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  <c r="O133" s="183"/>
      <c r="P133" s="183"/>
      <c r="Q133" s="183"/>
      <c r="R133" s="183"/>
      <c r="S133" s="183"/>
      <c r="T133" s="183"/>
      <c r="U133" s="183"/>
      <c r="V133" s="183"/>
      <c r="W133" s="183"/>
      <c r="X133" s="183"/>
      <c r="Y133" s="183"/>
      <c r="Z133" s="183"/>
    </row>
    <row r="134" spans="1:26" x14ac:dyDescent="0.25">
      <c r="A134" s="183"/>
      <c r="B134" s="183"/>
      <c r="C134" s="183"/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  <c r="N134" s="183"/>
      <c r="O134" s="183"/>
      <c r="P134" s="183"/>
      <c r="Q134" s="183"/>
      <c r="R134" s="183"/>
      <c r="S134" s="183"/>
      <c r="T134" s="183"/>
      <c r="U134" s="183"/>
      <c r="V134" s="183"/>
      <c r="W134" s="183"/>
      <c r="X134" s="183"/>
      <c r="Y134" s="183"/>
      <c r="Z134" s="183"/>
    </row>
    <row r="135" spans="1:26" ht="15.9" customHeight="1" x14ac:dyDescent="0.25">
      <c r="A135" s="183"/>
      <c r="B135" s="183"/>
      <c r="C135" s="183"/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183"/>
      <c r="S135" s="183"/>
      <c r="T135" s="183"/>
      <c r="U135" s="183"/>
      <c r="V135" s="183"/>
      <c r="W135" s="183"/>
      <c r="X135" s="183"/>
      <c r="Y135" s="183"/>
      <c r="Z135" s="183"/>
    </row>
    <row r="136" spans="1:26" ht="15.9" customHeight="1" x14ac:dyDescent="0.25">
      <c r="A136" s="183"/>
      <c r="B136" s="183"/>
      <c r="C136" s="183"/>
      <c r="D136" s="183"/>
      <c r="E136" s="183"/>
      <c r="F136" s="183"/>
      <c r="G136" s="183"/>
      <c r="H136" s="183"/>
      <c r="I136" s="183"/>
      <c r="J136" s="183"/>
      <c r="K136" s="183"/>
      <c r="L136" s="183"/>
      <c r="M136" s="183"/>
      <c r="N136" s="183"/>
      <c r="O136" s="183"/>
      <c r="P136" s="183"/>
      <c r="Q136" s="183"/>
      <c r="R136" s="183"/>
      <c r="S136" s="183"/>
      <c r="T136" s="183"/>
      <c r="U136" s="183"/>
      <c r="V136" s="183"/>
      <c r="W136" s="183"/>
      <c r="X136" s="183"/>
      <c r="Y136" s="183"/>
      <c r="Z136" s="183"/>
    </row>
    <row r="137" spans="1:26" ht="15.9" customHeight="1" x14ac:dyDescent="0.25">
      <c r="A137" s="183"/>
      <c r="B137" s="183"/>
      <c r="C137" s="183"/>
      <c r="D137" s="183"/>
      <c r="E137" s="183"/>
      <c r="F137" s="183"/>
      <c r="G137" s="183"/>
      <c r="H137" s="183"/>
      <c r="I137" s="183"/>
      <c r="J137" s="183"/>
      <c r="K137" s="183"/>
      <c r="L137" s="183"/>
      <c r="M137" s="183"/>
      <c r="N137" s="183"/>
      <c r="O137" s="183"/>
      <c r="P137" s="183"/>
      <c r="Q137" s="183"/>
      <c r="R137" s="183"/>
      <c r="S137" s="183"/>
      <c r="T137" s="183"/>
      <c r="U137" s="183"/>
      <c r="V137" s="183"/>
      <c r="W137" s="183"/>
      <c r="X137" s="183"/>
      <c r="Y137" s="183"/>
      <c r="Z137" s="183"/>
    </row>
    <row r="138" spans="1:26" x14ac:dyDescent="0.25">
      <c r="A138" s="183"/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  <c r="O138" s="183"/>
      <c r="P138" s="183"/>
      <c r="Q138" s="183"/>
      <c r="R138" s="183"/>
      <c r="S138" s="183"/>
      <c r="T138" s="183"/>
      <c r="U138" s="183"/>
      <c r="V138" s="183"/>
      <c r="W138" s="183"/>
      <c r="X138" s="183"/>
      <c r="Y138" s="183"/>
      <c r="Z138" s="183"/>
    </row>
    <row r="139" spans="1:26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</sheetData>
  <sheetProtection deleteColumns="0" deleteRows="0"/>
  <mergeCells count="353">
    <mergeCell ref="C93:D93"/>
    <mergeCell ref="E93:F93"/>
    <mergeCell ref="G93:H93"/>
    <mergeCell ref="I93:J93"/>
    <mergeCell ref="K93:L93"/>
    <mergeCell ref="M93:N93"/>
    <mergeCell ref="Q93:R93"/>
    <mergeCell ref="S93:T93"/>
    <mergeCell ref="U93:V93"/>
    <mergeCell ref="I85:J85"/>
    <mergeCell ref="M85:N85"/>
    <mergeCell ref="Q85:R85"/>
    <mergeCell ref="W85:X85"/>
    <mergeCell ref="C87:D87"/>
    <mergeCell ref="I87:J87"/>
    <mergeCell ref="O87:P87"/>
    <mergeCell ref="T87:X87"/>
    <mergeCell ref="E89:X89"/>
    <mergeCell ref="E91:F91"/>
    <mergeCell ref="G91:H91"/>
    <mergeCell ref="I91:J91"/>
    <mergeCell ref="K91:L91"/>
    <mergeCell ref="M91:N91"/>
    <mergeCell ref="C92:D92"/>
    <mergeCell ref="E92:F92"/>
    <mergeCell ref="G92:H92"/>
    <mergeCell ref="I92:J92"/>
    <mergeCell ref="K92:L92"/>
    <mergeCell ref="M92:N92"/>
    <mergeCell ref="Q92:R92"/>
    <mergeCell ref="S92:T92"/>
    <mergeCell ref="U92:V92"/>
    <mergeCell ref="Q80:R80"/>
    <mergeCell ref="I75:L75"/>
    <mergeCell ref="H11:K11"/>
    <mergeCell ref="H12:K12"/>
    <mergeCell ref="N11:P11"/>
    <mergeCell ref="N12:P12"/>
    <mergeCell ref="I15:M15"/>
    <mergeCell ref="I16:M16"/>
    <mergeCell ref="O15:Q15"/>
    <mergeCell ref="G80:H80"/>
    <mergeCell ref="I80:J80"/>
    <mergeCell ref="K80:L80"/>
    <mergeCell ref="M80:N80"/>
    <mergeCell ref="O80:P80"/>
    <mergeCell ref="K79:L79"/>
    <mergeCell ref="K78:L78"/>
    <mergeCell ref="K77:L77"/>
    <mergeCell ref="M79:N79"/>
    <mergeCell ref="M78:N78"/>
    <mergeCell ref="M77:N77"/>
    <mergeCell ref="G79:H79"/>
    <mergeCell ref="G78:H78"/>
    <mergeCell ref="G77:H77"/>
    <mergeCell ref="I79:J79"/>
    <mergeCell ref="I78:J78"/>
    <mergeCell ref="I77:J77"/>
    <mergeCell ref="O79:P79"/>
    <mergeCell ref="O78:P78"/>
    <mergeCell ref="O77:P77"/>
    <mergeCell ref="Q79:R79"/>
    <mergeCell ref="Q78:R78"/>
    <mergeCell ref="Q77:R77"/>
    <mergeCell ref="Q70:R70"/>
    <mergeCell ref="O70:P70"/>
    <mergeCell ref="G75:H76"/>
    <mergeCell ref="I76:J76"/>
    <mergeCell ref="K76:L76"/>
    <mergeCell ref="G74:L74"/>
    <mergeCell ref="M74:R74"/>
    <mergeCell ref="M75:N76"/>
    <mergeCell ref="O75:R75"/>
    <mergeCell ref="O76:P76"/>
    <mergeCell ref="Q76:R76"/>
    <mergeCell ref="G70:H70"/>
    <mergeCell ref="I70:J70"/>
    <mergeCell ref="K70:L70"/>
    <mergeCell ref="M70:N70"/>
    <mergeCell ref="G65:H66"/>
    <mergeCell ref="I66:J66"/>
    <mergeCell ref="K66:L66"/>
    <mergeCell ref="I65:L65"/>
    <mergeCell ref="G69:H69"/>
    <mergeCell ref="G68:H68"/>
    <mergeCell ref="G67:H67"/>
    <mergeCell ref="I69:J69"/>
    <mergeCell ref="I68:J68"/>
    <mergeCell ref="I67:J67"/>
    <mergeCell ref="K69:L69"/>
    <mergeCell ref="K68:L68"/>
    <mergeCell ref="K67:L67"/>
    <mergeCell ref="Q58:R58"/>
    <mergeCell ref="Q57:R57"/>
    <mergeCell ref="Q60:R60"/>
    <mergeCell ref="O60:P60"/>
    <mergeCell ref="M60:N60"/>
    <mergeCell ref="O69:P69"/>
    <mergeCell ref="O68:P68"/>
    <mergeCell ref="O67:P67"/>
    <mergeCell ref="Q69:R69"/>
    <mergeCell ref="Q68:R68"/>
    <mergeCell ref="Q67:R67"/>
    <mergeCell ref="O65:R65"/>
    <mergeCell ref="M59:N59"/>
    <mergeCell ref="M58:N58"/>
    <mergeCell ref="M57:N57"/>
    <mergeCell ref="O59:P59"/>
    <mergeCell ref="G64:L64"/>
    <mergeCell ref="M64:R64"/>
    <mergeCell ref="Q66:R66"/>
    <mergeCell ref="O66:P66"/>
    <mergeCell ref="M65:N66"/>
    <mergeCell ref="M69:N69"/>
    <mergeCell ref="M68:N68"/>
    <mergeCell ref="M67:N67"/>
    <mergeCell ref="G41:H41"/>
    <mergeCell ref="G55:H56"/>
    <mergeCell ref="G59:H59"/>
    <mergeCell ref="G58:H58"/>
    <mergeCell ref="G57:H57"/>
    <mergeCell ref="G54:L54"/>
    <mergeCell ref="G46:H46"/>
    <mergeCell ref="G45:H45"/>
    <mergeCell ref="G44:H44"/>
    <mergeCell ref="G43:H43"/>
    <mergeCell ref="G42:H42"/>
    <mergeCell ref="G51:H51"/>
    <mergeCell ref="G50:H50"/>
    <mergeCell ref="G49:H49"/>
    <mergeCell ref="G48:H48"/>
    <mergeCell ref="G47:H47"/>
    <mergeCell ref="K41:L41"/>
    <mergeCell ref="I51:J51"/>
    <mergeCell ref="I50:J50"/>
    <mergeCell ref="I49:J49"/>
    <mergeCell ref="I48:J48"/>
    <mergeCell ref="I47:J47"/>
    <mergeCell ref="I46:J46"/>
    <mergeCell ref="I45:J45"/>
    <mergeCell ref="I44:J44"/>
    <mergeCell ref="I43:J43"/>
    <mergeCell ref="I42:J42"/>
    <mergeCell ref="I41:J41"/>
    <mergeCell ref="K46:L46"/>
    <mergeCell ref="K45:L45"/>
    <mergeCell ref="K44:L44"/>
    <mergeCell ref="K43:L43"/>
    <mergeCell ref="K42:L42"/>
    <mergeCell ref="K51:L51"/>
    <mergeCell ref="K50:L50"/>
    <mergeCell ref="K49:L49"/>
    <mergeCell ref="K48:L48"/>
    <mergeCell ref="K47:L47"/>
    <mergeCell ref="O41:P41"/>
    <mergeCell ref="M51:N51"/>
    <mergeCell ref="M50:N50"/>
    <mergeCell ref="M49:N49"/>
    <mergeCell ref="M48:N48"/>
    <mergeCell ref="M47:N47"/>
    <mergeCell ref="M46:N46"/>
    <mergeCell ref="M45:N45"/>
    <mergeCell ref="M44:N44"/>
    <mergeCell ref="M43:N43"/>
    <mergeCell ref="M42:N42"/>
    <mergeCell ref="M41:N41"/>
    <mergeCell ref="O46:P46"/>
    <mergeCell ref="O45:P45"/>
    <mergeCell ref="O44:P44"/>
    <mergeCell ref="O43:P43"/>
    <mergeCell ref="O42:P42"/>
    <mergeCell ref="O51:P51"/>
    <mergeCell ref="O50:P50"/>
    <mergeCell ref="O47:P47"/>
    <mergeCell ref="O48:P48"/>
    <mergeCell ref="Q41:R41"/>
    <mergeCell ref="Q48:R48"/>
    <mergeCell ref="S46:T46"/>
    <mergeCell ref="S45:T45"/>
    <mergeCell ref="S44:T44"/>
    <mergeCell ref="S43:T43"/>
    <mergeCell ref="S42:T42"/>
    <mergeCell ref="S51:T51"/>
    <mergeCell ref="S50:T50"/>
    <mergeCell ref="S49:T49"/>
    <mergeCell ref="S48:T48"/>
    <mergeCell ref="S47:T47"/>
    <mergeCell ref="G52:H52"/>
    <mergeCell ref="G60:H60"/>
    <mergeCell ref="I56:J56"/>
    <mergeCell ref="I59:J59"/>
    <mergeCell ref="I58:J58"/>
    <mergeCell ref="I57:J57"/>
    <mergeCell ref="I60:J60"/>
    <mergeCell ref="K56:L56"/>
    <mergeCell ref="K59:L59"/>
    <mergeCell ref="K58:L58"/>
    <mergeCell ref="K57:L57"/>
    <mergeCell ref="K60:L60"/>
    <mergeCell ref="Q36:R36"/>
    <mergeCell ref="S52:T52"/>
    <mergeCell ref="Q52:R52"/>
    <mergeCell ref="O52:P52"/>
    <mergeCell ref="M52:N52"/>
    <mergeCell ref="K52:L52"/>
    <mergeCell ref="I55:L55"/>
    <mergeCell ref="M54:R54"/>
    <mergeCell ref="M55:N56"/>
    <mergeCell ref="O49:P49"/>
    <mergeCell ref="O55:R55"/>
    <mergeCell ref="O56:P56"/>
    <mergeCell ref="Q56:R56"/>
    <mergeCell ref="I52:J52"/>
    <mergeCell ref="S41:T41"/>
    <mergeCell ref="Q51:R51"/>
    <mergeCell ref="Q50:R50"/>
    <mergeCell ref="Q49:R49"/>
    <mergeCell ref="Q47:R47"/>
    <mergeCell ref="Q46:R46"/>
    <mergeCell ref="Q45:R45"/>
    <mergeCell ref="Q44:R44"/>
    <mergeCell ref="Q43:R43"/>
    <mergeCell ref="Q42:R42"/>
    <mergeCell ref="S40:T40"/>
    <mergeCell ref="S39:T39"/>
    <mergeCell ref="S38:T38"/>
    <mergeCell ref="S37:T37"/>
    <mergeCell ref="S36:T36"/>
    <mergeCell ref="S35:T35"/>
    <mergeCell ref="S34:T34"/>
    <mergeCell ref="S33:T33"/>
    <mergeCell ref="S32:T32"/>
    <mergeCell ref="Q35:R35"/>
    <mergeCell ref="M33:N33"/>
    <mergeCell ref="M32:N32"/>
    <mergeCell ref="M40:N40"/>
    <mergeCell ref="M39:N39"/>
    <mergeCell ref="M38:N38"/>
    <mergeCell ref="M37:N37"/>
    <mergeCell ref="M36:N36"/>
    <mergeCell ref="O40:P40"/>
    <mergeCell ref="O39:P39"/>
    <mergeCell ref="O38:P38"/>
    <mergeCell ref="O37:P37"/>
    <mergeCell ref="O36:P36"/>
    <mergeCell ref="O35:P35"/>
    <mergeCell ref="O34:P34"/>
    <mergeCell ref="O33:P33"/>
    <mergeCell ref="O32:P32"/>
    <mergeCell ref="Q34:R34"/>
    <mergeCell ref="Q33:R33"/>
    <mergeCell ref="Q32:R32"/>
    <mergeCell ref="Q40:R40"/>
    <mergeCell ref="Q39:R39"/>
    <mergeCell ref="Q38:R38"/>
    <mergeCell ref="Q37:R37"/>
    <mergeCell ref="M34:N34"/>
    <mergeCell ref="S16:X16"/>
    <mergeCell ref="S18:X18"/>
    <mergeCell ref="E18:L18"/>
    <mergeCell ref="O16:Q16"/>
    <mergeCell ref="K21:L21"/>
    <mergeCell ref="K22:L22"/>
    <mergeCell ref="E21:F21"/>
    <mergeCell ref="G35:H35"/>
    <mergeCell ref="G34:H34"/>
    <mergeCell ref="G33:H33"/>
    <mergeCell ref="G32:H32"/>
    <mergeCell ref="M31:N31"/>
    <mergeCell ref="K31:L31"/>
    <mergeCell ref="I31:J31"/>
    <mergeCell ref="I35:J35"/>
    <mergeCell ref="I34:J34"/>
    <mergeCell ref="I33:J33"/>
    <mergeCell ref="I32:J32"/>
    <mergeCell ref="K34:L34"/>
    <mergeCell ref="K35:L35"/>
    <mergeCell ref="K33:L33"/>
    <mergeCell ref="K32:L32"/>
    <mergeCell ref="M35:N35"/>
    <mergeCell ref="G40:H40"/>
    <mergeCell ref="G39:H39"/>
    <mergeCell ref="G38:H38"/>
    <mergeCell ref="G37:H37"/>
    <mergeCell ref="G36:H36"/>
    <mergeCell ref="K40:L40"/>
    <mergeCell ref="K39:L39"/>
    <mergeCell ref="K38:L38"/>
    <mergeCell ref="K37:L37"/>
    <mergeCell ref="K36:L36"/>
    <mergeCell ref="I40:J40"/>
    <mergeCell ref="I39:J39"/>
    <mergeCell ref="I38:J38"/>
    <mergeCell ref="I37:J37"/>
    <mergeCell ref="I36:J36"/>
    <mergeCell ref="A28:Z28"/>
    <mergeCell ref="A25:Z27"/>
    <mergeCell ref="G30:H31"/>
    <mergeCell ref="I30:N30"/>
    <mergeCell ref="O30:T30"/>
    <mergeCell ref="S31:T31"/>
    <mergeCell ref="Q31:R31"/>
    <mergeCell ref="O31:P31"/>
    <mergeCell ref="G21:H21"/>
    <mergeCell ref="G22:H22"/>
    <mergeCell ref="I4:Q5"/>
    <mergeCell ref="A9:Z9"/>
    <mergeCell ref="A7:E7"/>
    <mergeCell ref="A24:Z24"/>
    <mergeCell ref="S19:W19"/>
    <mergeCell ref="S14:U14"/>
    <mergeCell ref="C15:G15"/>
    <mergeCell ref="C16:G16"/>
    <mergeCell ref="S15:X15"/>
    <mergeCell ref="I21:J21"/>
    <mergeCell ref="I22:J22"/>
    <mergeCell ref="C21:D21"/>
    <mergeCell ref="C22:D22"/>
    <mergeCell ref="S20:T20"/>
    <mergeCell ref="U20:V20"/>
    <mergeCell ref="W20:X20"/>
    <mergeCell ref="W21:X21"/>
    <mergeCell ref="W22:X22"/>
    <mergeCell ref="U21:V21"/>
    <mergeCell ref="U22:V22"/>
    <mergeCell ref="S21:T21"/>
    <mergeCell ref="S22:T22"/>
    <mergeCell ref="Q11:S11"/>
    <mergeCell ref="Q12:S12"/>
    <mergeCell ref="C11:F11"/>
    <mergeCell ref="C12:F12"/>
    <mergeCell ref="A83:Z83"/>
    <mergeCell ref="O58:P58"/>
    <mergeCell ref="O57:P57"/>
    <mergeCell ref="Q59:R59"/>
    <mergeCell ref="Y7:Z7"/>
    <mergeCell ref="G7:H7"/>
    <mergeCell ref="K7:L7"/>
    <mergeCell ref="N7:O7"/>
    <mergeCell ref="Q7:R7"/>
    <mergeCell ref="W12:X12"/>
    <mergeCell ref="W11:X11"/>
    <mergeCell ref="U11:V11"/>
    <mergeCell ref="U12:V12"/>
    <mergeCell ref="E20:F20"/>
    <mergeCell ref="G20:H20"/>
    <mergeCell ref="I20:J20"/>
    <mergeCell ref="K20:L20"/>
    <mergeCell ref="N18:O18"/>
    <mergeCell ref="N19:O19"/>
    <mergeCell ref="E22:F22"/>
    <mergeCell ref="Q21:R21"/>
    <mergeCell ref="Q22:R22"/>
  </mergeCells>
  <conditionalFormatting sqref="Q40">
    <cfRule type="cellIs" dxfId="232" priority="118" operator="notEqual">
      <formula>$K$40</formula>
    </cfRule>
  </conditionalFormatting>
  <conditionalFormatting sqref="S40">
    <cfRule type="cellIs" dxfId="231" priority="117" operator="notEqual">
      <formula>$M$40</formula>
    </cfRule>
  </conditionalFormatting>
  <conditionalFormatting sqref="Q41">
    <cfRule type="cellIs" dxfId="230" priority="116" operator="notEqual">
      <formula>$K$41</formula>
    </cfRule>
  </conditionalFormatting>
  <conditionalFormatting sqref="S41">
    <cfRule type="cellIs" dxfId="229" priority="115" operator="notEqual">
      <formula>$M$41</formula>
    </cfRule>
  </conditionalFormatting>
  <conditionalFormatting sqref="Q42">
    <cfRule type="cellIs" dxfId="228" priority="114" operator="notEqual">
      <formula>$K$42</formula>
    </cfRule>
  </conditionalFormatting>
  <conditionalFormatting sqref="S42">
    <cfRule type="cellIs" dxfId="227" priority="113" operator="notEqual">
      <formula>$M$42</formula>
    </cfRule>
  </conditionalFormatting>
  <conditionalFormatting sqref="Q43">
    <cfRule type="cellIs" dxfId="226" priority="112" operator="notEqual">
      <formula>$K$43</formula>
    </cfRule>
  </conditionalFormatting>
  <conditionalFormatting sqref="S43">
    <cfRule type="cellIs" dxfId="225" priority="111" operator="notEqual">
      <formula>$M$43</formula>
    </cfRule>
  </conditionalFormatting>
  <conditionalFormatting sqref="Q44">
    <cfRule type="cellIs" dxfId="224" priority="110" operator="notEqual">
      <formula>$K$44</formula>
    </cfRule>
  </conditionalFormatting>
  <conditionalFormatting sqref="S44">
    <cfRule type="cellIs" dxfId="223" priority="109" operator="notEqual">
      <formula>$M$44</formula>
    </cfRule>
  </conditionalFormatting>
  <conditionalFormatting sqref="Q45">
    <cfRule type="cellIs" dxfId="222" priority="108" operator="notEqual">
      <formula>$K$45</formula>
    </cfRule>
  </conditionalFormatting>
  <conditionalFormatting sqref="S45">
    <cfRule type="cellIs" dxfId="221" priority="107" operator="notEqual">
      <formula>$M$45</formula>
    </cfRule>
  </conditionalFormatting>
  <conditionalFormatting sqref="Q46">
    <cfRule type="cellIs" dxfId="220" priority="106" operator="notEqual">
      <formula>$K$46</formula>
    </cfRule>
  </conditionalFormatting>
  <conditionalFormatting sqref="S46">
    <cfRule type="cellIs" dxfId="219" priority="105" operator="notEqual">
      <formula>$M$46</formula>
    </cfRule>
  </conditionalFormatting>
  <conditionalFormatting sqref="Q47">
    <cfRule type="cellIs" dxfId="218" priority="104" operator="notEqual">
      <formula>$K$47</formula>
    </cfRule>
  </conditionalFormatting>
  <conditionalFormatting sqref="S47">
    <cfRule type="cellIs" dxfId="217" priority="103" operator="notEqual">
      <formula>$M$47</formula>
    </cfRule>
  </conditionalFormatting>
  <conditionalFormatting sqref="Q48">
    <cfRule type="cellIs" dxfId="216" priority="102" operator="notEqual">
      <formula>$K$48</formula>
    </cfRule>
  </conditionalFormatting>
  <conditionalFormatting sqref="S48">
    <cfRule type="cellIs" dxfId="215" priority="101" operator="notEqual">
      <formula>$M$48</formula>
    </cfRule>
  </conditionalFormatting>
  <conditionalFormatting sqref="Q49">
    <cfRule type="cellIs" dxfId="214" priority="100" operator="notEqual">
      <formula>$K$49</formula>
    </cfRule>
  </conditionalFormatting>
  <conditionalFormatting sqref="S49">
    <cfRule type="cellIs" dxfId="213" priority="99" operator="notEqual">
      <formula>$M$49</formula>
    </cfRule>
  </conditionalFormatting>
  <conditionalFormatting sqref="Q50">
    <cfRule type="cellIs" dxfId="212" priority="98" operator="notEqual">
      <formula>$K$50</formula>
    </cfRule>
  </conditionalFormatting>
  <conditionalFormatting sqref="S50">
    <cfRule type="cellIs" dxfId="211" priority="97" operator="notEqual">
      <formula>$M$50</formula>
    </cfRule>
  </conditionalFormatting>
  <conditionalFormatting sqref="Q51">
    <cfRule type="cellIs" dxfId="210" priority="96" operator="notEqual">
      <formula>$K$51</formula>
    </cfRule>
  </conditionalFormatting>
  <conditionalFormatting sqref="S51">
    <cfRule type="cellIs" dxfId="209" priority="95" operator="notEqual">
      <formula>$M$51</formula>
    </cfRule>
  </conditionalFormatting>
  <conditionalFormatting sqref="K7">
    <cfRule type="cellIs" dxfId="208" priority="92" operator="notEqual">
      <formula>0.166666666666667</formula>
    </cfRule>
  </conditionalFormatting>
  <conditionalFormatting sqref="Q7">
    <cfRule type="cellIs" dxfId="207" priority="91" operator="notEqual">
      <formula>0.0416666666666667</formula>
    </cfRule>
  </conditionalFormatting>
  <conditionalFormatting sqref="C16">
    <cfRule type="cellIs" dxfId="206" priority="90" operator="notEqual">
      <formula>1</formula>
    </cfRule>
  </conditionalFormatting>
  <conditionalFormatting sqref="I16">
    <cfRule type="cellIs" dxfId="205" priority="85" operator="notEqual">
      <formula>1</formula>
    </cfRule>
  </conditionalFormatting>
  <conditionalFormatting sqref="O16">
    <cfRule type="expression" dxfId="204" priority="84">
      <formula>$O$16&lt;&gt;0</formula>
    </cfRule>
  </conditionalFormatting>
  <conditionalFormatting sqref="W12:X12">
    <cfRule type="cellIs" dxfId="203" priority="82" operator="notEqual">
      <formula>$M$52</formula>
    </cfRule>
  </conditionalFormatting>
  <conditionalFormatting sqref="B12">
    <cfRule type="cellIs" dxfId="202" priority="80" operator="notEqual">
      <formula>1</formula>
    </cfRule>
  </conditionalFormatting>
  <conditionalFormatting sqref="C12:F12">
    <cfRule type="cellIs" dxfId="201" priority="79" operator="notEqual">
      <formula>1260</formula>
    </cfRule>
  </conditionalFormatting>
  <conditionalFormatting sqref="Q12:S12">
    <cfRule type="cellIs" dxfId="200" priority="78" operator="notEqual">
      <formula>$N$12</formula>
    </cfRule>
  </conditionalFormatting>
  <conditionalFormatting sqref="U12:V12">
    <cfRule type="cellIs" dxfId="199" priority="77" operator="notEqual">
      <formula>$K$52</formula>
    </cfRule>
  </conditionalFormatting>
  <conditionalFormatting sqref="Q32:R32">
    <cfRule type="cellIs" dxfId="198" priority="76" operator="notEqual">
      <formula>$K$32</formula>
    </cfRule>
  </conditionalFormatting>
  <conditionalFormatting sqref="S32:T32">
    <cfRule type="cellIs" dxfId="197" priority="75" operator="notEqual">
      <formula>$M$32</formula>
    </cfRule>
  </conditionalFormatting>
  <conditionalFormatting sqref="Q33:R33">
    <cfRule type="cellIs" dxfId="196" priority="74" operator="notEqual">
      <formula>$K$33</formula>
    </cfRule>
  </conditionalFormatting>
  <conditionalFormatting sqref="S33:T33">
    <cfRule type="cellIs" dxfId="195" priority="73" operator="notEqual">
      <formula>$M$33</formula>
    </cfRule>
  </conditionalFormatting>
  <conditionalFormatting sqref="Q34:R34">
    <cfRule type="cellIs" dxfId="194" priority="72" operator="notEqual">
      <formula>$K$34</formula>
    </cfRule>
  </conditionalFormatting>
  <conditionalFormatting sqref="S34:T34">
    <cfRule type="cellIs" dxfId="193" priority="71" operator="notEqual">
      <formula>$M$34</formula>
    </cfRule>
  </conditionalFormatting>
  <conditionalFormatting sqref="Q35:R35">
    <cfRule type="cellIs" dxfId="192" priority="70" operator="notEqual">
      <formula>$K$35</formula>
    </cfRule>
  </conditionalFormatting>
  <conditionalFormatting sqref="S35:T35">
    <cfRule type="cellIs" dxfId="191" priority="69" operator="notEqual">
      <formula>$M$35</formula>
    </cfRule>
  </conditionalFormatting>
  <conditionalFormatting sqref="Q36:R36">
    <cfRule type="cellIs" dxfId="190" priority="68" operator="notEqual">
      <formula>$K$36</formula>
    </cfRule>
  </conditionalFormatting>
  <conditionalFormatting sqref="S36:T36">
    <cfRule type="cellIs" dxfId="189" priority="67" operator="notEqual">
      <formula>$M$36</formula>
    </cfRule>
  </conditionalFormatting>
  <conditionalFormatting sqref="Q37:R37">
    <cfRule type="cellIs" dxfId="188" priority="65" operator="notEqual">
      <formula>$K$37</formula>
    </cfRule>
  </conditionalFormatting>
  <conditionalFormatting sqref="S37:T37">
    <cfRule type="cellIs" dxfId="187" priority="64" operator="notEqual">
      <formula>$M$37</formula>
    </cfRule>
  </conditionalFormatting>
  <conditionalFormatting sqref="Q38:R38">
    <cfRule type="cellIs" dxfId="186" priority="63" operator="notEqual">
      <formula>$K$38</formula>
    </cfRule>
  </conditionalFormatting>
  <conditionalFormatting sqref="S38:T38">
    <cfRule type="cellIs" dxfId="185" priority="62" operator="notEqual">
      <formula>$M$38</formula>
    </cfRule>
  </conditionalFormatting>
  <conditionalFormatting sqref="Q39:R39">
    <cfRule type="cellIs" dxfId="184" priority="61" operator="notEqual">
      <formula>$K$39</formula>
    </cfRule>
  </conditionalFormatting>
  <conditionalFormatting sqref="S39:T39">
    <cfRule type="cellIs" dxfId="183" priority="60" operator="notEqual">
      <formula>$M$39</formula>
    </cfRule>
  </conditionalFormatting>
  <conditionalFormatting sqref="Q40:R40">
    <cfRule type="cellIs" dxfId="182" priority="59" operator="notEqual">
      <formula>$K$40</formula>
    </cfRule>
  </conditionalFormatting>
  <conditionalFormatting sqref="S40:T40">
    <cfRule type="cellIs" dxfId="181" priority="58" operator="notEqual">
      <formula>$M$40</formula>
    </cfRule>
  </conditionalFormatting>
  <conditionalFormatting sqref="Q41:R41">
    <cfRule type="cellIs" dxfId="180" priority="57" operator="notEqual">
      <formula>$K$41</formula>
    </cfRule>
  </conditionalFormatting>
  <conditionalFormatting sqref="S41:T41">
    <cfRule type="cellIs" dxfId="179" priority="56" operator="notEqual">
      <formula>$M$41</formula>
    </cfRule>
  </conditionalFormatting>
  <conditionalFormatting sqref="Q42:R42">
    <cfRule type="cellIs" dxfId="178" priority="55" operator="notEqual">
      <formula>$K$42</formula>
    </cfRule>
  </conditionalFormatting>
  <conditionalFormatting sqref="S42:T42">
    <cfRule type="cellIs" dxfId="177" priority="54" operator="notEqual">
      <formula>$M$42</formula>
    </cfRule>
  </conditionalFormatting>
  <conditionalFormatting sqref="Q43:R43">
    <cfRule type="cellIs" dxfId="176" priority="53" operator="notEqual">
      <formula>$K$43</formula>
    </cfRule>
  </conditionalFormatting>
  <conditionalFormatting sqref="S43:T43">
    <cfRule type="cellIs" dxfId="175" priority="52" operator="notEqual">
      <formula>$M$43</formula>
    </cfRule>
  </conditionalFormatting>
  <conditionalFormatting sqref="Q44:R44">
    <cfRule type="cellIs" dxfId="174" priority="51" operator="notEqual">
      <formula>$K$44</formula>
    </cfRule>
  </conditionalFormatting>
  <conditionalFormatting sqref="S44:T44">
    <cfRule type="cellIs" dxfId="173" priority="50" operator="notEqual">
      <formula>$M$44</formula>
    </cfRule>
  </conditionalFormatting>
  <conditionalFormatting sqref="Q45:R45">
    <cfRule type="cellIs" dxfId="172" priority="49" operator="notEqual">
      <formula>$K$45</formula>
    </cfRule>
  </conditionalFormatting>
  <conditionalFormatting sqref="S45:T45">
    <cfRule type="cellIs" dxfId="171" priority="48" operator="notEqual">
      <formula>$M$45</formula>
    </cfRule>
  </conditionalFormatting>
  <conditionalFormatting sqref="Q46:R46">
    <cfRule type="cellIs" dxfId="170" priority="47" operator="notEqual">
      <formula>$K$46</formula>
    </cfRule>
  </conditionalFormatting>
  <conditionalFormatting sqref="S46:T46">
    <cfRule type="cellIs" dxfId="169" priority="46" operator="notEqual">
      <formula>$M$46</formula>
    </cfRule>
  </conditionalFormatting>
  <conditionalFormatting sqref="Q47:R47">
    <cfRule type="cellIs" dxfId="168" priority="45" operator="notEqual">
      <formula>$K$47</formula>
    </cfRule>
  </conditionalFormatting>
  <conditionalFormatting sqref="S47:T47">
    <cfRule type="cellIs" dxfId="167" priority="44" operator="notEqual">
      <formula>$M$47</formula>
    </cfRule>
  </conditionalFormatting>
  <conditionalFormatting sqref="Q48:R48">
    <cfRule type="cellIs" dxfId="166" priority="43" operator="notEqual">
      <formula>$K$48</formula>
    </cfRule>
  </conditionalFormatting>
  <conditionalFormatting sqref="S48:T48">
    <cfRule type="cellIs" dxfId="165" priority="42" operator="notEqual">
      <formula>$M$48</formula>
    </cfRule>
  </conditionalFormatting>
  <conditionalFormatting sqref="Q49:R49">
    <cfRule type="cellIs" dxfId="164" priority="41" operator="notEqual">
      <formula>$K$49</formula>
    </cfRule>
  </conditionalFormatting>
  <conditionalFormatting sqref="S49:T49">
    <cfRule type="cellIs" dxfId="163" priority="40" operator="notEqual">
      <formula>$M$49</formula>
    </cfRule>
  </conditionalFormatting>
  <conditionalFormatting sqref="Q50:R50">
    <cfRule type="cellIs" dxfId="162" priority="39" operator="notEqual">
      <formula>$K$50</formula>
    </cfRule>
  </conditionalFormatting>
  <conditionalFormatting sqref="S50:T50">
    <cfRule type="cellIs" dxfId="161" priority="38" operator="notEqual">
      <formula>$M$50</formula>
    </cfRule>
  </conditionalFormatting>
  <conditionalFormatting sqref="Q51:R51">
    <cfRule type="cellIs" dxfId="160" priority="37" operator="notEqual">
      <formula>$K$51</formula>
    </cfRule>
  </conditionalFormatting>
  <conditionalFormatting sqref="S51:T51">
    <cfRule type="cellIs" dxfId="159" priority="36" operator="notEqual">
      <formula>$M$51</formula>
    </cfRule>
  </conditionalFormatting>
  <conditionalFormatting sqref="O57:P57">
    <cfRule type="cellIs" dxfId="158" priority="35" operator="notEqual">
      <formula>$I$57</formula>
    </cfRule>
  </conditionalFormatting>
  <conditionalFormatting sqref="Q57:R57">
    <cfRule type="cellIs" dxfId="157" priority="34" operator="notEqual">
      <formula>$K$57</formula>
    </cfRule>
  </conditionalFormatting>
  <conditionalFormatting sqref="O58:P58">
    <cfRule type="cellIs" dxfId="156" priority="33" operator="notEqual">
      <formula>$I$58</formula>
    </cfRule>
  </conditionalFormatting>
  <conditionalFormatting sqref="Q58:R58">
    <cfRule type="cellIs" dxfId="155" priority="32" operator="notEqual">
      <formula>$K$58</formula>
    </cfRule>
  </conditionalFormatting>
  <conditionalFormatting sqref="O59:P59">
    <cfRule type="cellIs" dxfId="154" priority="31" operator="notEqual">
      <formula>$I$59</formula>
    </cfRule>
  </conditionalFormatting>
  <conditionalFormatting sqref="Q59:R59">
    <cfRule type="cellIs" dxfId="153" priority="30" operator="notEqual">
      <formula>$K$59</formula>
    </cfRule>
  </conditionalFormatting>
  <conditionalFormatting sqref="O67:P67">
    <cfRule type="cellIs" dxfId="152" priority="29" operator="notEqual">
      <formula>$I$67</formula>
    </cfRule>
  </conditionalFormatting>
  <conditionalFormatting sqref="Q67:R67">
    <cfRule type="cellIs" dxfId="151" priority="28" operator="notEqual">
      <formula>$K$67</formula>
    </cfRule>
  </conditionalFormatting>
  <conditionalFormatting sqref="O68:P68">
    <cfRule type="cellIs" dxfId="150" priority="27" operator="notEqual">
      <formula>$I$68</formula>
    </cfRule>
  </conditionalFormatting>
  <conditionalFormatting sqref="Q68:R68">
    <cfRule type="cellIs" dxfId="149" priority="26" operator="notEqual">
      <formula>$K$68</formula>
    </cfRule>
  </conditionalFormatting>
  <conditionalFormatting sqref="O69:P69">
    <cfRule type="cellIs" dxfId="148" priority="25" operator="notEqual">
      <formula>$I$69</formula>
    </cfRule>
  </conditionalFormatting>
  <conditionalFormatting sqref="Q69:R69">
    <cfRule type="cellIs" dxfId="147" priority="24" operator="notEqual">
      <formula>$K$69</formula>
    </cfRule>
  </conditionalFormatting>
  <conditionalFormatting sqref="O77:P77">
    <cfRule type="cellIs" dxfId="146" priority="23" operator="notEqual">
      <formula>$I$77</formula>
    </cfRule>
  </conditionalFormatting>
  <conditionalFormatting sqref="Q77:R77">
    <cfRule type="cellIs" dxfId="145" priority="22" operator="notEqual">
      <formula>$K$77</formula>
    </cfRule>
  </conditionalFormatting>
  <conditionalFormatting sqref="O78:P78">
    <cfRule type="cellIs" dxfId="144" priority="21" operator="notEqual">
      <formula>$I$78</formula>
    </cfRule>
  </conditionalFormatting>
  <conditionalFormatting sqref="Q78:R78">
    <cfRule type="cellIs" dxfId="143" priority="20" operator="notEqual">
      <formula>$K$78</formula>
    </cfRule>
  </conditionalFormatting>
  <conditionalFormatting sqref="O79:P79">
    <cfRule type="cellIs" dxfId="142" priority="19" operator="notEqual">
      <formula>$I$79</formula>
    </cfRule>
  </conditionalFormatting>
  <conditionalFormatting sqref="Q79:R79">
    <cfRule type="cellIs" dxfId="141" priority="18" operator="notEqual">
      <formula>$K$79</formula>
    </cfRule>
  </conditionalFormatting>
  <conditionalFormatting sqref="S21:T21">
    <cfRule type="cellIs" dxfId="140" priority="14" operator="notEqual">
      <formula>0</formula>
    </cfRule>
  </conditionalFormatting>
  <conditionalFormatting sqref="U21:V21">
    <cfRule type="cellIs" dxfId="139" priority="13" operator="notEqual">
      <formula>0</formula>
    </cfRule>
  </conditionalFormatting>
  <conditionalFormatting sqref="W21:X21">
    <cfRule type="cellIs" dxfId="138" priority="12" operator="notEqual">
      <formula>0</formula>
    </cfRule>
  </conditionalFormatting>
  <conditionalFormatting sqref="S22:T22">
    <cfRule type="cellIs" dxfId="137" priority="11" operator="notEqual">
      <formula>0</formula>
    </cfRule>
  </conditionalFormatting>
  <conditionalFormatting sqref="U22:V22">
    <cfRule type="cellIs" dxfId="136" priority="10" operator="notEqual">
      <formula>0</formula>
    </cfRule>
  </conditionalFormatting>
  <conditionalFormatting sqref="W22:X22">
    <cfRule type="cellIs" dxfId="135" priority="9" operator="notEqual">
      <formula>0</formula>
    </cfRule>
  </conditionalFormatting>
  <conditionalFormatting sqref="E21:F21">
    <cfRule type="cellIs" dxfId="134" priority="8" operator="notEqual">
      <formula>0</formula>
    </cfRule>
  </conditionalFormatting>
  <conditionalFormatting sqref="G21:H21">
    <cfRule type="cellIs" dxfId="133" priority="7" operator="notEqual">
      <formula>0</formula>
    </cfRule>
  </conditionalFormatting>
  <conditionalFormatting sqref="I21:J21">
    <cfRule type="cellIs" dxfId="132" priority="6" operator="notEqual">
      <formula>0</formula>
    </cfRule>
  </conditionalFormatting>
  <conditionalFormatting sqref="E22:F22">
    <cfRule type="cellIs" dxfId="131" priority="5" operator="notEqual">
      <formula>0</formula>
    </cfRule>
  </conditionalFormatting>
  <conditionalFormatting sqref="G22:H22">
    <cfRule type="cellIs" dxfId="130" priority="4" operator="notEqual">
      <formula>0</formula>
    </cfRule>
  </conditionalFormatting>
  <conditionalFormatting sqref="I22:J22">
    <cfRule type="cellIs" dxfId="129" priority="3" operator="notEqual">
      <formula>0</formula>
    </cfRule>
  </conditionalFormatting>
  <conditionalFormatting sqref="K21:L21">
    <cfRule type="cellIs" dxfId="128" priority="2" operator="notEqual">
      <formula>0</formula>
    </cfRule>
  </conditionalFormatting>
  <conditionalFormatting sqref="K22:L22">
    <cfRule type="cellIs" dxfId="127" priority="1" operator="notEqual">
      <formula>0</formula>
    </cfRule>
  </conditionalFormatting>
  <conditionalFormatting sqref="N12:P12">
    <cfRule type="expression" dxfId="126" priority="15">
      <formula>AND($G$12=2,$N$12&lt;&gt;#REF!)</formula>
    </cfRule>
    <cfRule type="expression" dxfId="125" priority="16">
      <formula>AND($G$12=1,$N$12&lt;&gt;#REF!)</formula>
    </cfRule>
  </conditionalFormatting>
  <dataValidations count="3">
    <dataValidation type="list" allowBlank="1" showInputMessage="1" showErrorMessage="1" sqref="Z8 Y7:Z7" xr:uid="{00000000-0002-0000-0000-000000000000}">
      <formula1>trigramme</formula1>
    </dataValidation>
    <dataValidation type="list" allowBlank="1" showInputMessage="1" showErrorMessage="1" sqref="W85" xr:uid="{00000000-0002-0000-0000-000001000000}">
      <formula1>responsabilite</formula1>
    </dataValidation>
    <dataValidation type="list" allowBlank="1" showInputMessage="1" showErrorMessage="1" sqref="T87" xr:uid="{00000000-0002-0000-0000-000002000000}">
      <formula1>origine</formula1>
    </dataValidation>
  </dataValidations>
  <printOptions horizontalCentered="1"/>
  <pageMargins left="0.43307086614173229" right="0.43307086614173229" top="0.35433070866141736" bottom="0.43307086614173229" header="0.55118110236220474" footer="0.43307086614173229"/>
  <pageSetup paperSize="9" scale="60" fitToHeight="0" orientation="portrait" r:id="rId1"/>
  <headerFooter alignWithMargins="0">
    <oddFooter>&amp;LRéférence document: EXP_MOD_007_V03_N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Drop Down 14">
              <controlPr defaultSize="0" print="0" autoLine="0" autoPict="0" macro="[0]!Zonecombinée14_QuandChangement">
                <anchor moveWithCells="1">
                  <from>
                    <xdr:col>7</xdr:col>
                    <xdr:colOff>0</xdr:colOff>
                    <xdr:row>10</xdr:row>
                    <xdr:rowOff>190500</xdr:rowOff>
                  </from>
                  <to>
                    <xdr:col>11</xdr:col>
                    <xdr:colOff>0</xdr:colOff>
                    <xdr:row>12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3">
    <pageSetUpPr fitToPage="1"/>
  </sheetPr>
  <dimension ref="A1:BU103"/>
  <sheetViews>
    <sheetView view="pageBreakPreview" zoomScale="87" zoomScaleNormal="100" zoomScaleSheetLayoutView="70" workbookViewId="0">
      <selection activeCell="AA105" sqref="AA105"/>
    </sheetView>
  </sheetViews>
  <sheetFormatPr baseColWidth="10" defaultRowHeight="13.2" outlineLevelRow="1" x14ac:dyDescent="0.25"/>
  <cols>
    <col min="1" max="26" width="6.109375" style="153" customWidth="1"/>
    <col min="27" max="27" width="13.33203125" style="17" bestFit="1" customWidth="1"/>
    <col min="28" max="73" width="11.44140625" style="17"/>
  </cols>
  <sheetData>
    <row r="1" spans="1:73" x14ac:dyDescent="0.25">
      <c r="A1" s="11">
        <v>55555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10"/>
    </row>
    <row r="2" spans="1:73" x14ac:dyDescent="0.25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12"/>
    </row>
    <row r="3" spans="1:73" x14ac:dyDescent="0.25">
      <c r="A3" s="9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12"/>
    </row>
    <row r="4" spans="1:73" ht="12.75" customHeight="1" x14ac:dyDescent="0.25">
      <c r="A4" s="9"/>
      <c r="B4" s="4"/>
      <c r="C4" s="4"/>
      <c r="D4" s="4"/>
      <c r="E4" s="4"/>
      <c r="F4" s="4"/>
      <c r="G4" s="4"/>
      <c r="H4" s="4"/>
      <c r="I4" s="247" t="s">
        <v>101</v>
      </c>
      <c r="J4" s="247"/>
      <c r="K4" s="247"/>
      <c r="L4" s="247"/>
      <c r="M4" s="247"/>
      <c r="N4" s="247"/>
      <c r="O4" s="247"/>
      <c r="P4" s="247"/>
      <c r="Q4" s="247"/>
      <c r="R4" s="190"/>
      <c r="S4" s="29"/>
      <c r="T4" s="29"/>
      <c r="U4" s="4"/>
      <c r="V4" s="4"/>
      <c r="W4" s="4"/>
      <c r="X4" s="4"/>
      <c r="Y4" s="4"/>
      <c r="Z4" s="12"/>
    </row>
    <row r="5" spans="1:73" ht="12.75" customHeight="1" x14ac:dyDescent="0.25">
      <c r="A5" s="9"/>
      <c r="B5" s="4"/>
      <c r="C5" s="4"/>
      <c r="D5" s="4"/>
      <c r="E5" s="4"/>
      <c r="F5" s="4"/>
      <c r="G5" s="4"/>
      <c r="H5" s="4"/>
      <c r="I5" s="247"/>
      <c r="J5" s="247"/>
      <c r="K5" s="247"/>
      <c r="L5" s="247"/>
      <c r="M5" s="247"/>
      <c r="N5" s="247"/>
      <c r="O5" s="247"/>
      <c r="P5" s="247"/>
      <c r="Q5" s="247"/>
      <c r="R5" s="190"/>
      <c r="S5" s="29"/>
      <c r="T5" s="29"/>
      <c r="U5" s="190"/>
      <c r="V5" s="190"/>
      <c r="W5" s="190"/>
      <c r="X5" s="190"/>
      <c r="Y5" s="190"/>
      <c r="Z5" s="30"/>
    </row>
    <row r="6" spans="1:73" ht="13.8" thickBot="1" x14ac:dyDescent="0.3">
      <c r="A6" s="9"/>
      <c r="B6" s="4"/>
      <c r="C6" s="4"/>
      <c r="D6" s="4"/>
      <c r="E6" s="4"/>
      <c r="F6" s="4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68"/>
      <c r="T6" s="168"/>
      <c r="U6" s="197"/>
      <c r="V6" s="197"/>
      <c r="W6" s="197"/>
      <c r="X6" s="197"/>
      <c r="Y6" s="197"/>
      <c r="Z6" s="8"/>
    </row>
    <row r="7" spans="1:73" ht="24" customHeight="1" thickBot="1" x14ac:dyDescent="0.3">
      <c r="A7" s="251" t="s">
        <v>0</v>
      </c>
      <c r="B7" s="252"/>
      <c r="C7" s="252"/>
      <c r="D7" s="252"/>
      <c r="E7" s="252"/>
      <c r="F7" s="191"/>
      <c r="G7" s="231">
        <f>'1'!G7+1</f>
        <v>43984</v>
      </c>
      <c r="H7" s="231"/>
      <c r="I7" s="194"/>
      <c r="J7" s="194"/>
      <c r="K7" s="232">
        <v>0.16666666666666666</v>
      </c>
      <c r="L7" s="232"/>
      <c r="M7" s="171" t="s">
        <v>1</v>
      </c>
      <c r="N7" s="231">
        <f>G7+1</f>
        <v>43985</v>
      </c>
      <c r="O7" s="231"/>
      <c r="P7" s="194"/>
      <c r="Q7" s="232">
        <v>4.1666666666666664E-2</v>
      </c>
      <c r="R7" s="232"/>
      <c r="S7" s="171"/>
      <c r="T7" s="171"/>
      <c r="U7" s="172"/>
      <c r="V7" s="172"/>
      <c r="W7" s="2" t="s">
        <v>2</v>
      </c>
      <c r="X7" s="2"/>
      <c r="Y7" s="229" t="s">
        <v>23</v>
      </c>
      <c r="Z7" s="230"/>
      <c r="AA7" s="18"/>
    </row>
    <row r="8" spans="1:73" ht="15" customHeight="1" thickBot="1" x14ac:dyDescent="0.3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 ht="19.5" customHeight="1" thickBot="1" x14ac:dyDescent="0.3">
      <c r="A9" s="248" t="s">
        <v>63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49"/>
      <c r="N9" s="249"/>
      <c r="O9" s="249"/>
      <c r="P9" s="249"/>
      <c r="Q9" s="249"/>
      <c r="R9" s="249"/>
      <c r="S9" s="249"/>
      <c r="T9" s="249"/>
      <c r="U9" s="249"/>
      <c r="V9" s="249"/>
      <c r="W9" s="249"/>
      <c r="X9" s="249"/>
      <c r="Y9" s="249"/>
      <c r="Z9" s="250"/>
      <c r="AA9" s="19"/>
    </row>
    <row r="10" spans="1:73" ht="11.25" customHeight="1" x14ac:dyDescent="0.25">
      <c r="A10" s="105"/>
      <c r="B10" s="24"/>
      <c r="C10" s="13"/>
      <c r="D10" s="13"/>
      <c r="E10" s="14"/>
      <c r="F10" s="14"/>
      <c r="G10" s="102"/>
      <c r="H10" s="102"/>
      <c r="I10" s="27"/>
      <c r="J10" s="27"/>
      <c r="K10" s="27"/>
      <c r="L10" s="27"/>
      <c r="M10" s="28"/>
      <c r="N10" s="28"/>
      <c r="O10" s="24"/>
      <c r="P10" s="24"/>
      <c r="Q10" s="25"/>
      <c r="R10" s="25"/>
      <c r="S10" s="28"/>
      <c r="T10" s="28"/>
      <c r="U10" s="25"/>
      <c r="V10" s="25"/>
      <c r="W10" s="26"/>
      <c r="X10" s="26"/>
      <c r="Y10" s="26"/>
      <c r="Z10" s="32"/>
      <c r="AA10" s="19"/>
    </row>
    <row r="11" spans="1:73" ht="15.75" customHeight="1" x14ac:dyDescent="0.25">
      <c r="A11" s="173"/>
      <c r="B11" s="108"/>
      <c r="C11" s="218" t="s">
        <v>21</v>
      </c>
      <c r="D11" s="218"/>
      <c r="E11" s="218"/>
      <c r="F11" s="218"/>
      <c r="G11" s="108"/>
      <c r="H11" s="218" t="s">
        <v>56</v>
      </c>
      <c r="I11" s="218"/>
      <c r="J11" s="218"/>
      <c r="K11" s="218"/>
      <c r="L11" s="108"/>
      <c r="M11" s="180"/>
      <c r="N11" s="236" t="s">
        <v>73</v>
      </c>
      <c r="O11" s="236"/>
      <c r="P11" s="236"/>
      <c r="Q11" s="236" t="s">
        <v>57</v>
      </c>
      <c r="R11" s="236"/>
      <c r="S11" s="236"/>
      <c r="T11" s="108"/>
      <c r="U11" s="236" t="s">
        <v>71</v>
      </c>
      <c r="V11" s="236"/>
      <c r="W11" s="234" t="s">
        <v>72</v>
      </c>
      <c r="X11" s="235"/>
      <c r="Y11" s="195"/>
      <c r="Z11" s="33"/>
      <c r="AA11" s="19"/>
    </row>
    <row r="12" spans="1:73" ht="15.75" customHeight="1" x14ac:dyDescent="0.25">
      <c r="A12" s="16"/>
      <c r="B12" s="187"/>
      <c r="C12" s="219" t="e">
        <f>IF(G7=N7,((Q7-K7)*24*60),#REF!*24)</f>
        <v>#REF!</v>
      </c>
      <c r="D12" s="219"/>
      <c r="E12" s="219"/>
      <c r="F12" s="219"/>
      <c r="G12" s="188">
        <v>0</v>
      </c>
      <c r="H12" s="310" t="e">
        <f>INDEX(#REF!,G12)</f>
        <v>#REF!</v>
      </c>
      <c r="I12" s="310"/>
      <c r="J12" s="310"/>
      <c r="K12" s="310"/>
      <c r="L12" s="186"/>
      <c r="M12" s="185"/>
      <c r="N12" s="256">
        <f>K52*3.261+M52*3.259</f>
        <v>554.20000000000005</v>
      </c>
      <c r="O12" s="256"/>
      <c r="P12" s="256"/>
      <c r="Q12" s="256">
        <f>Q52*3.261+S52*3.259+I60*2.64+K60*2.634+O60*2.665+Q60*2.666+I70*1.422+K70*1.414+O70*1.838+Q70*1.845</f>
        <v>541.16000000000008</v>
      </c>
      <c r="R12" s="256"/>
      <c r="S12" s="256"/>
      <c r="T12" s="199"/>
      <c r="U12" s="237">
        <f>Q52+O60+I60+I70+O70+O80+I80</f>
        <v>83</v>
      </c>
      <c r="V12" s="233"/>
      <c r="W12" s="233">
        <f>S52+Q60+K60+K70+Q70+Q80+K80</f>
        <v>83</v>
      </c>
      <c r="X12" s="233"/>
      <c r="Y12" s="202">
        <f>U12+W12</f>
        <v>166</v>
      </c>
      <c r="Z12" s="203">
        <f>K52+M52</f>
        <v>170</v>
      </c>
      <c r="AA12" s="19"/>
    </row>
    <row r="13" spans="1:73" ht="6.75" customHeight="1" x14ac:dyDescent="0.25">
      <c r="A13" s="16"/>
      <c r="B13" s="197"/>
      <c r="C13" s="113"/>
      <c r="D13" s="113"/>
      <c r="E13" s="113"/>
      <c r="F13" s="113"/>
      <c r="G13" s="106"/>
      <c r="H13" s="106"/>
      <c r="I13" s="22"/>
      <c r="J13" s="22"/>
      <c r="K13" s="22"/>
      <c r="L13" s="22"/>
      <c r="M13" s="23"/>
      <c r="N13" s="23"/>
      <c r="O13" s="22"/>
      <c r="P13" s="22"/>
      <c r="Q13" s="22"/>
      <c r="R13" s="22"/>
      <c r="S13" s="23"/>
      <c r="T13" s="23"/>
      <c r="U13" s="22"/>
      <c r="V13" s="22"/>
      <c r="W13" s="22"/>
      <c r="X13" s="22"/>
      <c r="Y13" s="22"/>
      <c r="Z13" s="33"/>
      <c r="AA13" s="19"/>
    </row>
    <row r="14" spans="1:73" ht="4.5" customHeight="1" x14ac:dyDescent="0.25">
      <c r="A14" s="114"/>
      <c r="B14" s="193"/>
      <c r="C14" s="193"/>
      <c r="D14" s="193"/>
      <c r="E14" s="193"/>
      <c r="F14" s="193"/>
      <c r="G14" s="99"/>
      <c r="H14" s="99"/>
      <c r="I14" s="121"/>
      <c r="J14" s="121"/>
      <c r="K14" s="22"/>
      <c r="L14" s="22"/>
      <c r="M14" s="193"/>
      <c r="N14" s="193"/>
      <c r="O14" s="193"/>
      <c r="P14" s="193"/>
      <c r="Q14" s="99"/>
      <c r="R14" s="99"/>
      <c r="S14" s="254"/>
      <c r="T14" s="254"/>
      <c r="U14" s="254"/>
      <c r="V14" s="193"/>
      <c r="W14" s="99"/>
      <c r="X14" s="99"/>
      <c r="Y14" s="99"/>
      <c r="Z14" s="33"/>
      <c r="AA14" s="19"/>
    </row>
    <row r="15" spans="1:73" ht="15.75" customHeight="1" x14ac:dyDescent="0.25">
      <c r="A15" s="31"/>
      <c r="B15" s="6"/>
      <c r="C15" s="218" t="s">
        <v>59</v>
      </c>
      <c r="D15" s="218"/>
      <c r="E15" s="218"/>
      <c r="F15" s="218"/>
      <c r="G15" s="218"/>
      <c r="H15" s="195"/>
      <c r="I15" s="218" t="s">
        <v>58</v>
      </c>
      <c r="J15" s="218"/>
      <c r="K15" s="218"/>
      <c r="L15" s="218"/>
      <c r="M15" s="218"/>
      <c r="N15" s="108"/>
      <c r="O15" s="218" t="s">
        <v>70</v>
      </c>
      <c r="P15" s="218"/>
      <c r="Q15" s="218"/>
      <c r="R15" s="108"/>
      <c r="S15" s="218" t="s">
        <v>61</v>
      </c>
      <c r="T15" s="218"/>
      <c r="U15" s="218"/>
      <c r="V15" s="218"/>
      <c r="W15" s="218"/>
      <c r="X15" s="218"/>
      <c r="Y15" s="195"/>
      <c r="Z15" s="34"/>
      <c r="AA15" s="19"/>
    </row>
    <row r="16" spans="1:73" ht="15.75" customHeight="1" x14ac:dyDescent="0.25">
      <c r="A16" s="104"/>
      <c r="B16" s="167"/>
      <c r="C16" s="255" t="e">
        <f>(1-1/2*(SUM(S93:S4964)+SUM(U93:U4964))/C12)</f>
        <v>#REF!</v>
      </c>
      <c r="D16" s="255"/>
      <c r="E16" s="255"/>
      <c r="F16" s="255"/>
      <c r="G16" s="255"/>
      <c r="H16" s="149"/>
      <c r="I16" s="311" t="e">
        <f ca="1">(1-1/2*(SUMIF(W85:W4964,"TAL",S93:S4964)+SUMIF(W85:W4964,"à discuter",S93:S4964)+SUMIF(W85:W4964,"TAL",U93:U4964)+SUMIF(W85:W4964,"à discuter",U93:U4964))/C12)</f>
        <v>#REF!</v>
      </c>
      <c r="J16" s="311"/>
      <c r="K16" s="311"/>
      <c r="L16" s="311"/>
      <c r="M16" s="311"/>
      <c r="N16" s="117"/>
      <c r="O16" s="278">
        <v>4</v>
      </c>
      <c r="P16" s="278"/>
      <c r="Q16" s="278"/>
      <c r="R16" s="117"/>
      <c r="S16" s="277">
        <f>Q12+'1'!S16</f>
        <v>538066.14</v>
      </c>
      <c r="T16" s="277"/>
      <c r="U16" s="277"/>
      <c r="V16" s="277"/>
      <c r="W16" s="277"/>
      <c r="X16" s="277"/>
      <c r="Y16" s="178"/>
      <c r="Z16" s="5"/>
      <c r="AA16" s="18"/>
    </row>
    <row r="17" spans="1:73" ht="11.25" customHeight="1" x14ac:dyDescent="0.25">
      <c r="A17" s="104"/>
      <c r="B17" s="167"/>
      <c r="C17" s="91"/>
      <c r="D17" s="91"/>
      <c r="E17" s="109"/>
      <c r="F17" s="109"/>
      <c r="G17" s="109"/>
      <c r="H17" s="109"/>
      <c r="I17" s="109"/>
      <c r="J17" s="109"/>
      <c r="K17" s="110"/>
      <c r="L17" s="110"/>
      <c r="M17" s="111"/>
      <c r="N17" s="111"/>
      <c r="O17" s="111"/>
      <c r="P17" s="111"/>
      <c r="Q17" s="110"/>
      <c r="R17" s="110"/>
      <c r="S17" s="110"/>
      <c r="T17" s="110"/>
      <c r="U17" s="110"/>
      <c r="V17" s="110"/>
      <c r="W17" s="112"/>
      <c r="X17" s="112"/>
      <c r="Y17" s="112"/>
      <c r="Z17" s="5"/>
      <c r="AA17" s="18"/>
    </row>
    <row r="18" spans="1:73" ht="15.75" customHeight="1" x14ac:dyDescent="0.25">
      <c r="A18" s="31"/>
      <c r="B18" s="6"/>
      <c r="C18" s="174"/>
      <c r="D18" s="179">
        <v>4</v>
      </c>
      <c r="E18" s="218" t="s">
        <v>65</v>
      </c>
      <c r="F18" s="218"/>
      <c r="G18" s="218"/>
      <c r="H18" s="218"/>
      <c r="I18" s="218"/>
      <c r="J18" s="218"/>
      <c r="K18" s="218"/>
      <c r="L18" s="218"/>
      <c r="M18" s="92"/>
      <c r="N18" s="241"/>
      <c r="O18" s="241"/>
      <c r="P18" s="195"/>
      <c r="Q18" s="108"/>
      <c r="R18" s="108"/>
      <c r="S18" s="218" t="s">
        <v>60</v>
      </c>
      <c r="T18" s="218"/>
      <c r="U18" s="218"/>
      <c r="V18" s="218"/>
      <c r="W18" s="218"/>
      <c r="X18" s="218"/>
      <c r="Y18" s="195"/>
      <c r="Z18" s="5"/>
      <c r="AA18" s="18"/>
    </row>
    <row r="19" spans="1:73" ht="1.5" customHeight="1" x14ac:dyDescent="0.25">
      <c r="A19" s="9"/>
      <c r="B19" s="4"/>
      <c r="C19" s="143"/>
      <c r="D19" s="143"/>
      <c r="E19" s="103"/>
      <c r="F19" s="103"/>
      <c r="G19" s="103"/>
      <c r="H19" s="103"/>
      <c r="I19" s="98"/>
      <c r="J19" s="98"/>
      <c r="K19" s="103"/>
      <c r="L19" s="103"/>
      <c r="M19" s="92"/>
      <c r="N19" s="242"/>
      <c r="O19" s="242"/>
      <c r="P19" s="196"/>
      <c r="Q19" s="148"/>
      <c r="R19" s="148"/>
      <c r="S19" s="253"/>
      <c r="T19" s="253"/>
      <c r="U19" s="253"/>
      <c r="V19" s="253"/>
      <c r="W19" s="253"/>
      <c r="X19" s="192"/>
      <c r="Y19" s="192"/>
      <c r="Z19" s="33"/>
      <c r="AA19" s="158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 ht="27" customHeight="1" x14ac:dyDescent="0.25">
      <c r="A20" s="31"/>
      <c r="B20" s="6"/>
      <c r="C20" s="101"/>
      <c r="D20" s="101"/>
      <c r="E20" s="238" t="s">
        <v>102</v>
      </c>
      <c r="F20" s="239"/>
      <c r="G20" s="238" t="s">
        <v>103</v>
      </c>
      <c r="H20" s="239"/>
      <c r="I20" s="238" t="s">
        <v>64</v>
      </c>
      <c r="J20" s="239"/>
      <c r="K20" s="240" t="s">
        <v>9</v>
      </c>
      <c r="L20" s="240"/>
      <c r="M20" s="100"/>
      <c r="N20" s="100"/>
      <c r="O20" s="101"/>
      <c r="P20" s="101"/>
      <c r="Q20" s="161"/>
      <c r="R20" s="189"/>
      <c r="S20" s="245" t="s">
        <v>104</v>
      </c>
      <c r="T20" s="246"/>
      <c r="U20" s="245" t="s">
        <v>105</v>
      </c>
      <c r="V20" s="246"/>
      <c r="W20" s="240" t="s">
        <v>106</v>
      </c>
      <c r="X20" s="240"/>
      <c r="Y20" s="97"/>
      <c r="Z20" s="5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 ht="15.6" x14ac:dyDescent="0.25">
      <c r="A21" s="31"/>
      <c r="B21" s="6"/>
      <c r="C21" s="245" t="s">
        <v>20</v>
      </c>
      <c r="D21" s="246"/>
      <c r="E21" s="243">
        <f>SUM(COUNTIF(W85:W4964,"TAL"))</f>
        <v>1</v>
      </c>
      <c r="F21" s="244"/>
      <c r="G21" s="243">
        <f>SUM(COUNTIF(W85:W4964,"NTAL"))</f>
        <v>0</v>
      </c>
      <c r="H21" s="244"/>
      <c r="I21" s="243">
        <f>SUM(COUNTIF(W85:W4964,"à discuter"))</f>
        <v>0</v>
      </c>
      <c r="J21" s="244"/>
      <c r="K21" s="279">
        <f>(E21)+(G21 )+(I21 )</f>
        <v>1</v>
      </c>
      <c r="L21" s="280"/>
      <c r="M21" s="100"/>
      <c r="N21" s="100"/>
      <c r="O21" s="107"/>
      <c r="P21" s="107"/>
      <c r="Q21" s="245" t="s">
        <v>20</v>
      </c>
      <c r="R21" s="246"/>
      <c r="S21" s="243">
        <v>0</v>
      </c>
      <c r="T21" s="244"/>
      <c r="U21" s="243">
        <v>2</v>
      </c>
      <c r="V21" s="244"/>
      <c r="W21" s="243">
        <v>0</v>
      </c>
      <c r="X21" s="244"/>
      <c r="Y21" s="192"/>
      <c r="Z21" s="5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 ht="15.6" x14ac:dyDescent="0.25">
      <c r="A22" s="31"/>
      <c r="B22" s="6"/>
      <c r="C22" s="245" t="s">
        <v>21</v>
      </c>
      <c r="D22" s="246"/>
      <c r="E22" s="243">
        <f ca="1">SUMIF(W85:W4964,"TAL",O87:O4964)</f>
        <v>24</v>
      </c>
      <c r="F22" s="244"/>
      <c r="G22" s="243">
        <f ca="1">SUMIF(W85:W4964,"NTAL",O87:O4964)</f>
        <v>0</v>
      </c>
      <c r="H22" s="244"/>
      <c r="I22" s="243">
        <f ca="1">SUMIF(W85:W4964,"à discuter",O87:O4964)</f>
        <v>0</v>
      </c>
      <c r="J22" s="244"/>
      <c r="K22" s="279">
        <f ca="1">(E22)+(G22 )+(I22 )</f>
        <v>24</v>
      </c>
      <c r="L22" s="280"/>
      <c r="M22" s="100"/>
      <c r="N22" s="100"/>
      <c r="O22" s="107"/>
      <c r="P22" s="107"/>
      <c r="Q22" s="245" t="s">
        <v>21</v>
      </c>
      <c r="R22" s="246"/>
      <c r="S22" s="243">
        <v>0</v>
      </c>
      <c r="T22" s="244"/>
      <c r="U22" s="243">
        <v>146</v>
      </c>
      <c r="V22" s="244"/>
      <c r="W22" s="243">
        <v>0</v>
      </c>
      <c r="X22" s="244"/>
      <c r="Y22" s="192"/>
      <c r="Z22" s="5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 ht="6.75" customHeight="1" thickBot="1" x14ac:dyDescent="0.3">
      <c r="A23" s="39"/>
      <c r="B23" s="146"/>
      <c r="C23" s="15"/>
      <c r="D23" s="197"/>
      <c r="E23" s="197"/>
      <c r="F23" s="197"/>
      <c r="G23" s="197"/>
      <c r="H23" s="197"/>
      <c r="I23" s="197"/>
      <c r="J23" s="197"/>
      <c r="K23" s="91"/>
      <c r="L23" s="91"/>
      <c r="M23" s="197"/>
      <c r="N23" s="197"/>
      <c r="O23" s="92"/>
      <c r="P23" s="92"/>
      <c r="Q23" s="92"/>
      <c r="R23" s="92"/>
      <c r="S23" s="92"/>
      <c r="T23" s="92"/>
      <c r="U23" s="92"/>
      <c r="V23" s="92"/>
      <c r="W23" s="37"/>
      <c r="X23" s="37"/>
      <c r="Y23" s="37"/>
      <c r="Z23" s="12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 ht="18.75" customHeight="1" thickBot="1" x14ac:dyDescent="0.3">
      <c r="A24" s="248" t="s">
        <v>22</v>
      </c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50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 ht="102.75" customHeight="1" x14ac:dyDescent="0.25">
      <c r="A25" s="259"/>
      <c r="B25" s="260"/>
      <c r="C25" s="260"/>
      <c r="D25" s="260"/>
      <c r="E25" s="260"/>
      <c r="F25" s="260"/>
      <c r="G25" s="260"/>
      <c r="H25" s="260"/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1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 ht="15.75" customHeight="1" x14ac:dyDescent="0.25">
      <c r="A26" s="262"/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4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 ht="16.5" customHeight="1" thickBot="1" x14ac:dyDescent="0.3">
      <c r="A27" s="265"/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7"/>
      <c r="AA27" s="18"/>
    </row>
    <row r="28" spans="1:73" ht="18" thickBot="1" x14ac:dyDescent="0.3">
      <c r="A28" s="257" t="s">
        <v>55</v>
      </c>
      <c r="B28" s="257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 ht="12.75" customHeight="1" x14ac:dyDescent="0.25">
      <c r="A29" s="16"/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138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 ht="17.25" customHeight="1" x14ac:dyDescent="0.25">
      <c r="A30" s="16"/>
      <c r="B30" s="197"/>
      <c r="C30" s="197"/>
      <c r="D30" s="197"/>
      <c r="E30" s="197"/>
      <c r="F30" s="197"/>
      <c r="G30" s="268" t="s">
        <v>3</v>
      </c>
      <c r="H30" s="269"/>
      <c r="I30" s="245" t="s">
        <v>4</v>
      </c>
      <c r="J30" s="272"/>
      <c r="K30" s="272"/>
      <c r="L30" s="272"/>
      <c r="M30" s="272"/>
      <c r="N30" s="246"/>
      <c r="O30" s="245" t="s">
        <v>5</v>
      </c>
      <c r="P30" s="272"/>
      <c r="Q30" s="272"/>
      <c r="R30" s="272"/>
      <c r="S30" s="272"/>
      <c r="T30" s="246"/>
      <c r="U30" s="139"/>
      <c r="V30" s="139"/>
      <c r="W30" s="98"/>
      <c r="X30" s="98"/>
      <c r="Y30" s="98"/>
      <c r="Z30" s="138"/>
      <c r="AA30" s="18"/>
      <c r="AB30" s="2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</row>
    <row r="31" spans="1:73" ht="40.5" customHeight="1" x14ac:dyDescent="0.25">
      <c r="A31" s="16"/>
      <c r="B31" s="197"/>
      <c r="C31" s="197"/>
      <c r="D31" s="197"/>
      <c r="E31" s="197"/>
      <c r="F31" s="197"/>
      <c r="G31" s="270"/>
      <c r="H31" s="271"/>
      <c r="I31" s="238" t="s">
        <v>20</v>
      </c>
      <c r="J31" s="239"/>
      <c r="K31" s="245" t="s">
        <v>95</v>
      </c>
      <c r="L31" s="246"/>
      <c r="M31" s="245" t="s">
        <v>108</v>
      </c>
      <c r="N31" s="246"/>
      <c r="O31" s="238" t="s">
        <v>109</v>
      </c>
      <c r="P31" s="239"/>
      <c r="Q31" s="245" t="s">
        <v>95</v>
      </c>
      <c r="R31" s="246"/>
      <c r="S31" s="245" t="s">
        <v>108</v>
      </c>
      <c r="T31" s="246"/>
      <c r="U31" s="139"/>
      <c r="V31" s="139"/>
      <c r="W31" s="97"/>
      <c r="X31" s="97"/>
      <c r="Y31" s="97"/>
      <c r="Z31" s="140"/>
      <c r="AD31" s="131"/>
      <c r="AE31" s="131"/>
      <c r="AF31" s="131"/>
      <c r="AG31" s="131"/>
      <c r="AH31" s="131"/>
      <c r="AI31" s="131"/>
      <c r="AJ31" s="131"/>
      <c r="AK31" s="1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 x14ac:dyDescent="0.25">
      <c r="A32" s="16"/>
      <c r="B32" s="197"/>
      <c r="C32" s="197"/>
      <c r="D32" s="197"/>
      <c r="E32" s="197"/>
      <c r="F32" s="197"/>
      <c r="G32" s="281" t="s">
        <v>75</v>
      </c>
      <c r="H32" s="282"/>
      <c r="I32" s="281">
        <v>2</v>
      </c>
      <c r="J32" s="282"/>
      <c r="K32" s="283">
        <v>12</v>
      </c>
      <c r="L32" s="284"/>
      <c r="M32" s="283">
        <v>12</v>
      </c>
      <c r="N32" s="284"/>
      <c r="O32" s="281">
        <v>2</v>
      </c>
      <c r="P32" s="282"/>
      <c r="Q32" s="283">
        <v>12</v>
      </c>
      <c r="R32" s="284"/>
      <c r="S32" s="283">
        <v>12</v>
      </c>
      <c r="T32" s="284"/>
      <c r="U32" s="125"/>
      <c r="V32" s="125"/>
      <c r="W32" s="125"/>
      <c r="X32" s="125"/>
      <c r="Y32" s="125"/>
      <c r="Z32" s="141"/>
      <c r="AA32" s="155"/>
      <c r="AB32" s="155"/>
      <c r="AC32" s="155"/>
      <c r="AD32" s="155"/>
      <c r="AE32" s="131"/>
      <c r="AF32" s="131"/>
      <c r="AG32" s="131"/>
      <c r="AH32" s="131"/>
      <c r="AI32" s="131"/>
      <c r="AJ32" s="131"/>
      <c r="AK32" s="131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1:73" x14ac:dyDescent="0.25">
      <c r="A33" s="16"/>
      <c r="B33" s="197"/>
      <c r="C33" s="197"/>
      <c r="D33" s="197"/>
      <c r="E33" s="197"/>
      <c r="F33" s="197"/>
      <c r="G33" s="273" t="s">
        <v>76</v>
      </c>
      <c r="H33" s="274"/>
      <c r="I33" s="273">
        <v>2</v>
      </c>
      <c r="J33" s="274"/>
      <c r="K33" s="275">
        <v>18</v>
      </c>
      <c r="L33" s="276"/>
      <c r="M33" s="275">
        <v>18</v>
      </c>
      <c r="N33" s="276"/>
      <c r="O33" s="273">
        <v>2</v>
      </c>
      <c r="P33" s="274"/>
      <c r="Q33" s="275">
        <v>18</v>
      </c>
      <c r="R33" s="276"/>
      <c r="S33" s="275">
        <v>18</v>
      </c>
      <c r="T33" s="276"/>
      <c r="U33" s="125"/>
      <c r="V33" s="125"/>
      <c r="W33" s="125"/>
      <c r="X33" s="125"/>
      <c r="Y33" s="125"/>
      <c r="Z33" s="141"/>
      <c r="AA33" s="155"/>
      <c r="AB33" s="155"/>
      <c r="AC33" s="155"/>
      <c r="AD33" s="155"/>
      <c r="AE33" s="131"/>
      <c r="AF33" s="131"/>
      <c r="AG33" s="131"/>
      <c r="AH33" s="131"/>
      <c r="AI33" s="131"/>
      <c r="AJ33" s="131"/>
      <c r="AK33" s="131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</row>
    <row r="34" spans="1:73" ht="12.75" customHeight="1" x14ac:dyDescent="0.25">
      <c r="A34" s="16"/>
      <c r="B34" s="197"/>
      <c r="C34" s="197"/>
      <c r="D34" s="197"/>
      <c r="E34" s="197"/>
      <c r="F34" s="197"/>
      <c r="G34" s="273" t="s">
        <v>77</v>
      </c>
      <c r="H34" s="274"/>
      <c r="I34" s="273">
        <v>2</v>
      </c>
      <c r="J34" s="274"/>
      <c r="K34" s="275">
        <v>50</v>
      </c>
      <c r="L34" s="276"/>
      <c r="M34" s="275">
        <v>50</v>
      </c>
      <c r="N34" s="276"/>
      <c r="O34" s="273">
        <v>2</v>
      </c>
      <c r="P34" s="274"/>
      <c r="Q34" s="275">
        <v>48</v>
      </c>
      <c r="R34" s="276"/>
      <c r="S34" s="275">
        <v>48</v>
      </c>
      <c r="T34" s="276"/>
      <c r="U34" s="125"/>
      <c r="V34" s="125"/>
      <c r="W34" s="125"/>
      <c r="X34" s="125"/>
      <c r="Y34" s="125"/>
      <c r="Z34" s="141"/>
      <c r="AA34" s="155"/>
      <c r="AB34" s="155"/>
      <c r="AC34" s="155"/>
      <c r="AD34" s="155"/>
      <c r="AE34" s="131"/>
      <c r="AF34" s="131"/>
      <c r="AG34" s="131"/>
      <c r="AH34" s="131"/>
      <c r="AI34" s="131"/>
      <c r="AJ34" s="131"/>
      <c r="AK34" s="131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1:73" ht="12.75" customHeight="1" x14ac:dyDescent="0.25">
      <c r="A35" s="16"/>
      <c r="B35" s="197"/>
      <c r="C35" s="197"/>
      <c r="D35" s="197"/>
      <c r="E35" s="197"/>
      <c r="F35" s="197"/>
      <c r="G35" s="273" t="s">
        <v>74</v>
      </c>
      <c r="H35" s="274"/>
      <c r="I35" s="273">
        <v>2</v>
      </c>
      <c r="J35" s="274"/>
      <c r="K35" s="275">
        <v>5</v>
      </c>
      <c r="L35" s="276"/>
      <c r="M35" s="275">
        <v>5</v>
      </c>
      <c r="N35" s="276"/>
      <c r="O35" s="273">
        <v>2</v>
      </c>
      <c r="P35" s="274"/>
      <c r="Q35" s="275">
        <v>5</v>
      </c>
      <c r="R35" s="276"/>
      <c r="S35" s="275">
        <v>5</v>
      </c>
      <c r="T35" s="276"/>
      <c r="U35" s="97"/>
      <c r="V35" s="97"/>
      <c r="W35" s="116"/>
      <c r="X35" s="116"/>
      <c r="Y35" s="116"/>
      <c r="Z35" s="142"/>
      <c r="AA35" s="155"/>
      <c r="AB35" s="155"/>
      <c r="AC35" s="155"/>
      <c r="AD35" s="155"/>
      <c r="AE35" s="131"/>
      <c r="AF35" s="131"/>
      <c r="AG35" s="131"/>
      <c r="AH35" s="131"/>
      <c r="AI35" s="131"/>
      <c r="AJ35" s="131"/>
      <c r="AK35" s="131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</row>
    <row r="36" spans="1:73" x14ac:dyDescent="0.25">
      <c r="A36" s="16"/>
      <c r="B36" s="197"/>
      <c r="C36" s="197"/>
      <c r="D36" s="197"/>
      <c r="E36" s="197"/>
      <c r="F36" s="197"/>
      <c r="G36" s="273"/>
      <c r="H36" s="274"/>
      <c r="I36" s="273"/>
      <c r="J36" s="274"/>
      <c r="K36" s="273"/>
      <c r="L36" s="274"/>
      <c r="M36" s="273"/>
      <c r="N36" s="274"/>
      <c r="O36" s="273"/>
      <c r="P36" s="274"/>
      <c r="Q36" s="273"/>
      <c r="R36" s="274"/>
      <c r="S36" s="285"/>
      <c r="T36" s="286"/>
      <c r="U36" s="97"/>
      <c r="V36" s="97"/>
      <c r="W36" s="116"/>
      <c r="X36" s="116"/>
      <c r="Y36" s="116"/>
      <c r="Z36" s="142"/>
      <c r="AA36" s="155"/>
      <c r="AB36" s="155"/>
      <c r="AC36" s="155"/>
      <c r="AD36" s="155"/>
      <c r="AE36" s="131"/>
      <c r="AF36" s="131"/>
      <c r="AG36" s="131"/>
      <c r="AH36" s="131"/>
      <c r="AI36" s="131"/>
      <c r="AJ36" s="131"/>
      <c r="AK36" s="131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</row>
    <row r="37" spans="1:73" ht="12.75" customHeight="1" x14ac:dyDescent="0.25">
      <c r="A37" s="16"/>
      <c r="B37" s="197"/>
      <c r="C37" s="197"/>
      <c r="D37" s="197"/>
      <c r="E37" s="197"/>
      <c r="F37" s="197"/>
      <c r="G37" s="273"/>
      <c r="H37" s="274"/>
      <c r="I37" s="273"/>
      <c r="J37" s="274"/>
      <c r="K37" s="273"/>
      <c r="L37" s="274"/>
      <c r="M37" s="273"/>
      <c r="N37" s="274"/>
      <c r="O37" s="273"/>
      <c r="P37" s="274"/>
      <c r="Q37" s="273"/>
      <c r="R37" s="274"/>
      <c r="S37" s="273"/>
      <c r="T37" s="274"/>
      <c r="U37" s="98"/>
      <c r="V37" s="98"/>
      <c r="W37" s="98"/>
      <c r="X37" s="98"/>
      <c r="Y37" s="98"/>
      <c r="Z37" s="138"/>
      <c r="AA37" s="155"/>
      <c r="AB37" s="155"/>
      <c r="AC37" s="155"/>
      <c r="AD37" s="155"/>
      <c r="AE37" s="131"/>
      <c r="AF37" s="131"/>
      <c r="AG37" s="131"/>
      <c r="AH37" s="131"/>
      <c r="AI37" s="131"/>
      <c r="AJ37" s="131"/>
      <c r="AK37" s="131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1:73" ht="12.75" customHeight="1" x14ac:dyDescent="0.25">
      <c r="A38" s="16"/>
      <c r="B38" s="197"/>
      <c r="C38" s="197"/>
      <c r="D38" s="197"/>
      <c r="E38" s="197"/>
      <c r="F38" s="197"/>
      <c r="G38" s="273"/>
      <c r="H38" s="274"/>
      <c r="I38" s="273"/>
      <c r="J38" s="274"/>
      <c r="K38" s="273"/>
      <c r="L38" s="274"/>
      <c r="M38" s="273"/>
      <c r="N38" s="274"/>
      <c r="O38" s="273"/>
      <c r="P38" s="274"/>
      <c r="Q38" s="273"/>
      <c r="R38" s="274"/>
      <c r="S38" s="273"/>
      <c r="T38" s="274"/>
      <c r="U38" s="139"/>
      <c r="V38" s="139"/>
      <c r="W38" s="98"/>
      <c r="X38" s="98"/>
      <c r="Y38" s="98"/>
      <c r="Z38" s="138"/>
      <c r="AA38" s="155"/>
      <c r="AB38" s="155"/>
      <c r="AC38" s="155"/>
      <c r="AD38" s="155"/>
      <c r="AE38" s="131"/>
      <c r="AF38" s="131"/>
      <c r="AG38" s="131"/>
      <c r="AH38" s="131"/>
      <c r="AI38" s="131"/>
      <c r="AJ38" s="131"/>
      <c r="AK38" s="131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</row>
    <row r="39" spans="1:73" ht="12.75" customHeight="1" x14ac:dyDescent="0.25">
      <c r="A39" s="16"/>
      <c r="B39" s="197"/>
      <c r="C39" s="197"/>
      <c r="D39" s="197"/>
      <c r="E39" s="197"/>
      <c r="F39" s="197"/>
      <c r="G39" s="273"/>
      <c r="H39" s="274"/>
      <c r="I39" s="273"/>
      <c r="J39" s="274"/>
      <c r="K39" s="273"/>
      <c r="L39" s="274"/>
      <c r="M39" s="273"/>
      <c r="N39" s="274"/>
      <c r="O39" s="273"/>
      <c r="P39" s="274"/>
      <c r="Q39" s="273"/>
      <c r="R39" s="274"/>
      <c r="S39" s="273"/>
      <c r="T39" s="274"/>
      <c r="U39" s="139"/>
      <c r="V39" s="139"/>
      <c r="W39" s="97"/>
      <c r="X39" s="97"/>
      <c r="Y39" s="97"/>
      <c r="Z39" s="140"/>
      <c r="AA39" s="155"/>
      <c r="AB39" s="155"/>
      <c r="AC39" s="155"/>
      <c r="AD39" s="155"/>
      <c r="AE39" s="131"/>
      <c r="AF39" s="131"/>
      <c r="AG39" s="131"/>
      <c r="AH39" s="131"/>
      <c r="AI39" s="131"/>
      <c r="AJ39" s="131"/>
      <c r="AK39" s="131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</row>
    <row r="40" spans="1:73" ht="12.75" customHeight="1" thickBot="1" x14ac:dyDescent="0.3">
      <c r="A40" s="16"/>
      <c r="B40" s="197"/>
      <c r="C40" s="197"/>
      <c r="D40" s="197"/>
      <c r="E40" s="197"/>
      <c r="F40" s="197"/>
      <c r="G40" s="273"/>
      <c r="H40" s="274"/>
      <c r="I40" s="273"/>
      <c r="J40" s="274"/>
      <c r="K40" s="275"/>
      <c r="L40" s="276"/>
      <c r="M40" s="275"/>
      <c r="N40" s="276"/>
      <c r="O40" s="273"/>
      <c r="P40" s="274"/>
      <c r="Q40" s="273"/>
      <c r="R40" s="274"/>
      <c r="S40" s="273"/>
      <c r="T40" s="274"/>
      <c r="U40" s="125"/>
      <c r="V40" s="125"/>
      <c r="W40" s="125"/>
      <c r="X40" s="125"/>
      <c r="Y40" s="125"/>
      <c r="Z40" s="141"/>
      <c r="AA40" s="21"/>
      <c r="AB40" s="21"/>
      <c r="AC40" s="21"/>
      <c r="AD40" s="131"/>
      <c r="AE40" s="131"/>
      <c r="AF40" s="131"/>
      <c r="AG40" s="131"/>
      <c r="AH40" s="131"/>
      <c r="AI40" s="131"/>
      <c r="AJ40" s="131"/>
      <c r="AK40" s="131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</row>
    <row r="41" spans="1:73" ht="12.75" hidden="1" customHeight="1" outlineLevel="1" x14ac:dyDescent="0.25">
      <c r="A41" s="16"/>
      <c r="B41" s="197"/>
      <c r="C41" s="197"/>
      <c r="D41" s="197"/>
      <c r="E41" s="197"/>
      <c r="F41" s="197"/>
      <c r="G41" s="273"/>
      <c r="H41" s="274"/>
      <c r="I41" s="273"/>
      <c r="J41" s="274"/>
      <c r="K41" s="275"/>
      <c r="L41" s="276"/>
      <c r="M41" s="275"/>
      <c r="N41" s="276"/>
      <c r="O41" s="273"/>
      <c r="P41" s="274"/>
      <c r="Q41" s="273"/>
      <c r="R41" s="274"/>
      <c r="S41" s="273"/>
      <c r="T41" s="274"/>
      <c r="U41" s="125"/>
      <c r="V41" s="125"/>
      <c r="W41" s="125"/>
      <c r="X41" s="125"/>
      <c r="Y41" s="125"/>
      <c r="Z41" s="141"/>
      <c r="AA41" s="21"/>
      <c r="AB41" s="21"/>
      <c r="AC41" s="21"/>
      <c r="AD41" s="131"/>
      <c r="AE41" s="131"/>
      <c r="AF41" s="131"/>
      <c r="AG41" s="131"/>
      <c r="AH41" s="131"/>
      <c r="AI41" s="131"/>
      <c r="AJ41" s="131"/>
      <c r="AK41" s="13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</row>
    <row r="42" spans="1:73" ht="12.75" hidden="1" customHeight="1" outlineLevel="1" x14ac:dyDescent="0.25">
      <c r="A42" s="16"/>
      <c r="B42" s="197"/>
      <c r="C42" s="197"/>
      <c r="D42" s="197"/>
      <c r="E42" s="197"/>
      <c r="F42" s="197"/>
      <c r="G42" s="273"/>
      <c r="H42" s="274"/>
      <c r="I42" s="273"/>
      <c r="J42" s="274"/>
      <c r="K42" s="275"/>
      <c r="L42" s="276"/>
      <c r="M42" s="275"/>
      <c r="N42" s="276"/>
      <c r="O42" s="273"/>
      <c r="P42" s="274"/>
      <c r="Q42" s="273"/>
      <c r="R42" s="274"/>
      <c r="S42" s="273"/>
      <c r="T42" s="274"/>
      <c r="U42" s="125"/>
      <c r="V42" s="125"/>
      <c r="W42" s="125"/>
      <c r="X42" s="125"/>
      <c r="Y42" s="125"/>
      <c r="Z42" s="141"/>
      <c r="AA42" s="21"/>
      <c r="AB42" s="21"/>
      <c r="AC42" s="21"/>
      <c r="AD42" s="131"/>
      <c r="AE42" s="131"/>
      <c r="AF42" s="131"/>
      <c r="AG42" s="131"/>
      <c r="AH42" s="131"/>
      <c r="AI42" s="131"/>
      <c r="AJ42" s="131"/>
      <c r="AK42" s="131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</row>
    <row r="43" spans="1:73" ht="12.75" hidden="1" customHeight="1" outlineLevel="1" x14ac:dyDescent="0.25">
      <c r="A43" s="16"/>
      <c r="B43" s="197"/>
      <c r="C43" s="197"/>
      <c r="D43" s="197"/>
      <c r="E43" s="197"/>
      <c r="F43" s="197"/>
      <c r="G43" s="273"/>
      <c r="H43" s="274"/>
      <c r="I43" s="273"/>
      <c r="J43" s="274"/>
      <c r="K43" s="275"/>
      <c r="L43" s="276"/>
      <c r="M43" s="275"/>
      <c r="N43" s="276"/>
      <c r="O43" s="273"/>
      <c r="P43" s="274"/>
      <c r="Q43" s="273"/>
      <c r="R43" s="274"/>
      <c r="S43" s="273"/>
      <c r="T43" s="274"/>
      <c r="U43" s="97"/>
      <c r="V43" s="97"/>
      <c r="W43" s="116"/>
      <c r="X43" s="116"/>
      <c r="Y43" s="116"/>
      <c r="Z43" s="142"/>
      <c r="AA43" s="21"/>
      <c r="AB43" s="21"/>
      <c r="AC43" s="21"/>
      <c r="AD43" s="131"/>
      <c r="AE43" s="131"/>
      <c r="AF43" s="131"/>
      <c r="AG43" s="131"/>
      <c r="AH43" s="131"/>
      <c r="AI43" s="131"/>
      <c r="AJ43" s="131"/>
      <c r="AK43" s="131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1:73" ht="13.8" hidden="1" outlineLevel="1" thickBot="1" x14ac:dyDescent="0.3">
      <c r="A44" s="16"/>
      <c r="B44" s="197"/>
      <c r="C44" s="197"/>
      <c r="D44" s="197"/>
      <c r="E44" s="197"/>
      <c r="F44" s="197"/>
      <c r="G44" s="273"/>
      <c r="H44" s="274"/>
      <c r="I44" s="273"/>
      <c r="J44" s="274"/>
      <c r="K44" s="273"/>
      <c r="L44" s="274"/>
      <c r="M44" s="273"/>
      <c r="N44" s="274"/>
      <c r="O44" s="273"/>
      <c r="P44" s="274"/>
      <c r="Q44" s="273"/>
      <c r="R44" s="274"/>
      <c r="S44" s="273"/>
      <c r="T44" s="274"/>
      <c r="U44" s="197"/>
      <c r="V44" s="197"/>
      <c r="W44" s="197"/>
      <c r="X44" s="197"/>
      <c r="Y44" s="197"/>
      <c r="Z44" s="8"/>
      <c r="AA44" s="21"/>
      <c r="AB44" s="21"/>
      <c r="AC44" s="21"/>
      <c r="AD44" s="131"/>
      <c r="AE44" s="131"/>
      <c r="AF44" s="131"/>
      <c r="AG44" s="131"/>
      <c r="AH44" s="131"/>
      <c r="AI44" s="131"/>
      <c r="AJ44" s="131"/>
      <c r="AK44" s="131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1:73" ht="13.8" hidden="1" outlineLevel="1" thickBot="1" x14ac:dyDescent="0.3">
      <c r="A45" s="16"/>
      <c r="B45" s="197"/>
      <c r="C45" s="197"/>
      <c r="D45" s="197"/>
      <c r="E45" s="197"/>
      <c r="F45" s="197"/>
      <c r="G45" s="273"/>
      <c r="H45" s="274"/>
      <c r="I45" s="273"/>
      <c r="J45" s="274"/>
      <c r="K45" s="273"/>
      <c r="L45" s="274"/>
      <c r="M45" s="273"/>
      <c r="N45" s="274"/>
      <c r="O45" s="273"/>
      <c r="P45" s="274"/>
      <c r="Q45" s="273"/>
      <c r="R45" s="274"/>
      <c r="S45" s="273"/>
      <c r="T45" s="274"/>
      <c r="U45" s="98"/>
      <c r="V45" s="98"/>
      <c r="W45" s="98"/>
      <c r="X45" s="98"/>
      <c r="Y45" s="98"/>
      <c r="Z45" s="138"/>
      <c r="AA45" s="21"/>
      <c r="AB45" s="21"/>
      <c r="AC45" s="21"/>
      <c r="AD45" s="131"/>
      <c r="AE45" s="131"/>
      <c r="AF45" s="131"/>
      <c r="AG45" s="131"/>
      <c r="AH45" s="131"/>
      <c r="AI45" s="131"/>
      <c r="AJ45" s="131"/>
      <c r="AK45" s="131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1:73" ht="12.75" hidden="1" customHeight="1" outlineLevel="1" x14ac:dyDescent="0.25">
      <c r="A46" s="16"/>
      <c r="B46" s="197"/>
      <c r="C46" s="197"/>
      <c r="D46" s="197"/>
      <c r="E46" s="197"/>
      <c r="F46" s="197"/>
      <c r="G46" s="273"/>
      <c r="H46" s="274"/>
      <c r="I46" s="273"/>
      <c r="J46" s="274"/>
      <c r="K46" s="273"/>
      <c r="L46" s="274"/>
      <c r="M46" s="273"/>
      <c r="N46" s="274"/>
      <c r="O46" s="273"/>
      <c r="P46" s="274"/>
      <c r="Q46" s="273"/>
      <c r="R46" s="274"/>
      <c r="S46" s="273"/>
      <c r="T46" s="274"/>
      <c r="U46" s="139"/>
      <c r="V46" s="139"/>
      <c r="W46" s="98"/>
      <c r="X46" s="98"/>
      <c r="Y46" s="98"/>
      <c r="Z46" s="138"/>
      <c r="AA46" s="21"/>
      <c r="AB46" s="21"/>
      <c r="AC46" s="21"/>
      <c r="AD46" s="131"/>
      <c r="AE46" s="131"/>
      <c r="AF46" s="131"/>
      <c r="AG46" s="131"/>
      <c r="AH46" s="131"/>
      <c r="AI46" s="131"/>
      <c r="AJ46" s="131"/>
      <c r="AK46" s="131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</row>
    <row r="47" spans="1:73" ht="13.8" hidden="1" outlineLevel="1" thickBot="1" x14ac:dyDescent="0.3">
      <c r="A47" s="16"/>
      <c r="B47" s="197"/>
      <c r="C47" s="197"/>
      <c r="D47" s="197"/>
      <c r="E47" s="197"/>
      <c r="F47" s="197"/>
      <c r="G47" s="273"/>
      <c r="H47" s="274"/>
      <c r="I47" s="273"/>
      <c r="J47" s="274"/>
      <c r="K47" s="273"/>
      <c r="L47" s="274"/>
      <c r="M47" s="273"/>
      <c r="N47" s="274"/>
      <c r="O47" s="273"/>
      <c r="P47" s="274"/>
      <c r="Q47" s="273"/>
      <c r="R47" s="274"/>
      <c r="S47" s="273"/>
      <c r="T47" s="274"/>
      <c r="U47" s="139"/>
      <c r="V47" s="139"/>
      <c r="W47" s="97"/>
      <c r="X47" s="97"/>
      <c r="Y47" s="97"/>
      <c r="Z47" s="140"/>
      <c r="AA47" s="21"/>
      <c r="AB47" s="21"/>
      <c r="AC47" s="21"/>
      <c r="AD47" s="131"/>
      <c r="AE47" s="131"/>
      <c r="AF47" s="131"/>
      <c r="AG47" s="131"/>
      <c r="AH47" s="131"/>
      <c r="AI47" s="131"/>
      <c r="AJ47" s="131"/>
      <c r="AK47" s="131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1:73" ht="13.8" hidden="1" outlineLevel="1" thickBot="1" x14ac:dyDescent="0.3">
      <c r="A48" s="16"/>
      <c r="B48" s="197"/>
      <c r="C48" s="197"/>
      <c r="D48" s="197"/>
      <c r="E48" s="197"/>
      <c r="F48" s="197"/>
      <c r="G48" s="273"/>
      <c r="H48" s="274"/>
      <c r="I48" s="273"/>
      <c r="J48" s="274"/>
      <c r="K48" s="273"/>
      <c r="L48" s="274"/>
      <c r="M48" s="273"/>
      <c r="N48" s="274"/>
      <c r="O48" s="273"/>
      <c r="P48" s="274"/>
      <c r="Q48" s="273"/>
      <c r="R48" s="274"/>
      <c r="S48" s="273"/>
      <c r="T48" s="274"/>
      <c r="U48" s="125"/>
      <c r="V48" s="125"/>
      <c r="W48" s="125"/>
      <c r="X48" s="125"/>
      <c r="Y48" s="125"/>
      <c r="Z48" s="141"/>
      <c r="AA48" s="21"/>
      <c r="AB48" s="21"/>
      <c r="AC48" s="21"/>
      <c r="AD48" s="131"/>
      <c r="AE48" s="131"/>
      <c r="AF48" s="131"/>
      <c r="AG48" s="131"/>
      <c r="AH48" s="131"/>
      <c r="AI48" s="131"/>
      <c r="AJ48" s="131"/>
      <c r="AK48" s="131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</row>
    <row r="49" spans="1:73" ht="13.8" hidden="1" outlineLevel="1" thickBot="1" x14ac:dyDescent="0.3">
      <c r="A49" s="16"/>
      <c r="B49" s="197"/>
      <c r="C49" s="197"/>
      <c r="D49" s="197"/>
      <c r="E49" s="197"/>
      <c r="F49" s="197"/>
      <c r="G49" s="273"/>
      <c r="H49" s="274"/>
      <c r="I49" s="273"/>
      <c r="J49" s="274"/>
      <c r="K49" s="273"/>
      <c r="L49" s="274"/>
      <c r="M49" s="273"/>
      <c r="N49" s="274"/>
      <c r="O49" s="273"/>
      <c r="P49" s="274"/>
      <c r="Q49" s="273"/>
      <c r="R49" s="274"/>
      <c r="S49" s="273"/>
      <c r="T49" s="274"/>
      <c r="U49" s="125"/>
      <c r="V49" s="125"/>
      <c r="W49" s="125"/>
      <c r="X49" s="125"/>
      <c r="Y49" s="125"/>
      <c r="Z49" s="141"/>
      <c r="AA49" s="21"/>
      <c r="AB49" s="21"/>
      <c r="AC49" s="21"/>
      <c r="AD49" s="131"/>
      <c r="AE49" s="131"/>
      <c r="AF49" s="131"/>
      <c r="AG49" s="131"/>
      <c r="AH49" s="131"/>
      <c r="AI49" s="131"/>
      <c r="AJ49" s="131"/>
      <c r="AK49" s="131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1:73" ht="13.8" hidden="1" outlineLevel="1" thickBot="1" x14ac:dyDescent="0.3">
      <c r="A50" s="16"/>
      <c r="B50" s="197"/>
      <c r="C50" s="197"/>
      <c r="D50" s="197"/>
      <c r="E50" s="197"/>
      <c r="F50" s="197"/>
      <c r="G50" s="273"/>
      <c r="H50" s="274"/>
      <c r="I50" s="273"/>
      <c r="J50" s="274"/>
      <c r="K50" s="273"/>
      <c r="L50" s="274"/>
      <c r="M50" s="273"/>
      <c r="N50" s="274"/>
      <c r="O50" s="273"/>
      <c r="P50" s="274"/>
      <c r="Q50" s="273"/>
      <c r="R50" s="274"/>
      <c r="S50" s="273"/>
      <c r="T50" s="274"/>
      <c r="U50" s="125"/>
      <c r="V50" s="125"/>
      <c r="W50" s="125"/>
      <c r="X50" s="125"/>
      <c r="Y50" s="125"/>
      <c r="Z50" s="141"/>
      <c r="AA50" s="21"/>
      <c r="AB50" s="21"/>
      <c r="AC50" s="21"/>
      <c r="AD50" s="131"/>
      <c r="AE50" s="131"/>
      <c r="AF50" s="131"/>
      <c r="AG50" s="131"/>
      <c r="AH50" s="131"/>
      <c r="AI50" s="131"/>
      <c r="AJ50" s="131"/>
      <c r="AK50" s="131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1:73" ht="13.8" hidden="1" outlineLevel="1" thickBot="1" x14ac:dyDescent="0.3">
      <c r="A51" s="16"/>
      <c r="B51" s="197"/>
      <c r="C51" s="197"/>
      <c r="D51" s="197"/>
      <c r="E51" s="197"/>
      <c r="F51" s="197"/>
      <c r="G51" s="303"/>
      <c r="H51" s="304"/>
      <c r="I51" s="303"/>
      <c r="J51" s="304"/>
      <c r="K51" s="303"/>
      <c r="L51" s="304"/>
      <c r="M51" s="303"/>
      <c r="N51" s="304"/>
      <c r="O51" s="303"/>
      <c r="P51" s="304"/>
      <c r="Q51" s="303"/>
      <c r="R51" s="304"/>
      <c r="S51" s="303"/>
      <c r="T51" s="304"/>
      <c r="U51" s="97"/>
      <c r="V51" s="97"/>
      <c r="W51" s="116"/>
      <c r="X51" s="116"/>
      <c r="Y51" s="116"/>
      <c r="Z51" s="142"/>
      <c r="AA51" s="21"/>
      <c r="AB51" s="21"/>
      <c r="AC51" s="21"/>
      <c r="AD51" s="131"/>
      <c r="AE51" s="131"/>
      <c r="AF51" s="131"/>
      <c r="AG51" s="131"/>
      <c r="AH51" s="131"/>
      <c r="AI51" s="131"/>
      <c r="AJ51" s="131"/>
      <c r="AK51" s="13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1:73" ht="14.4" collapsed="1" thickTop="1" thickBot="1" x14ac:dyDescent="0.3">
      <c r="A52" s="115"/>
      <c r="B52" s="97"/>
      <c r="C52" s="97"/>
      <c r="D52" s="97"/>
      <c r="E52" s="116"/>
      <c r="F52" s="116"/>
      <c r="G52" s="302" t="s">
        <v>15</v>
      </c>
      <c r="H52" s="302"/>
      <c r="I52" s="302"/>
      <c r="J52" s="302"/>
      <c r="K52" s="289">
        <f>SUM(K32:L51)</f>
        <v>85</v>
      </c>
      <c r="L52" s="289"/>
      <c r="M52" s="289">
        <f>SUM(M32:N51)</f>
        <v>85</v>
      </c>
      <c r="N52" s="289"/>
      <c r="O52" s="289"/>
      <c r="P52" s="289"/>
      <c r="Q52" s="289">
        <f>SUM(Q32:R51)</f>
        <v>83</v>
      </c>
      <c r="R52" s="289"/>
      <c r="S52" s="289">
        <f>SUM(S32:T51)</f>
        <v>83</v>
      </c>
      <c r="T52" s="289"/>
      <c r="U52" s="197"/>
      <c r="V52" s="197"/>
      <c r="W52" s="197"/>
      <c r="X52" s="197"/>
      <c r="Y52" s="197"/>
      <c r="Z52" s="8"/>
      <c r="AA52" s="21"/>
      <c r="AB52" s="21"/>
      <c r="AC52" s="21"/>
      <c r="AD52" s="131"/>
      <c r="AE52" s="131"/>
      <c r="AF52" s="131"/>
      <c r="AG52" s="131"/>
      <c r="AH52" s="131"/>
      <c r="AI52" s="131"/>
      <c r="AJ52" s="131"/>
      <c r="AK52" s="131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1:73" ht="13.8" thickTop="1" x14ac:dyDescent="0.25">
      <c r="A53" s="16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32"/>
      <c r="N53" s="132"/>
      <c r="O53" s="133"/>
      <c r="P53" s="133"/>
      <c r="Q53" s="133"/>
      <c r="R53" s="133"/>
      <c r="S53" s="132"/>
      <c r="T53" s="132"/>
      <c r="U53" s="133"/>
      <c r="V53" s="133"/>
      <c r="W53" s="134"/>
      <c r="X53" s="134"/>
      <c r="Y53" s="134"/>
      <c r="Z53" s="144"/>
      <c r="AD53" s="131"/>
      <c r="AE53" s="131"/>
      <c r="AF53" s="131"/>
      <c r="AG53" s="131"/>
      <c r="AH53" s="131"/>
      <c r="AI53" s="131"/>
      <c r="AJ53" s="131"/>
      <c r="AK53" s="131"/>
    </row>
    <row r="54" spans="1:73" ht="12.75" hidden="1" customHeight="1" outlineLevel="1" x14ac:dyDescent="0.25">
      <c r="A54" s="16"/>
      <c r="B54" s="197"/>
      <c r="C54" s="197"/>
      <c r="D54" s="197"/>
      <c r="E54" s="197"/>
      <c r="F54" s="197"/>
      <c r="G54" s="293" t="s">
        <v>10</v>
      </c>
      <c r="H54" s="294"/>
      <c r="I54" s="294"/>
      <c r="J54" s="294"/>
      <c r="K54" s="294"/>
      <c r="L54" s="295"/>
      <c r="M54" s="293" t="s">
        <v>11</v>
      </c>
      <c r="N54" s="294"/>
      <c r="O54" s="294"/>
      <c r="P54" s="294"/>
      <c r="Q54" s="294"/>
      <c r="R54" s="295"/>
      <c r="S54" s="133"/>
      <c r="T54" s="133"/>
      <c r="U54" s="133"/>
      <c r="V54" s="133"/>
      <c r="W54" s="133"/>
      <c r="X54" s="133"/>
      <c r="Y54" s="133"/>
      <c r="Z54" s="144"/>
      <c r="AD54" s="131"/>
      <c r="AE54" s="131"/>
      <c r="AF54" s="131"/>
      <c r="AG54" s="131"/>
      <c r="AH54" s="131"/>
      <c r="AI54" s="131"/>
      <c r="AJ54" s="131"/>
      <c r="AK54" s="131"/>
      <c r="AL54" s="126"/>
    </row>
    <row r="55" spans="1:73" ht="12.75" hidden="1" customHeight="1" outlineLevel="1" x14ac:dyDescent="0.25">
      <c r="A55" s="16"/>
      <c r="B55" s="197"/>
      <c r="C55" s="197"/>
      <c r="D55" s="197"/>
      <c r="E55" s="197"/>
      <c r="F55" s="197"/>
      <c r="G55" s="296" t="s">
        <v>3</v>
      </c>
      <c r="H55" s="297"/>
      <c r="I55" s="290" t="s">
        <v>5</v>
      </c>
      <c r="J55" s="291"/>
      <c r="K55" s="291"/>
      <c r="L55" s="292"/>
      <c r="M55" s="296" t="s">
        <v>3</v>
      </c>
      <c r="N55" s="297"/>
      <c r="O55" s="290" t="s">
        <v>5</v>
      </c>
      <c r="P55" s="291"/>
      <c r="Q55" s="291"/>
      <c r="R55" s="292"/>
      <c r="S55" s="134"/>
      <c r="T55" s="134"/>
      <c r="U55" s="133"/>
      <c r="V55" s="133"/>
      <c r="W55" s="133"/>
      <c r="X55" s="133"/>
      <c r="Y55" s="133"/>
      <c r="Z55" s="144"/>
      <c r="AD55" s="131"/>
      <c r="AE55" s="131"/>
      <c r="AF55" s="131"/>
      <c r="AG55" s="131"/>
      <c r="AH55" s="131"/>
      <c r="AI55" s="131"/>
      <c r="AJ55" s="131"/>
      <c r="AK55" s="131"/>
      <c r="AL55" s="130"/>
    </row>
    <row r="56" spans="1:73" ht="12.75" hidden="1" customHeight="1" outlineLevel="1" x14ac:dyDescent="0.25">
      <c r="A56" s="16"/>
      <c r="B56" s="197"/>
      <c r="C56" s="197"/>
      <c r="D56" s="197"/>
      <c r="E56" s="197"/>
      <c r="F56" s="197"/>
      <c r="G56" s="298"/>
      <c r="H56" s="299"/>
      <c r="I56" s="300" t="s">
        <v>12</v>
      </c>
      <c r="J56" s="301"/>
      <c r="K56" s="290" t="s">
        <v>13</v>
      </c>
      <c r="L56" s="292"/>
      <c r="M56" s="298"/>
      <c r="N56" s="299"/>
      <c r="O56" s="300" t="s">
        <v>14</v>
      </c>
      <c r="P56" s="301"/>
      <c r="Q56" s="290" t="s">
        <v>6</v>
      </c>
      <c r="R56" s="292"/>
      <c r="S56" s="133"/>
      <c r="T56" s="133"/>
      <c r="U56" s="133"/>
      <c r="V56" s="133"/>
      <c r="W56" s="133"/>
      <c r="X56" s="133"/>
      <c r="Y56" s="133"/>
      <c r="Z56" s="144"/>
      <c r="AD56" s="131"/>
      <c r="AE56" s="131"/>
      <c r="AF56" s="131"/>
      <c r="AG56" s="131"/>
      <c r="AH56" s="131"/>
      <c r="AI56" s="131"/>
      <c r="AJ56" s="131"/>
      <c r="AK56" s="131"/>
      <c r="AL56" s="130"/>
    </row>
    <row r="57" spans="1:73" ht="12.75" hidden="1" customHeight="1" outlineLevel="1" x14ac:dyDescent="0.25">
      <c r="A57" s="16"/>
      <c r="B57" s="197"/>
      <c r="C57" s="197"/>
      <c r="D57" s="197"/>
      <c r="E57" s="197"/>
      <c r="F57" s="197"/>
      <c r="G57" s="225"/>
      <c r="H57" s="226"/>
      <c r="I57" s="225"/>
      <c r="J57" s="226"/>
      <c r="K57" s="225"/>
      <c r="L57" s="226"/>
      <c r="M57" s="225"/>
      <c r="N57" s="226"/>
      <c r="O57" s="225"/>
      <c r="P57" s="226"/>
      <c r="Q57" s="225"/>
      <c r="R57" s="226"/>
      <c r="S57" s="133"/>
      <c r="T57" s="133"/>
      <c r="U57" s="133"/>
      <c r="V57" s="133"/>
      <c r="W57" s="133"/>
      <c r="X57" s="133"/>
      <c r="Y57" s="133"/>
      <c r="Z57" s="144"/>
      <c r="AD57" s="131"/>
      <c r="AE57" s="131"/>
      <c r="AF57" s="131"/>
      <c r="AG57" s="131"/>
      <c r="AH57" s="131"/>
      <c r="AI57" s="131"/>
      <c r="AJ57" s="131"/>
      <c r="AK57" s="131"/>
      <c r="AL57" s="127"/>
    </row>
    <row r="58" spans="1:73" ht="12.75" hidden="1" customHeight="1" outlineLevel="1" x14ac:dyDescent="0.25">
      <c r="A58" s="16"/>
      <c r="B58" s="197"/>
      <c r="C58" s="197"/>
      <c r="D58" s="197"/>
      <c r="E58" s="197"/>
      <c r="F58" s="197"/>
      <c r="G58" s="223"/>
      <c r="H58" s="224"/>
      <c r="I58" s="223"/>
      <c r="J58" s="224"/>
      <c r="K58" s="223"/>
      <c r="L58" s="224"/>
      <c r="M58" s="223"/>
      <c r="N58" s="224"/>
      <c r="O58" s="223"/>
      <c r="P58" s="224"/>
      <c r="Q58" s="223"/>
      <c r="R58" s="224"/>
      <c r="S58" s="133"/>
      <c r="T58" s="133"/>
      <c r="U58" s="133"/>
      <c r="V58" s="133"/>
      <c r="W58" s="133"/>
      <c r="X58" s="133"/>
      <c r="Y58" s="133"/>
      <c r="Z58" s="144"/>
      <c r="AD58" s="131"/>
      <c r="AE58" s="131"/>
      <c r="AF58" s="131"/>
      <c r="AG58" s="131"/>
      <c r="AH58" s="131"/>
      <c r="AI58" s="131"/>
      <c r="AJ58" s="131"/>
      <c r="AK58" s="131"/>
      <c r="AL58" s="128"/>
    </row>
    <row r="59" spans="1:73" ht="13.5" hidden="1" customHeight="1" outlineLevel="1" thickBot="1" x14ac:dyDescent="0.3">
      <c r="A59" s="16"/>
      <c r="B59" s="197"/>
      <c r="C59" s="197"/>
      <c r="D59" s="197"/>
      <c r="E59" s="197"/>
      <c r="F59" s="197"/>
      <c r="G59" s="223"/>
      <c r="H59" s="224"/>
      <c r="I59" s="223"/>
      <c r="J59" s="224"/>
      <c r="K59" s="223"/>
      <c r="L59" s="224"/>
      <c r="M59" s="223"/>
      <c r="N59" s="224"/>
      <c r="O59" s="223"/>
      <c r="P59" s="224"/>
      <c r="Q59" s="227"/>
      <c r="R59" s="228"/>
      <c r="S59" s="135"/>
      <c r="T59" s="135"/>
      <c r="U59" s="135"/>
      <c r="V59" s="135"/>
      <c r="W59" s="133"/>
      <c r="X59" s="133"/>
      <c r="Y59" s="133"/>
      <c r="Z59" s="144"/>
      <c r="AD59" s="131"/>
      <c r="AE59" s="131"/>
      <c r="AF59" s="131"/>
      <c r="AG59" s="131"/>
      <c r="AH59" s="131"/>
      <c r="AI59" s="131"/>
      <c r="AJ59" s="131"/>
      <c r="AK59" s="131"/>
      <c r="AL59" s="128"/>
    </row>
    <row r="60" spans="1:73" ht="13.5" hidden="1" customHeight="1" outlineLevel="1" thickTop="1" thickBot="1" x14ac:dyDescent="0.3">
      <c r="A60" s="16"/>
      <c r="B60" s="197"/>
      <c r="C60" s="197"/>
      <c r="D60" s="197"/>
      <c r="E60" s="197"/>
      <c r="F60" s="197"/>
      <c r="G60" s="302" t="s">
        <v>15</v>
      </c>
      <c r="H60" s="302"/>
      <c r="I60" s="289">
        <f>SUM(I57:I59)</f>
        <v>0</v>
      </c>
      <c r="J60" s="289"/>
      <c r="K60" s="289">
        <f>SUM(K57:K59)</f>
        <v>0</v>
      </c>
      <c r="L60" s="289"/>
      <c r="M60" s="302" t="s">
        <v>15</v>
      </c>
      <c r="N60" s="302"/>
      <c r="O60" s="289">
        <f>SUM(O57:O59)</f>
        <v>0</v>
      </c>
      <c r="P60" s="289"/>
      <c r="Q60" s="289">
        <f>SUM(Q57:Q59)</f>
        <v>0</v>
      </c>
      <c r="R60" s="289"/>
      <c r="S60" s="133"/>
      <c r="T60" s="133"/>
      <c r="U60" s="133"/>
      <c r="V60" s="133"/>
      <c r="W60" s="133"/>
      <c r="X60" s="133"/>
      <c r="Y60" s="133"/>
      <c r="Z60" s="144"/>
      <c r="AD60" s="131"/>
      <c r="AE60" s="131"/>
      <c r="AF60" s="131"/>
      <c r="AG60" s="131"/>
      <c r="AH60" s="131"/>
      <c r="AI60" s="131"/>
      <c r="AJ60" s="131"/>
      <c r="AK60" s="131"/>
      <c r="AL60" s="128"/>
    </row>
    <row r="61" spans="1:73" ht="3" hidden="1" customHeight="1" outlineLevel="1" thickTop="1" x14ac:dyDescent="0.25">
      <c r="A61" s="16"/>
      <c r="B61" s="197"/>
      <c r="C61" s="197"/>
      <c r="D61" s="197"/>
      <c r="E61" s="197"/>
      <c r="F61" s="197"/>
      <c r="G61" s="97"/>
      <c r="H61" s="97"/>
      <c r="I61" s="116"/>
      <c r="J61" s="116"/>
      <c r="K61" s="116"/>
      <c r="L61" s="116"/>
      <c r="M61" s="97"/>
      <c r="N61" s="97"/>
      <c r="O61" s="116"/>
      <c r="P61" s="116"/>
      <c r="Q61" s="116"/>
      <c r="R61" s="116"/>
      <c r="S61" s="133"/>
      <c r="T61" s="133"/>
      <c r="U61" s="133"/>
      <c r="V61" s="133"/>
      <c r="W61" s="133"/>
      <c r="X61" s="133"/>
      <c r="Y61" s="133"/>
      <c r="Z61" s="144"/>
      <c r="AD61" s="131"/>
      <c r="AE61" s="131"/>
      <c r="AF61" s="131"/>
      <c r="AG61" s="131"/>
      <c r="AH61" s="131"/>
      <c r="AI61" s="131"/>
      <c r="AJ61" s="131"/>
      <c r="AK61" s="131"/>
      <c r="AL61" s="128"/>
    </row>
    <row r="62" spans="1:73" ht="13.5" customHeight="1" collapsed="1" x14ac:dyDescent="0.25">
      <c r="A62" s="16"/>
      <c r="B62" s="197"/>
      <c r="C62" s="197"/>
      <c r="D62" s="197"/>
      <c r="E62" s="197"/>
      <c r="F62" s="197"/>
      <c r="G62" s="97"/>
      <c r="H62" s="97"/>
      <c r="I62" s="116"/>
      <c r="J62" s="116"/>
      <c r="K62" s="116"/>
      <c r="L62" s="116"/>
      <c r="M62" s="97"/>
      <c r="N62" s="97"/>
      <c r="O62" s="116"/>
      <c r="P62" s="116"/>
      <c r="Q62" s="116"/>
      <c r="R62" s="116"/>
      <c r="S62" s="137"/>
      <c r="T62" s="137"/>
      <c r="U62" s="133"/>
      <c r="V62" s="133"/>
      <c r="W62" s="133"/>
      <c r="X62" s="133"/>
      <c r="Y62" s="133"/>
      <c r="Z62" s="144"/>
      <c r="AD62" s="131"/>
      <c r="AE62" s="131"/>
      <c r="AF62" s="131"/>
      <c r="AG62" s="131"/>
      <c r="AH62" s="131"/>
      <c r="AI62" s="131"/>
      <c r="AJ62" s="131"/>
      <c r="AK62" s="131"/>
      <c r="AL62" s="129"/>
    </row>
    <row r="63" spans="1:73" ht="3.75" hidden="1" customHeight="1" outlineLevel="1" x14ac:dyDescent="0.25">
      <c r="A63" s="16"/>
      <c r="B63" s="197"/>
      <c r="C63" s="197"/>
      <c r="D63" s="197"/>
      <c r="E63" s="197"/>
      <c r="F63" s="197"/>
      <c r="G63" s="161"/>
      <c r="H63" s="161"/>
      <c r="I63" s="160"/>
      <c r="J63" s="160"/>
      <c r="K63" s="160"/>
      <c r="L63" s="160"/>
      <c r="M63" s="97"/>
      <c r="N63" s="97"/>
      <c r="O63" s="116"/>
      <c r="P63" s="116"/>
      <c r="Q63" s="116"/>
      <c r="R63" s="116"/>
      <c r="S63" s="137"/>
      <c r="T63" s="137"/>
      <c r="U63" s="133"/>
      <c r="V63" s="133"/>
      <c r="W63" s="133"/>
      <c r="X63" s="133"/>
      <c r="Y63" s="133"/>
      <c r="Z63" s="144"/>
      <c r="AD63" s="131"/>
      <c r="AE63" s="131"/>
      <c r="AF63" s="131"/>
      <c r="AG63" s="131"/>
      <c r="AH63" s="131"/>
      <c r="AI63" s="131"/>
      <c r="AJ63" s="131"/>
      <c r="AK63" s="131"/>
      <c r="AL63" s="129"/>
    </row>
    <row r="64" spans="1:73" ht="12.75" hidden="1" customHeight="1" outlineLevel="1" x14ac:dyDescent="0.25">
      <c r="A64" s="16"/>
      <c r="B64" s="197"/>
      <c r="C64" s="197"/>
      <c r="D64" s="197"/>
      <c r="E64" s="197"/>
      <c r="F64" s="197"/>
      <c r="G64" s="293" t="s">
        <v>16</v>
      </c>
      <c r="H64" s="294"/>
      <c r="I64" s="294"/>
      <c r="J64" s="294"/>
      <c r="K64" s="294"/>
      <c r="L64" s="294"/>
      <c r="M64" s="293" t="s">
        <v>17</v>
      </c>
      <c r="N64" s="294"/>
      <c r="O64" s="294"/>
      <c r="P64" s="294"/>
      <c r="Q64" s="294"/>
      <c r="R64" s="295"/>
      <c r="S64" s="133"/>
      <c r="T64" s="133"/>
      <c r="U64" s="133"/>
      <c r="V64" s="133"/>
      <c r="W64" s="133"/>
      <c r="X64" s="133"/>
      <c r="Y64" s="133"/>
      <c r="Z64" s="144"/>
      <c r="AD64" s="131"/>
      <c r="AE64" s="131"/>
      <c r="AF64" s="131"/>
      <c r="AG64" s="131"/>
      <c r="AH64" s="131"/>
      <c r="AI64" s="131"/>
      <c r="AJ64" s="131"/>
      <c r="AK64" s="131"/>
      <c r="AL64" s="129"/>
    </row>
    <row r="65" spans="1:73" ht="12.75" hidden="1" customHeight="1" outlineLevel="1" x14ac:dyDescent="0.25">
      <c r="A65" s="16"/>
      <c r="B65" s="197"/>
      <c r="C65" s="197"/>
      <c r="D65" s="197"/>
      <c r="E65" s="197"/>
      <c r="F65" s="197"/>
      <c r="G65" s="296" t="s">
        <v>3</v>
      </c>
      <c r="H65" s="297"/>
      <c r="I65" s="290" t="s">
        <v>5</v>
      </c>
      <c r="J65" s="291"/>
      <c r="K65" s="291"/>
      <c r="L65" s="292"/>
      <c r="M65" s="305" t="s">
        <v>3</v>
      </c>
      <c r="N65" s="306"/>
      <c r="O65" s="290" t="s">
        <v>5</v>
      </c>
      <c r="P65" s="291"/>
      <c r="Q65" s="291"/>
      <c r="R65" s="292"/>
      <c r="S65" s="132"/>
      <c r="T65" s="132"/>
      <c r="U65" s="133"/>
      <c r="V65" s="133"/>
      <c r="W65" s="134"/>
      <c r="X65" s="134"/>
      <c r="Y65" s="134"/>
      <c r="Z65" s="144"/>
      <c r="AD65" s="131"/>
      <c r="AE65" s="131"/>
      <c r="AF65" s="131"/>
      <c r="AG65" s="131"/>
      <c r="AH65" s="131"/>
      <c r="AI65" s="131"/>
      <c r="AJ65" s="131"/>
      <c r="AK65" s="131"/>
      <c r="AL65" s="130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</row>
    <row r="66" spans="1:73" ht="12.75" hidden="1" customHeight="1" outlineLevel="1" x14ac:dyDescent="0.25">
      <c r="A66" s="16"/>
      <c r="B66" s="197"/>
      <c r="C66" s="197"/>
      <c r="D66" s="197"/>
      <c r="E66" s="197"/>
      <c r="F66" s="197"/>
      <c r="G66" s="298"/>
      <c r="H66" s="299"/>
      <c r="I66" s="290" t="s">
        <v>12</v>
      </c>
      <c r="J66" s="292"/>
      <c r="K66" s="290" t="s">
        <v>18</v>
      </c>
      <c r="L66" s="292"/>
      <c r="M66" s="307"/>
      <c r="N66" s="299"/>
      <c r="O66" s="290" t="s">
        <v>19</v>
      </c>
      <c r="P66" s="292"/>
      <c r="Q66" s="290" t="s">
        <v>6</v>
      </c>
      <c r="R66" s="292"/>
      <c r="S66" s="133"/>
      <c r="T66" s="133"/>
      <c r="U66" s="133"/>
      <c r="V66" s="133"/>
      <c r="W66" s="133"/>
      <c r="X66" s="133"/>
      <c r="Y66" s="133"/>
      <c r="Z66" s="144"/>
      <c r="AD66" s="131"/>
      <c r="AE66" s="131"/>
      <c r="AF66" s="131"/>
      <c r="AG66" s="131"/>
      <c r="AH66" s="131"/>
      <c r="AI66" s="131"/>
      <c r="AJ66" s="131"/>
      <c r="AK66" s="131"/>
      <c r="AL66" s="130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</row>
    <row r="67" spans="1:73" ht="12.75" hidden="1" customHeight="1" outlineLevel="1" x14ac:dyDescent="0.25">
      <c r="A67" s="16"/>
      <c r="B67" s="197"/>
      <c r="C67" s="197"/>
      <c r="D67" s="197"/>
      <c r="E67" s="197"/>
      <c r="F67" s="197"/>
      <c r="G67" s="225"/>
      <c r="H67" s="226"/>
      <c r="I67" s="225"/>
      <c r="J67" s="226"/>
      <c r="K67" s="225"/>
      <c r="L67" s="226"/>
      <c r="M67" s="225"/>
      <c r="N67" s="226"/>
      <c r="O67" s="225"/>
      <c r="P67" s="226"/>
      <c r="Q67" s="225"/>
      <c r="R67" s="226"/>
      <c r="S67" s="134"/>
      <c r="T67" s="134"/>
      <c r="U67" s="133"/>
      <c r="V67" s="133"/>
      <c r="W67" s="133"/>
      <c r="X67" s="133"/>
      <c r="Y67" s="133"/>
      <c r="Z67" s="144"/>
      <c r="AD67" s="131"/>
      <c r="AE67" s="131"/>
      <c r="AF67" s="131"/>
      <c r="AG67" s="131"/>
      <c r="AH67" s="131"/>
      <c r="AI67" s="131"/>
      <c r="AJ67" s="131"/>
      <c r="AK67" s="131"/>
      <c r="AL67" s="12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</row>
    <row r="68" spans="1:73" ht="12.75" hidden="1" customHeight="1" outlineLevel="1" x14ac:dyDescent="0.25">
      <c r="A68" s="16"/>
      <c r="B68" s="197"/>
      <c r="C68" s="197"/>
      <c r="D68" s="197"/>
      <c r="E68" s="197"/>
      <c r="F68" s="197"/>
      <c r="G68" s="223"/>
      <c r="H68" s="224"/>
      <c r="I68" s="223"/>
      <c r="J68" s="224"/>
      <c r="K68" s="223"/>
      <c r="L68" s="224"/>
      <c r="M68" s="223"/>
      <c r="N68" s="224"/>
      <c r="O68" s="223"/>
      <c r="P68" s="224"/>
      <c r="Q68" s="223"/>
      <c r="R68" s="224"/>
      <c r="S68" s="133"/>
      <c r="T68" s="133"/>
      <c r="U68" s="133"/>
      <c r="V68" s="133"/>
      <c r="W68" s="133"/>
      <c r="X68" s="133"/>
      <c r="Y68" s="133"/>
      <c r="Z68" s="144"/>
      <c r="AD68" s="131"/>
      <c r="AE68" s="131"/>
      <c r="AF68" s="131"/>
      <c r="AG68" s="131"/>
      <c r="AH68" s="131"/>
      <c r="AI68" s="131"/>
      <c r="AJ68" s="131"/>
      <c r="AK68" s="131"/>
      <c r="AL68" s="12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</row>
    <row r="69" spans="1:73" ht="13.5" hidden="1" customHeight="1" outlineLevel="1" thickBot="1" x14ac:dyDescent="0.3">
      <c r="A69" s="16"/>
      <c r="B69" s="197"/>
      <c r="C69" s="197"/>
      <c r="D69" s="197"/>
      <c r="E69" s="197"/>
      <c r="F69" s="197"/>
      <c r="G69" s="223"/>
      <c r="H69" s="224"/>
      <c r="I69" s="223"/>
      <c r="J69" s="224"/>
      <c r="K69" s="223"/>
      <c r="L69" s="224"/>
      <c r="M69" s="223"/>
      <c r="N69" s="224"/>
      <c r="O69" s="223"/>
      <c r="P69" s="224"/>
      <c r="Q69" s="227"/>
      <c r="R69" s="228"/>
      <c r="S69" s="133"/>
      <c r="T69" s="133"/>
      <c r="U69" s="133"/>
      <c r="V69" s="133"/>
      <c r="W69" s="133"/>
      <c r="X69" s="133"/>
      <c r="Y69" s="133"/>
      <c r="Z69" s="144"/>
      <c r="AD69" s="131"/>
      <c r="AE69" s="131"/>
      <c r="AF69" s="131"/>
      <c r="AG69" s="131"/>
      <c r="AH69" s="131"/>
      <c r="AI69" s="131"/>
      <c r="AJ69" s="131"/>
      <c r="AK69" s="131"/>
      <c r="AL69" s="128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</row>
    <row r="70" spans="1:73" ht="13.5" hidden="1" customHeight="1" outlineLevel="1" thickTop="1" thickBot="1" x14ac:dyDescent="0.3">
      <c r="A70" s="16"/>
      <c r="B70" s="197"/>
      <c r="C70" s="197"/>
      <c r="D70" s="197"/>
      <c r="E70" s="197"/>
      <c r="F70" s="197"/>
      <c r="G70" s="302" t="s">
        <v>15</v>
      </c>
      <c r="H70" s="302"/>
      <c r="I70" s="289">
        <f>SUM(I67:J69)</f>
        <v>0</v>
      </c>
      <c r="J70" s="289"/>
      <c r="K70" s="289">
        <f>SUM(K67:L69)</f>
        <v>0</v>
      </c>
      <c r="L70" s="289"/>
      <c r="M70" s="302" t="s">
        <v>15</v>
      </c>
      <c r="N70" s="302"/>
      <c r="O70" s="289">
        <f>SUM(O67:P69)</f>
        <v>0</v>
      </c>
      <c r="P70" s="289"/>
      <c r="Q70" s="289">
        <f>SUM(Q67:R69)</f>
        <v>0</v>
      </c>
      <c r="R70" s="289"/>
      <c r="S70" s="133"/>
      <c r="T70" s="133"/>
      <c r="U70" s="133"/>
      <c r="V70" s="133"/>
      <c r="W70" s="133"/>
      <c r="X70" s="133"/>
      <c r="Y70" s="133"/>
      <c r="Z70" s="144"/>
      <c r="AD70" s="131"/>
      <c r="AE70" s="131"/>
      <c r="AF70" s="131"/>
      <c r="AG70" s="131"/>
      <c r="AH70" s="131"/>
      <c r="AI70" s="131"/>
      <c r="AJ70" s="131"/>
      <c r="AK70" s="131"/>
      <c r="AL70" s="128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</row>
    <row r="71" spans="1:73" ht="3.75" hidden="1" customHeight="1" outlineLevel="1" thickTop="1" x14ac:dyDescent="0.25">
      <c r="A71" s="16"/>
      <c r="B71" s="197"/>
      <c r="C71" s="197"/>
      <c r="D71" s="197"/>
      <c r="E71" s="197"/>
      <c r="F71" s="197"/>
      <c r="G71" s="197"/>
      <c r="H71" s="197"/>
      <c r="I71" s="197"/>
      <c r="J71" s="197"/>
      <c r="K71" s="197"/>
      <c r="L71" s="197"/>
      <c r="M71" s="197"/>
      <c r="N71" s="197"/>
      <c r="O71" s="197"/>
      <c r="P71" s="197"/>
      <c r="Q71" s="197"/>
      <c r="R71" s="197"/>
      <c r="S71" s="135"/>
      <c r="T71" s="135"/>
      <c r="U71" s="135"/>
      <c r="V71" s="135"/>
      <c r="W71" s="133"/>
      <c r="X71" s="133"/>
      <c r="Y71" s="133"/>
      <c r="Z71" s="144"/>
      <c r="AD71" s="131"/>
      <c r="AE71" s="131"/>
      <c r="AF71" s="131"/>
      <c r="AG71" s="131"/>
      <c r="AH71" s="131"/>
      <c r="AI71" s="131"/>
      <c r="AJ71" s="131"/>
      <c r="AK71" s="131"/>
      <c r="AL71" s="129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</row>
    <row r="72" spans="1:73" ht="12.75" customHeight="1" collapsed="1" x14ac:dyDescent="0.25">
      <c r="A72" s="16"/>
      <c r="B72" s="197"/>
      <c r="C72" s="197"/>
      <c r="D72" s="197"/>
      <c r="E72" s="197"/>
      <c r="F72" s="197"/>
      <c r="G72" s="197"/>
      <c r="H72" s="197"/>
      <c r="I72" s="197"/>
      <c r="J72" s="197"/>
      <c r="K72" s="197"/>
      <c r="L72" s="197"/>
      <c r="M72" s="197"/>
      <c r="N72" s="197"/>
      <c r="O72" s="197"/>
      <c r="P72" s="197"/>
      <c r="Q72" s="197"/>
      <c r="R72" s="197"/>
      <c r="S72" s="135"/>
      <c r="T72" s="135"/>
      <c r="U72" s="135"/>
      <c r="V72" s="135"/>
      <c r="W72" s="133"/>
      <c r="X72" s="133"/>
      <c r="Y72" s="133"/>
      <c r="Z72" s="144"/>
      <c r="AD72" s="131"/>
      <c r="AE72" s="131"/>
      <c r="AF72" s="131"/>
      <c r="AG72" s="131"/>
      <c r="AH72" s="131"/>
      <c r="AI72" s="131"/>
      <c r="AJ72" s="131"/>
      <c r="AK72" s="131"/>
      <c r="AL72" s="129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</row>
    <row r="73" spans="1:73" ht="3.75" hidden="1" customHeight="1" outlineLevel="1" x14ac:dyDescent="0.25">
      <c r="A73" s="16"/>
      <c r="B73" s="197"/>
      <c r="C73" s="197"/>
      <c r="D73" s="197"/>
      <c r="E73" s="197"/>
      <c r="F73" s="197"/>
      <c r="G73" s="162"/>
      <c r="H73" s="162"/>
      <c r="I73" s="162"/>
      <c r="J73" s="162"/>
      <c r="K73" s="162"/>
      <c r="L73" s="162"/>
      <c r="M73" s="197"/>
      <c r="N73" s="197"/>
      <c r="O73" s="197"/>
      <c r="P73" s="197"/>
      <c r="Q73" s="197"/>
      <c r="R73" s="197"/>
      <c r="S73" s="135"/>
      <c r="T73" s="135"/>
      <c r="U73" s="135"/>
      <c r="V73" s="135"/>
      <c r="W73" s="133"/>
      <c r="X73" s="133"/>
      <c r="Y73" s="133"/>
      <c r="Z73" s="144"/>
      <c r="AD73" s="131"/>
      <c r="AE73" s="131"/>
      <c r="AF73" s="131"/>
      <c r="AG73" s="131"/>
      <c r="AH73" s="131"/>
      <c r="AI73" s="131"/>
      <c r="AJ73" s="131"/>
      <c r="AK73" s="131"/>
      <c r="AL73" s="129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</row>
    <row r="74" spans="1:73" ht="12.75" hidden="1" customHeight="1" outlineLevel="1" x14ac:dyDescent="0.25">
      <c r="A74" s="16"/>
      <c r="B74" s="197"/>
      <c r="C74" s="197"/>
      <c r="D74" s="197"/>
      <c r="E74" s="197"/>
      <c r="F74" s="197"/>
      <c r="G74" s="293" t="s">
        <v>66</v>
      </c>
      <c r="H74" s="294"/>
      <c r="I74" s="294"/>
      <c r="J74" s="294"/>
      <c r="K74" s="294"/>
      <c r="L74" s="295"/>
      <c r="M74" s="293" t="s">
        <v>67</v>
      </c>
      <c r="N74" s="294"/>
      <c r="O74" s="294"/>
      <c r="P74" s="294"/>
      <c r="Q74" s="294"/>
      <c r="R74" s="295"/>
      <c r="S74" s="133"/>
      <c r="T74" s="133"/>
      <c r="U74" s="133"/>
      <c r="V74" s="133"/>
      <c r="W74" s="133"/>
      <c r="X74" s="133"/>
      <c r="Y74" s="133"/>
      <c r="Z74" s="144"/>
      <c r="AD74" s="131"/>
      <c r="AE74" s="131"/>
      <c r="AF74" s="131"/>
      <c r="AG74" s="131"/>
      <c r="AH74" s="131"/>
      <c r="AI74" s="131"/>
      <c r="AJ74" s="131"/>
      <c r="AK74" s="131"/>
      <c r="AL74" s="12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</row>
    <row r="75" spans="1:73" ht="12.75" hidden="1" customHeight="1" outlineLevel="1" x14ac:dyDescent="0.25">
      <c r="A75" s="16"/>
      <c r="B75" s="197"/>
      <c r="C75" s="197"/>
      <c r="D75" s="197"/>
      <c r="E75" s="197"/>
      <c r="F75" s="197"/>
      <c r="G75" s="296" t="s">
        <v>3</v>
      </c>
      <c r="H75" s="297"/>
      <c r="I75" s="290" t="s">
        <v>5</v>
      </c>
      <c r="J75" s="291"/>
      <c r="K75" s="291"/>
      <c r="L75" s="292"/>
      <c r="M75" s="296" t="s">
        <v>3</v>
      </c>
      <c r="N75" s="297"/>
      <c r="O75" s="290" t="s">
        <v>5</v>
      </c>
      <c r="P75" s="291"/>
      <c r="Q75" s="291"/>
      <c r="R75" s="292"/>
      <c r="S75" s="197"/>
      <c r="T75" s="197"/>
      <c r="U75" s="197"/>
      <c r="V75" s="197"/>
      <c r="W75" s="197"/>
      <c r="X75" s="197"/>
      <c r="Y75" s="197"/>
      <c r="Z75" s="8"/>
      <c r="AD75" s="131"/>
      <c r="AE75" s="131"/>
      <c r="AF75" s="131"/>
      <c r="AG75" s="131"/>
      <c r="AH75" s="131"/>
      <c r="AI75" s="131"/>
      <c r="AJ75" s="131"/>
      <c r="AK75" s="131"/>
      <c r="AL75" s="130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</row>
    <row r="76" spans="1:73" ht="12.75" hidden="1" customHeight="1" outlineLevel="1" x14ac:dyDescent="0.25">
      <c r="A76" s="16"/>
      <c r="B76" s="197"/>
      <c r="C76" s="197"/>
      <c r="D76" s="197"/>
      <c r="E76" s="197"/>
      <c r="F76" s="197"/>
      <c r="G76" s="298"/>
      <c r="H76" s="299"/>
      <c r="I76" s="290" t="s">
        <v>12</v>
      </c>
      <c r="J76" s="292"/>
      <c r="K76" s="290" t="s">
        <v>69</v>
      </c>
      <c r="L76" s="291"/>
      <c r="M76" s="298"/>
      <c r="N76" s="299"/>
      <c r="O76" s="290" t="s">
        <v>68</v>
      </c>
      <c r="P76" s="292"/>
      <c r="Q76" s="290" t="s">
        <v>6</v>
      </c>
      <c r="R76" s="292"/>
      <c r="S76" s="197"/>
      <c r="T76" s="197"/>
      <c r="U76" s="197"/>
      <c r="V76" s="197"/>
      <c r="W76" s="197"/>
      <c r="X76" s="197"/>
      <c r="Y76" s="197"/>
      <c r="Z76" s="8"/>
      <c r="AD76" s="131"/>
      <c r="AE76" s="131"/>
      <c r="AF76" s="131"/>
      <c r="AG76" s="131"/>
      <c r="AH76" s="131"/>
      <c r="AI76" s="131"/>
      <c r="AJ76" s="131"/>
      <c r="AK76" s="131"/>
      <c r="AL76" s="130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</row>
    <row r="77" spans="1:73" ht="12.75" hidden="1" customHeight="1" outlineLevel="1" x14ac:dyDescent="0.25">
      <c r="A77" s="16"/>
      <c r="B77" s="197"/>
      <c r="C77" s="197"/>
      <c r="D77" s="197"/>
      <c r="E77" s="197"/>
      <c r="F77" s="197"/>
      <c r="G77" s="225"/>
      <c r="H77" s="226"/>
      <c r="I77" s="225"/>
      <c r="J77" s="226"/>
      <c r="K77" s="225"/>
      <c r="L77" s="226"/>
      <c r="M77" s="313"/>
      <c r="N77" s="226"/>
      <c r="O77" s="225"/>
      <c r="P77" s="226"/>
      <c r="Q77" s="225"/>
      <c r="R77" s="226"/>
      <c r="S77" s="197"/>
      <c r="T77" s="197"/>
      <c r="U77" s="197"/>
      <c r="V77" s="197"/>
      <c r="W77" s="197"/>
      <c r="X77" s="197"/>
      <c r="Y77" s="197"/>
      <c r="Z77" s="8"/>
      <c r="AD77" s="131"/>
      <c r="AE77" s="131"/>
      <c r="AF77" s="131"/>
      <c r="AG77" s="131"/>
      <c r="AH77" s="131"/>
      <c r="AI77" s="131"/>
      <c r="AJ77" s="131"/>
      <c r="AK77" s="131"/>
      <c r="AL77" s="12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</row>
    <row r="78" spans="1:73" ht="12.75" hidden="1" customHeight="1" outlineLevel="1" x14ac:dyDescent="0.25">
      <c r="A78" s="16"/>
      <c r="B78" s="197"/>
      <c r="C78" s="197"/>
      <c r="D78" s="197"/>
      <c r="E78" s="197"/>
      <c r="F78" s="197"/>
      <c r="G78" s="223"/>
      <c r="H78" s="224"/>
      <c r="I78" s="223"/>
      <c r="J78" s="224"/>
      <c r="K78" s="223"/>
      <c r="L78" s="224"/>
      <c r="M78" s="312"/>
      <c r="N78" s="224"/>
      <c r="O78" s="223"/>
      <c r="P78" s="224"/>
      <c r="Q78" s="223"/>
      <c r="R78" s="224"/>
      <c r="S78" s="197"/>
      <c r="T78" s="197"/>
      <c r="U78" s="197"/>
      <c r="V78" s="197"/>
      <c r="W78" s="197"/>
      <c r="X78" s="197"/>
      <c r="Y78" s="197"/>
      <c r="Z78" s="8"/>
      <c r="AD78" s="131"/>
      <c r="AE78" s="131"/>
      <c r="AF78" s="131"/>
      <c r="AG78" s="131"/>
      <c r="AH78" s="131"/>
      <c r="AI78" s="131"/>
      <c r="AJ78" s="131"/>
      <c r="AK78" s="131"/>
      <c r="AL78" s="12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</row>
    <row r="79" spans="1:73" ht="13.5" hidden="1" customHeight="1" outlineLevel="1" thickBot="1" x14ac:dyDescent="0.3">
      <c r="A79" s="16"/>
      <c r="B79" s="197"/>
      <c r="C79" s="197"/>
      <c r="D79" s="197"/>
      <c r="E79" s="197"/>
      <c r="F79" s="197"/>
      <c r="G79" s="223"/>
      <c r="H79" s="224"/>
      <c r="I79" s="223"/>
      <c r="J79" s="224"/>
      <c r="K79" s="223"/>
      <c r="L79" s="224"/>
      <c r="M79" s="312"/>
      <c r="N79" s="224"/>
      <c r="O79" s="223"/>
      <c r="P79" s="224"/>
      <c r="Q79" s="223"/>
      <c r="R79" s="224"/>
      <c r="S79" s="197"/>
      <c r="T79" s="197"/>
      <c r="U79" s="197"/>
      <c r="V79" s="197"/>
      <c r="W79" s="197"/>
      <c r="X79" s="197"/>
      <c r="Y79" s="197"/>
      <c r="Z79" s="8"/>
      <c r="AD79" s="131"/>
      <c r="AE79" s="131"/>
      <c r="AF79" s="131"/>
      <c r="AG79" s="131"/>
      <c r="AH79" s="131"/>
      <c r="AI79" s="131"/>
      <c r="AJ79" s="131"/>
      <c r="AK79" s="131"/>
      <c r="AL79" s="128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</row>
    <row r="80" spans="1:73" ht="13.5" hidden="1" customHeight="1" outlineLevel="1" thickTop="1" thickBot="1" x14ac:dyDescent="0.3">
      <c r="A80" s="16"/>
      <c r="B80" s="197"/>
      <c r="C80" s="197"/>
      <c r="D80" s="197"/>
      <c r="E80" s="197"/>
      <c r="F80" s="197"/>
      <c r="G80" s="302" t="s">
        <v>15</v>
      </c>
      <c r="H80" s="302"/>
      <c r="I80" s="289">
        <f>SUM(I77:I79)</f>
        <v>0</v>
      </c>
      <c r="J80" s="289"/>
      <c r="K80" s="289">
        <f>SUM(K77:K79)</f>
        <v>0</v>
      </c>
      <c r="L80" s="289"/>
      <c r="M80" s="302" t="s">
        <v>15</v>
      </c>
      <c r="N80" s="302"/>
      <c r="O80" s="289">
        <f>SUM(O77:O79)</f>
        <v>0</v>
      </c>
      <c r="P80" s="289"/>
      <c r="Q80" s="289">
        <f>SUM(Q77:Q79)</f>
        <v>0</v>
      </c>
      <c r="R80" s="289"/>
      <c r="S80" s="197"/>
      <c r="T80" s="197"/>
      <c r="U80" s="197"/>
      <c r="V80" s="197"/>
      <c r="W80" s="197"/>
      <c r="X80" s="197"/>
      <c r="Y80" s="197"/>
      <c r="Z80" s="8"/>
      <c r="AD80" s="131"/>
      <c r="AE80" s="131"/>
      <c r="AF80" s="131"/>
      <c r="AG80" s="131"/>
      <c r="AH80" s="131"/>
      <c r="AI80" s="131"/>
      <c r="AJ80" s="131"/>
      <c r="AK80" s="131"/>
      <c r="AL80" s="128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</row>
    <row r="81" spans="1:73" ht="12.75" customHeight="1" collapsed="1" x14ac:dyDescent="0.25">
      <c r="A81" s="16"/>
      <c r="B81" s="197"/>
      <c r="C81" s="197"/>
      <c r="D81" s="197"/>
      <c r="E81" s="197"/>
      <c r="F81" s="197"/>
      <c r="G81" s="197"/>
      <c r="H81" s="197"/>
      <c r="I81" s="197"/>
      <c r="J81" s="197"/>
      <c r="K81" s="197"/>
      <c r="L81" s="197"/>
      <c r="M81" s="197"/>
      <c r="N81" s="197"/>
      <c r="O81" s="197"/>
      <c r="P81" s="197"/>
      <c r="Q81" s="197"/>
      <c r="R81" s="197"/>
      <c r="S81" s="197"/>
      <c r="T81" s="197"/>
      <c r="U81" s="197"/>
      <c r="V81" s="197"/>
      <c r="W81" s="197"/>
      <c r="X81" s="197"/>
      <c r="Y81" s="197"/>
      <c r="Z81" s="8"/>
      <c r="AD81" s="131"/>
      <c r="AE81" s="131"/>
      <c r="AF81" s="131"/>
      <c r="AG81" s="131"/>
      <c r="AH81" s="131"/>
      <c r="AI81" s="131"/>
      <c r="AJ81" s="131"/>
      <c r="AK81" s="131"/>
      <c r="AL81" s="129"/>
    </row>
    <row r="82" spans="1:73" ht="9" customHeight="1" thickBot="1" x14ac:dyDescent="0.3">
      <c r="A82" s="145"/>
      <c r="B82" s="146"/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7"/>
      <c r="AD82" s="131"/>
      <c r="AE82" s="131"/>
      <c r="AF82" s="131"/>
      <c r="AG82" s="131"/>
      <c r="AH82" s="131"/>
      <c r="AI82" s="131"/>
      <c r="AJ82" s="131"/>
      <c r="AK82" s="131"/>
      <c r="AL82" s="129"/>
    </row>
    <row r="83" spans="1:73" ht="18" thickBot="1" x14ac:dyDescent="0.3">
      <c r="A83" s="220" t="s">
        <v>62</v>
      </c>
      <c r="B83" s="221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21"/>
      <c r="Z83" s="222"/>
      <c r="AD83" s="131"/>
      <c r="AE83" s="131"/>
      <c r="AF83" s="131"/>
      <c r="AG83" s="131"/>
      <c r="AH83" s="131"/>
      <c r="AI83" s="131"/>
      <c r="AJ83" s="131"/>
      <c r="AK83" s="131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</row>
    <row r="84" spans="1:73" s="150" customFormat="1" ht="4.2" customHeight="1" x14ac:dyDescent="0.25">
      <c r="A84" s="205"/>
      <c r="B84" s="206"/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  <c r="P84" s="206"/>
      <c r="Q84" s="206"/>
      <c r="R84" s="206"/>
      <c r="S84" s="206"/>
      <c r="T84" s="206"/>
      <c r="U84" s="206"/>
      <c r="V84" s="206"/>
      <c r="W84" s="206"/>
      <c r="X84" s="206"/>
      <c r="Y84" s="206"/>
      <c r="Z84" s="208"/>
      <c r="AA84" s="151"/>
      <c r="AB84" s="151"/>
      <c r="AC84" s="151"/>
      <c r="AD84" s="152"/>
      <c r="AE84" s="152"/>
      <c r="AF84" s="152"/>
      <c r="AG84" s="152"/>
      <c r="AH84" s="152"/>
      <c r="AI84" s="152"/>
      <c r="AJ84" s="152"/>
      <c r="AK84" s="152"/>
    </row>
    <row r="85" spans="1:73" ht="16.2" customHeight="1" x14ac:dyDescent="0.25">
      <c r="A85" s="213" t="s">
        <v>81</v>
      </c>
      <c r="B85" s="204"/>
      <c r="C85" s="204"/>
      <c r="D85" s="204"/>
      <c r="E85" s="204"/>
      <c r="F85" s="204"/>
      <c r="G85" s="204"/>
      <c r="H85" s="215" t="s">
        <v>82</v>
      </c>
      <c r="I85" s="322">
        <v>0.46249999999999997</v>
      </c>
      <c r="J85" s="323"/>
      <c r="K85" s="204"/>
      <c r="L85" s="215" t="s">
        <v>83</v>
      </c>
      <c r="M85" s="322">
        <v>0.47916666666666669</v>
      </c>
      <c r="N85" s="323"/>
      <c r="O85" s="204"/>
      <c r="P85" s="215" t="s">
        <v>86</v>
      </c>
      <c r="Q85" s="324">
        <v>1</v>
      </c>
      <c r="R85" s="323"/>
      <c r="S85" s="204"/>
      <c r="T85" s="204"/>
      <c r="U85" s="204"/>
      <c r="V85" s="216" t="s">
        <v>84</v>
      </c>
      <c r="W85" s="324" t="s">
        <v>24</v>
      </c>
      <c r="X85" s="323"/>
      <c r="Y85" s="204"/>
      <c r="Z85" s="209"/>
      <c r="AD85" s="131"/>
      <c r="AE85" s="131"/>
      <c r="AF85" s="131"/>
      <c r="AG85" s="131"/>
      <c r="AH85" s="131"/>
      <c r="AI85" s="131"/>
      <c r="AJ85" s="131"/>
      <c r="AK85" s="131"/>
    </row>
    <row r="86" spans="1:73" x14ac:dyDescent="0.25">
      <c r="A86" s="207"/>
      <c r="B86" s="204"/>
      <c r="C86" s="204"/>
      <c r="D86" s="204"/>
      <c r="E86" s="204"/>
      <c r="F86" s="204"/>
      <c r="G86" s="204"/>
      <c r="H86" s="204"/>
      <c r="I86" s="204"/>
      <c r="J86" s="204"/>
      <c r="K86" s="204"/>
      <c r="L86" s="204"/>
      <c r="M86" s="204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9"/>
    </row>
    <row r="87" spans="1:73" ht="16.2" customHeight="1" x14ac:dyDescent="0.25">
      <c r="A87" s="207"/>
      <c r="B87" s="214" t="s">
        <v>87</v>
      </c>
      <c r="C87" s="324" t="s">
        <v>102</v>
      </c>
      <c r="D87" s="323"/>
      <c r="E87" s="204"/>
      <c r="F87" s="204"/>
      <c r="G87" s="204"/>
      <c r="H87" s="214" t="s">
        <v>110</v>
      </c>
      <c r="I87" s="324">
        <v>6</v>
      </c>
      <c r="J87" s="323"/>
      <c r="K87" s="204"/>
      <c r="L87" s="204"/>
      <c r="M87" s="204"/>
      <c r="N87" s="214" t="s">
        <v>88</v>
      </c>
      <c r="O87" s="324">
        <f>Q93</f>
        <v>24</v>
      </c>
      <c r="P87" s="323"/>
      <c r="Q87" s="204"/>
      <c r="R87" s="204"/>
      <c r="S87" s="204" t="s">
        <v>89</v>
      </c>
      <c r="T87" s="324" t="s">
        <v>25</v>
      </c>
      <c r="U87" s="323"/>
      <c r="V87" s="323"/>
      <c r="W87" s="323"/>
      <c r="X87" s="323"/>
      <c r="Y87" s="204"/>
      <c r="Z87" s="209"/>
    </row>
    <row r="88" spans="1:73" x14ac:dyDescent="0.25">
      <c r="A88" s="207"/>
      <c r="B88" s="204"/>
      <c r="C88" s="204"/>
      <c r="D88" s="204"/>
      <c r="E88" s="204"/>
      <c r="F88" s="204"/>
      <c r="G88" s="204"/>
      <c r="H88" s="204"/>
      <c r="I88" s="204"/>
      <c r="J88" s="204"/>
      <c r="K88" s="204"/>
      <c r="L88" s="204"/>
      <c r="M88" s="204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9"/>
    </row>
    <row r="89" spans="1:73" ht="113.4" customHeight="1" x14ac:dyDescent="0.25">
      <c r="A89" s="207"/>
      <c r="B89" s="204"/>
      <c r="C89" s="204"/>
      <c r="D89" s="214" t="s">
        <v>85</v>
      </c>
      <c r="E89" s="325" t="s">
        <v>111</v>
      </c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326"/>
      <c r="Q89" s="326"/>
      <c r="R89" s="326"/>
      <c r="S89" s="326"/>
      <c r="T89" s="326"/>
      <c r="U89" s="326"/>
      <c r="V89" s="326"/>
      <c r="W89" s="326"/>
      <c r="X89" s="326"/>
      <c r="Y89" s="204"/>
      <c r="Z89" s="209"/>
    </row>
    <row r="90" spans="1:73" x14ac:dyDescent="0.25">
      <c r="A90" s="207"/>
      <c r="B90" s="204"/>
      <c r="C90" s="204"/>
      <c r="D90" s="204"/>
      <c r="E90" s="204"/>
      <c r="F90" s="204"/>
      <c r="G90" s="204"/>
      <c r="H90" s="204"/>
      <c r="I90" s="204"/>
      <c r="J90" s="204"/>
      <c r="K90" s="204"/>
      <c r="L90" s="204"/>
      <c r="M90" s="204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9"/>
    </row>
    <row r="91" spans="1:73" ht="16.2" customHeight="1" x14ac:dyDescent="0.25">
      <c r="A91" s="207"/>
      <c r="B91" s="204"/>
      <c r="C91" s="204"/>
      <c r="D91" s="204"/>
      <c r="E91" s="314" t="s">
        <v>90</v>
      </c>
      <c r="F91" s="315"/>
      <c r="G91" s="314" t="s">
        <v>91</v>
      </c>
      <c r="H91" s="316"/>
      <c r="I91" s="317" t="s">
        <v>92</v>
      </c>
      <c r="J91" s="316"/>
      <c r="K91" s="317" t="s">
        <v>93</v>
      </c>
      <c r="L91" s="316"/>
      <c r="M91" s="317" t="s">
        <v>94</v>
      </c>
      <c r="N91" s="316"/>
      <c r="O91" s="204"/>
      <c r="P91" s="204"/>
      <c r="Q91" s="204"/>
      <c r="R91" s="204"/>
      <c r="S91" s="214"/>
      <c r="T91" s="204"/>
      <c r="U91" s="204"/>
      <c r="V91" s="204"/>
      <c r="W91" s="204"/>
      <c r="X91" s="204"/>
      <c r="Y91" s="204"/>
      <c r="Z91" s="209"/>
    </row>
    <row r="92" spans="1:73" ht="16.2" customHeight="1" x14ac:dyDescent="0.25">
      <c r="A92" s="207"/>
      <c r="B92" s="204"/>
      <c r="C92" s="317" t="s">
        <v>95</v>
      </c>
      <c r="D92" s="316"/>
      <c r="E92" s="318">
        <v>0</v>
      </c>
      <c r="F92" s="319"/>
      <c r="G92" s="318">
        <v>0</v>
      </c>
      <c r="H92" s="320"/>
      <c r="I92" s="321" t="str">
        <f>IF(OR(G92=0,G92=""),"0",E92/G92)</f>
        <v>0</v>
      </c>
      <c r="J92" s="320"/>
      <c r="K92" s="321">
        <v>0</v>
      </c>
      <c r="L92" s="320"/>
      <c r="M92" s="321">
        <v>0</v>
      </c>
      <c r="N92" s="320"/>
      <c r="O92" s="204"/>
      <c r="P92" s="204"/>
      <c r="Q92" s="308" t="s">
        <v>97</v>
      </c>
      <c r="R92" s="309"/>
      <c r="S92" s="308" t="s">
        <v>98</v>
      </c>
      <c r="T92" s="309"/>
      <c r="U92" s="308" t="s">
        <v>99</v>
      </c>
      <c r="V92" s="309"/>
      <c r="W92" s="204"/>
      <c r="X92" s="204"/>
      <c r="Y92" s="204"/>
      <c r="Z92" s="209"/>
    </row>
    <row r="93" spans="1:73" ht="16.2" customHeight="1" x14ac:dyDescent="0.25">
      <c r="A93" s="207"/>
      <c r="B93" s="204"/>
      <c r="C93" s="317" t="s">
        <v>96</v>
      </c>
      <c r="D93" s="316"/>
      <c r="E93" s="318">
        <v>0</v>
      </c>
      <c r="F93" s="319"/>
      <c r="G93" s="318">
        <v>0</v>
      </c>
      <c r="H93" s="320"/>
      <c r="I93" s="321" t="str">
        <f>IF(OR(G93=0,G93=""),"0",E93/G93)</f>
        <v>0</v>
      </c>
      <c r="J93" s="320"/>
      <c r="K93" s="321">
        <v>0</v>
      </c>
      <c r="L93" s="320"/>
      <c r="M93" s="321">
        <v>0</v>
      </c>
      <c r="N93" s="320"/>
      <c r="O93" s="204"/>
      <c r="P93" s="204"/>
      <c r="Q93" s="308">
        <f>IF(AND(4&gt;HOUR(M85),4&lt;HOUR(I85)),(HOUR(24-I85)*60+MINUTE(60-I85))+HOUR(M85)*60+MINUTE(M85),HOUR(M85-I85)*60+MINUTE(M85-I85))</f>
        <v>24</v>
      </c>
      <c r="R93" s="309"/>
      <c r="S93" s="327">
        <f>Q93*(1- (I92)*K92*M92)*Q85</f>
        <v>24</v>
      </c>
      <c r="T93" s="309"/>
      <c r="U93" s="327">
        <f>Q93*(1- (I93)*K93*M93)*Q85</f>
        <v>24</v>
      </c>
      <c r="V93" s="309"/>
      <c r="W93" s="204"/>
      <c r="X93" s="204"/>
      <c r="Y93" s="204"/>
      <c r="Z93" s="209"/>
    </row>
    <row r="94" spans="1:73" ht="13.8" thickBot="1" x14ac:dyDescent="0.3">
      <c r="A94" s="210"/>
      <c r="B94" s="211"/>
      <c r="C94" s="211"/>
      <c r="D94" s="211"/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  <c r="Q94" s="211"/>
      <c r="R94" s="211"/>
      <c r="S94" s="211"/>
      <c r="T94" s="211"/>
      <c r="U94" s="211"/>
      <c r="V94" s="211"/>
      <c r="W94" s="211"/>
      <c r="X94" s="211"/>
      <c r="Y94" s="211"/>
      <c r="Z94" s="212"/>
    </row>
    <row r="95" spans="1:73" ht="3.9" customHeight="1" x14ac:dyDescent="0.25">
      <c r="A95" s="217"/>
      <c r="B95" s="206"/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8"/>
    </row>
    <row r="96" spans="1:73" x14ac:dyDescent="0.25">
      <c r="A96" s="198"/>
      <c r="B96" s="198"/>
      <c r="C96" s="198"/>
      <c r="D96" s="198"/>
      <c r="E96" s="198"/>
      <c r="F96" s="198"/>
      <c r="G96" s="198"/>
      <c r="H96" s="198"/>
      <c r="I96" s="198"/>
      <c r="J96" s="198"/>
      <c r="K96" s="198"/>
      <c r="L96" s="198"/>
      <c r="M96" s="198"/>
      <c r="N96" s="198"/>
      <c r="O96" s="198"/>
      <c r="P96" s="198"/>
      <c r="Q96" s="198"/>
      <c r="R96" s="198"/>
      <c r="S96" s="198"/>
      <c r="T96" s="198"/>
      <c r="U96" s="198"/>
      <c r="V96" s="198"/>
      <c r="W96" s="198"/>
      <c r="X96" s="198"/>
      <c r="Y96" s="198"/>
      <c r="Z96" s="198"/>
    </row>
    <row r="97" spans="1:26" ht="12.75" customHeight="1" x14ac:dyDescent="0.25">
      <c r="A97" s="198"/>
      <c r="B97" s="198"/>
      <c r="C97" s="198"/>
      <c r="D97" s="198"/>
      <c r="E97" s="198"/>
      <c r="F97" s="198"/>
      <c r="G97" s="198"/>
      <c r="H97" s="198"/>
      <c r="I97" s="198"/>
      <c r="J97" s="198"/>
      <c r="K97" s="198"/>
      <c r="L97" s="198"/>
      <c r="M97" s="198"/>
      <c r="N97" s="198"/>
      <c r="O97" s="198"/>
      <c r="P97" s="198"/>
      <c r="Q97" s="198"/>
      <c r="R97" s="198"/>
      <c r="S97" s="198"/>
      <c r="T97" s="198"/>
      <c r="U97" s="198"/>
      <c r="V97" s="198"/>
      <c r="W97" s="198"/>
      <c r="X97" s="198"/>
      <c r="Y97" s="198"/>
      <c r="Z97" s="198"/>
    </row>
    <row r="98" spans="1:26" x14ac:dyDescent="0.25">
      <c r="A98" s="198"/>
      <c r="B98" s="198"/>
      <c r="C98" s="198"/>
      <c r="D98" s="198"/>
      <c r="E98" s="198"/>
      <c r="F98" s="198"/>
      <c r="G98" s="198"/>
      <c r="H98" s="198"/>
      <c r="I98" s="198"/>
      <c r="J98" s="198"/>
      <c r="K98" s="198"/>
      <c r="L98" s="198"/>
      <c r="M98" s="198"/>
      <c r="N98" s="198"/>
      <c r="O98" s="198"/>
      <c r="P98" s="198"/>
      <c r="Q98" s="198"/>
      <c r="R98" s="198"/>
      <c r="S98" s="198"/>
      <c r="T98" s="198"/>
      <c r="U98" s="198"/>
      <c r="V98" s="198"/>
      <c r="W98" s="198"/>
      <c r="X98" s="198"/>
      <c r="Y98" s="198"/>
      <c r="Z98" s="198"/>
    </row>
    <row r="99" spans="1:26" ht="15.9" customHeight="1" x14ac:dyDescent="0.25">
      <c r="A99" s="198"/>
      <c r="B99" s="198"/>
      <c r="C99" s="198"/>
      <c r="D99" s="198"/>
      <c r="E99" s="198"/>
      <c r="F99" s="198"/>
      <c r="G99" s="198"/>
      <c r="H99" s="198"/>
      <c r="I99" s="198"/>
      <c r="J99" s="198"/>
      <c r="K99" s="198"/>
      <c r="L99" s="198"/>
      <c r="M99" s="198"/>
      <c r="N99" s="198"/>
      <c r="O99" s="198"/>
      <c r="P99" s="198"/>
      <c r="Q99" s="198"/>
      <c r="R99" s="198"/>
      <c r="S99" s="198"/>
      <c r="T99" s="198"/>
      <c r="U99" s="198"/>
      <c r="V99" s="198"/>
      <c r="W99" s="198"/>
      <c r="X99" s="198"/>
      <c r="Y99" s="198"/>
      <c r="Z99" s="198"/>
    </row>
    <row r="100" spans="1:26" ht="15.9" customHeight="1" x14ac:dyDescent="0.25">
      <c r="A100" s="198"/>
      <c r="B100" s="198"/>
      <c r="C100" s="198"/>
      <c r="D100" s="198"/>
      <c r="E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8"/>
      <c r="P100" s="198"/>
      <c r="Q100" s="198"/>
      <c r="R100" s="198"/>
      <c r="S100" s="198"/>
      <c r="T100" s="198"/>
      <c r="U100" s="198"/>
      <c r="V100" s="198"/>
      <c r="W100" s="198"/>
      <c r="X100" s="198"/>
      <c r="Y100" s="198"/>
      <c r="Z100" s="198"/>
    </row>
    <row r="101" spans="1:26" ht="15.9" customHeight="1" x14ac:dyDescent="0.25">
      <c r="A101" s="198"/>
      <c r="B101" s="198"/>
      <c r="C101" s="198"/>
      <c r="D101" s="198"/>
      <c r="E101" s="198"/>
      <c r="F101" s="198"/>
      <c r="G101" s="198"/>
      <c r="H101" s="198"/>
      <c r="I101" s="198"/>
      <c r="J101" s="198"/>
      <c r="K101" s="198"/>
      <c r="L101" s="198"/>
      <c r="M101" s="198"/>
      <c r="N101" s="198"/>
      <c r="O101" s="198"/>
      <c r="P101" s="198"/>
      <c r="Q101" s="198"/>
      <c r="R101" s="198"/>
      <c r="S101" s="198"/>
      <c r="T101" s="198"/>
      <c r="U101" s="198"/>
      <c r="V101" s="198"/>
      <c r="W101" s="198"/>
      <c r="X101" s="198"/>
      <c r="Y101" s="198"/>
      <c r="Z101" s="198"/>
    </row>
    <row r="102" spans="1:26" x14ac:dyDescent="0.25">
      <c r="A102" s="198"/>
      <c r="B102" s="198"/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/>
      <c r="V102" s="198"/>
      <c r="W102" s="198"/>
      <c r="X102" s="198"/>
      <c r="Y102" s="198"/>
      <c r="Z102" s="198"/>
    </row>
    <row r="103" spans="1:26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</sheetData>
  <sheetProtection deleteColumns="0" deleteRows="0"/>
  <mergeCells count="353">
    <mergeCell ref="Q92:R92"/>
    <mergeCell ref="S92:T92"/>
    <mergeCell ref="U92:V92"/>
    <mergeCell ref="C92:D92"/>
    <mergeCell ref="E92:F92"/>
    <mergeCell ref="G92:H92"/>
    <mergeCell ref="I92:J92"/>
    <mergeCell ref="K92:L92"/>
    <mergeCell ref="M92:N92"/>
    <mergeCell ref="C93:D93"/>
    <mergeCell ref="E93:F93"/>
    <mergeCell ref="G93:H93"/>
    <mergeCell ref="I93:J93"/>
    <mergeCell ref="K93:L93"/>
    <mergeCell ref="M93:N93"/>
    <mergeCell ref="Q93:R93"/>
    <mergeCell ref="S93:T93"/>
    <mergeCell ref="U93:V93"/>
    <mergeCell ref="Q80:R80"/>
    <mergeCell ref="A83:Z83"/>
    <mergeCell ref="G80:H80"/>
    <mergeCell ref="I80:J80"/>
    <mergeCell ref="K80:L80"/>
    <mergeCell ref="M80:N80"/>
    <mergeCell ref="O80:P80"/>
    <mergeCell ref="E91:F91"/>
    <mergeCell ref="G91:H91"/>
    <mergeCell ref="I91:J91"/>
    <mergeCell ref="K91:L91"/>
    <mergeCell ref="M91:N91"/>
    <mergeCell ref="I85:J85"/>
    <mergeCell ref="M85:N85"/>
    <mergeCell ref="Q85:R85"/>
    <mergeCell ref="W85:X85"/>
    <mergeCell ref="C87:D87"/>
    <mergeCell ref="I87:J87"/>
    <mergeCell ref="O87:P87"/>
    <mergeCell ref="T87:X87"/>
    <mergeCell ref="E89:X89"/>
    <mergeCell ref="Q78:R78"/>
    <mergeCell ref="G79:H79"/>
    <mergeCell ref="I79:J79"/>
    <mergeCell ref="K79:L79"/>
    <mergeCell ref="M79:N79"/>
    <mergeCell ref="O79:P79"/>
    <mergeCell ref="Q79:R79"/>
    <mergeCell ref="G78:H78"/>
    <mergeCell ref="I78:J78"/>
    <mergeCell ref="K78:L78"/>
    <mergeCell ref="M78:N78"/>
    <mergeCell ref="O78:P78"/>
    <mergeCell ref="O76:P76"/>
    <mergeCell ref="Q76:R76"/>
    <mergeCell ref="G77:H77"/>
    <mergeCell ref="I77:J77"/>
    <mergeCell ref="K77:L77"/>
    <mergeCell ref="M77:N77"/>
    <mergeCell ref="O77:P77"/>
    <mergeCell ref="Q77:R77"/>
    <mergeCell ref="Q69:R69"/>
    <mergeCell ref="G70:H70"/>
    <mergeCell ref="I70:J70"/>
    <mergeCell ref="K70:L70"/>
    <mergeCell ref="M70:N70"/>
    <mergeCell ref="O70:P70"/>
    <mergeCell ref="Q70:R70"/>
    <mergeCell ref="G69:H69"/>
    <mergeCell ref="I69:J69"/>
    <mergeCell ref="K69:L69"/>
    <mergeCell ref="M69:N69"/>
    <mergeCell ref="O69:P69"/>
    <mergeCell ref="G74:L74"/>
    <mergeCell ref="M74:R74"/>
    <mergeCell ref="G75:H76"/>
    <mergeCell ref="I75:L75"/>
    <mergeCell ref="Q67:R67"/>
    <mergeCell ref="G68:H68"/>
    <mergeCell ref="I68:J68"/>
    <mergeCell ref="K68:L68"/>
    <mergeCell ref="M68:N68"/>
    <mergeCell ref="O68:P68"/>
    <mergeCell ref="Q68:R68"/>
    <mergeCell ref="G67:H67"/>
    <mergeCell ref="I67:J67"/>
    <mergeCell ref="K67:L67"/>
    <mergeCell ref="M67:N67"/>
    <mergeCell ref="O67:P67"/>
    <mergeCell ref="M64:R64"/>
    <mergeCell ref="G65:H66"/>
    <mergeCell ref="I65:L65"/>
    <mergeCell ref="M65:N66"/>
    <mergeCell ref="O65:R65"/>
    <mergeCell ref="I66:J66"/>
    <mergeCell ref="K66:L66"/>
    <mergeCell ref="O66:P66"/>
    <mergeCell ref="Q66:R66"/>
    <mergeCell ref="G64:L64"/>
    <mergeCell ref="Q59:R59"/>
    <mergeCell ref="G60:H60"/>
    <mergeCell ref="I60:J60"/>
    <mergeCell ref="K60:L60"/>
    <mergeCell ref="M60:N60"/>
    <mergeCell ref="O60:P60"/>
    <mergeCell ref="Q60:R60"/>
    <mergeCell ref="G59:H59"/>
    <mergeCell ref="I59:J59"/>
    <mergeCell ref="K59:L59"/>
    <mergeCell ref="M59:N59"/>
    <mergeCell ref="O59:P59"/>
    <mergeCell ref="K57:L57"/>
    <mergeCell ref="M57:N57"/>
    <mergeCell ref="O57:P57"/>
    <mergeCell ref="Q57:R57"/>
    <mergeCell ref="G58:H58"/>
    <mergeCell ref="I58:J58"/>
    <mergeCell ref="K58:L58"/>
    <mergeCell ref="M58:N58"/>
    <mergeCell ref="O58:P58"/>
    <mergeCell ref="Q58:R58"/>
    <mergeCell ref="G57:H57"/>
    <mergeCell ref="I57:J57"/>
    <mergeCell ref="Q52:R52"/>
    <mergeCell ref="S52:T52"/>
    <mergeCell ref="G54:L54"/>
    <mergeCell ref="M54:R54"/>
    <mergeCell ref="G55:H56"/>
    <mergeCell ref="I55:L55"/>
    <mergeCell ref="M55:N56"/>
    <mergeCell ref="O55:R55"/>
    <mergeCell ref="I56:J56"/>
    <mergeCell ref="K56:L56"/>
    <mergeCell ref="O56:P56"/>
    <mergeCell ref="Q56:R56"/>
    <mergeCell ref="G52:H52"/>
    <mergeCell ref="I52:J52"/>
    <mergeCell ref="K52:L52"/>
    <mergeCell ref="M52:N52"/>
    <mergeCell ref="O52:P52"/>
    <mergeCell ref="Q50:R50"/>
    <mergeCell ref="S50:T50"/>
    <mergeCell ref="G51:H51"/>
    <mergeCell ref="I51:J51"/>
    <mergeCell ref="K51:L51"/>
    <mergeCell ref="M51:N51"/>
    <mergeCell ref="O51:P51"/>
    <mergeCell ref="Q51:R51"/>
    <mergeCell ref="S51:T51"/>
    <mergeCell ref="G50:H50"/>
    <mergeCell ref="I50:J50"/>
    <mergeCell ref="K50:L50"/>
    <mergeCell ref="M50:N50"/>
    <mergeCell ref="O50:P50"/>
    <mergeCell ref="Q48:R48"/>
    <mergeCell ref="S48:T48"/>
    <mergeCell ref="G49:H49"/>
    <mergeCell ref="I49:J49"/>
    <mergeCell ref="K49:L49"/>
    <mergeCell ref="M49:N49"/>
    <mergeCell ref="O49:P49"/>
    <mergeCell ref="Q49:R49"/>
    <mergeCell ref="S49:T49"/>
    <mergeCell ref="G48:H48"/>
    <mergeCell ref="I48:J48"/>
    <mergeCell ref="K48:L48"/>
    <mergeCell ref="M48:N48"/>
    <mergeCell ref="O48:P48"/>
    <mergeCell ref="Q46:R46"/>
    <mergeCell ref="S46:T46"/>
    <mergeCell ref="G47:H47"/>
    <mergeCell ref="I47:J47"/>
    <mergeCell ref="K47:L47"/>
    <mergeCell ref="M47:N47"/>
    <mergeCell ref="O47:P47"/>
    <mergeCell ref="Q47:R47"/>
    <mergeCell ref="S47:T47"/>
    <mergeCell ref="G46:H46"/>
    <mergeCell ref="I46:J46"/>
    <mergeCell ref="K46:L46"/>
    <mergeCell ref="M46:N46"/>
    <mergeCell ref="O46:P46"/>
    <mergeCell ref="Q44:R44"/>
    <mergeCell ref="S44:T44"/>
    <mergeCell ref="G45:H45"/>
    <mergeCell ref="I45:J45"/>
    <mergeCell ref="K45:L45"/>
    <mergeCell ref="M45:N45"/>
    <mergeCell ref="O45:P45"/>
    <mergeCell ref="Q45:R45"/>
    <mergeCell ref="S45:T45"/>
    <mergeCell ref="G44:H44"/>
    <mergeCell ref="I44:J44"/>
    <mergeCell ref="K44:L44"/>
    <mergeCell ref="M44:N44"/>
    <mergeCell ref="O44:P44"/>
    <mergeCell ref="Q42:R42"/>
    <mergeCell ref="S42:T42"/>
    <mergeCell ref="G43:H43"/>
    <mergeCell ref="I43:J43"/>
    <mergeCell ref="K43:L43"/>
    <mergeCell ref="M43:N43"/>
    <mergeCell ref="O43:P43"/>
    <mergeCell ref="Q43:R43"/>
    <mergeCell ref="S43:T43"/>
    <mergeCell ref="G42:H42"/>
    <mergeCell ref="I42:J42"/>
    <mergeCell ref="K42:L42"/>
    <mergeCell ref="M42:N42"/>
    <mergeCell ref="O42:P42"/>
    <mergeCell ref="Q40:R40"/>
    <mergeCell ref="S40:T40"/>
    <mergeCell ref="G41:H41"/>
    <mergeCell ref="I41:J41"/>
    <mergeCell ref="K41:L41"/>
    <mergeCell ref="M41:N41"/>
    <mergeCell ref="O41:P41"/>
    <mergeCell ref="Q41:R41"/>
    <mergeCell ref="S41:T41"/>
    <mergeCell ref="G40:H40"/>
    <mergeCell ref="I40:J40"/>
    <mergeCell ref="K40:L40"/>
    <mergeCell ref="M40:N40"/>
    <mergeCell ref="O40:P40"/>
    <mergeCell ref="Q38:R38"/>
    <mergeCell ref="S38:T38"/>
    <mergeCell ref="G39:H39"/>
    <mergeCell ref="I39:J39"/>
    <mergeCell ref="K39:L39"/>
    <mergeCell ref="M39:N39"/>
    <mergeCell ref="O39:P39"/>
    <mergeCell ref="Q39:R39"/>
    <mergeCell ref="S39:T39"/>
    <mergeCell ref="G38:H38"/>
    <mergeCell ref="I38:J38"/>
    <mergeCell ref="K38:L38"/>
    <mergeCell ref="M38:N38"/>
    <mergeCell ref="O38:P38"/>
    <mergeCell ref="Q36:R36"/>
    <mergeCell ref="S36:T36"/>
    <mergeCell ref="G37:H37"/>
    <mergeCell ref="I37:J37"/>
    <mergeCell ref="K37:L37"/>
    <mergeCell ref="M37:N37"/>
    <mergeCell ref="O37:P37"/>
    <mergeCell ref="Q37:R37"/>
    <mergeCell ref="S37:T37"/>
    <mergeCell ref="G36:H36"/>
    <mergeCell ref="I36:J36"/>
    <mergeCell ref="K36:L36"/>
    <mergeCell ref="M36:N36"/>
    <mergeCell ref="O36:P36"/>
    <mergeCell ref="Q34:R34"/>
    <mergeCell ref="S34:T34"/>
    <mergeCell ref="G35:H35"/>
    <mergeCell ref="I35:J35"/>
    <mergeCell ref="K35:L35"/>
    <mergeCell ref="M35:N35"/>
    <mergeCell ref="O35:P35"/>
    <mergeCell ref="Q35:R35"/>
    <mergeCell ref="S35:T35"/>
    <mergeCell ref="G34:H34"/>
    <mergeCell ref="I34:J34"/>
    <mergeCell ref="K34:L34"/>
    <mergeCell ref="M34:N34"/>
    <mergeCell ref="O34:P34"/>
    <mergeCell ref="Q32:R32"/>
    <mergeCell ref="S32:T32"/>
    <mergeCell ref="G33:H33"/>
    <mergeCell ref="I33:J33"/>
    <mergeCell ref="K33:L33"/>
    <mergeCell ref="M33:N33"/>
    <mergeCell ref="O33:P33"/>
    <mergeCell ref="Q33:R33"/>
    <mergeCell ref="S33:T33"/>
    <mergeCell ref="G32:H32"/>
    <mergeCell ref="I32:J32"/>
    <mergeCell ref="K32:L32"/>
    <mergeCell ref="M32:N32"/>
    <mergeCell ref="O32:P32"/>
    <mergeCell ref="I30:N30"/>
    <mergeCell ref="O30:T30"/>
    <mergeCell ref="I31:J31"/>
    <mergeCell ref="K31:L31"/>
    <mergeCell ref="M31:N31"/>
    <mergeCell ref="O31:P31"/>
    <mergeCell ref="Q31:R31"/>
    <mergeCell ref="S31:T31"/>
    <mergeCell ref="Q21:R21"/>
    <mergeCell ref="S21:T21"/>
    <mergeCell ref="A25:Z27"/>
    <mergeCell ref="A28:Z28"/>
    <mergeCell ref="G30:H31"/>
    <mergeCell ref="U21:V21"/>
    <mergeCell ref="W21:X21"/>
    <mergeCell ref="C22:D22"/>
    <mergeCell ref="E22:F22"/>
    <mergeCell ref="G22:H22"/>
    <mergeCell ref="I22:J22"/>
    <mergeCell ref="K22:L22"/>
    <mergeCell ref="Q22:R22"/>
    <mergeCell ref="S22:T22"/>
    <mergeCell ref="U22:V22"/>
    <mergeCell ref="W22:X22"/>
    <mergeCell ref="N19:O19"/>
    <mergeCell ref="S19:W19"/>
    <mergeCell ref="E20:F20"/>
    <mergeCell ref="G20:H20"/>
    <mergeCell ref="I20:J20"/>
    <mergeCell ref="K20:L20"/>
    <mergeCell ref="S20:T20"/>
    <mergeCell ref="U20:V20"/>
    <mergeCell ref="W20:X20"/>
    <mergeCell ref="N7:O7"/>
    <mergeCell ref="Q7:R7"/>
    <mergeCell ref="O16:Q16"/>
    <mergeCell ref="S16:X16"/>
    <mergeCell ref="E18:L18"/>
    <mergeCell ref="N18:O18"/>
    <mergeCell ref="S18:X18"/>
    <mergeCell ref="W12:X12"/>
    <mergeCell ref="S14:U14"/>
    <mergeCell ref="C15:G15"/>
    <mergeCell ref="I15:M15"/>
    <mergeCell ref="O15:Q15"/>
    <mergeCell ref="S15:X15"/>
    <mergeCell ref="C12:F12"/>
    <mergeCell ref="H12:K12"/>
    <mergeCell ref="N12:P12"/>
    <mergeCell ref="Q12:S12"/>
    <mergeCell ref="U12:V12"/>
    <mergeCell ref="M75:N76"/>
    <mergeCell ref="O75:R75"/>
    <mergeCell ref="I76:J76"/>
    <mergeCell ref="K76:L76"/>
    <mergeCell ref="I4:Q5"/>
    <mergeCell ref="C16:G16"/>
    <mergeCell ref="I16:M16"/>
    <mergeCell ref="C21:D21"/>
    <mergeCell ref="E21:F21"/>
    <mergeCell ref="G21:H21"/>
    <mergeCell ref="I21:J21"/>
    <mergeCell ref="K21:L21"/>
    <mergeCell ref="A24:Z24"/>
    <mergeCell ref="Y7:Z7"/>
    <mergeCell ref="A9:Z9"/>
    <mergeCell ref="C11:F11"/>
    <mergeCell ref="H11:K11"/>
    <mergeCell ref="N11:P11"/>
    <mergeCell ref="Q11:S11"/>
    <mergeCell ref="U11:V11"/>
    <mergeCell ref="W11:X11"/>
    <mergeCell ref="A7:E7"/>
    <mergeCell ref="G7:H7"/>
    <mergeCell ref="K7:L7"/>
  </mergeCells>
  <conditionalFormatting sqref="Q40">
    <cfRule type="cellIs" dxfId="124" priority="116" operator="notEqual">
      <formula>$K$40</formula>
    </cfRule>
  </conditionalFormatting>
  <conditionalFormatting sqref="S40">
    <cfRule type="cellIs" dxfId="123" priority="115" operator="notEqual">
      <formula>$M$40</formula>
    </cfRule>
  </conditionalFormatting>
  <conditionalFormatting sqref="Q41">
    <cfRule type="cellIs" dxfId="122" priority="114" operator="notEqual">
      <formula>$K$41</formula>
    </cfRule>
  </conditionalFormatting>
  <conditionalFormatting sqref="S41">
    <cfRule type="cellIs" dxfId="121" priority="113" operator="notEqual">
      <formula>$M$41</formula>
    </cfRule>
  </conditionalFormatting>
  <conditionalFormatting sqref="Q42">
    <cfRule type="cellIs" dxfId="120" priority="112" operator="notEqual">
      <formula>$K$42</formula>
    </cfRule>
  </conditionalFormatting>
  <conditionalFormatting sqref="S42">
    <cfRule type="cellIs" dxfId="119" priority="111" operator="notEqual">
      <formula>$M$42</formula>
    </cfRule>
  </conditionalFormatting>
  <conditionalFormatting sqref="Q43">
    <cfRule type="cellIs" dxfId="118" priority="110" operator="notEqual">
      <formula>$K$43</formula>
    </cfRule>
  </conditionalFormatting>
  <conditionalFormatting sqref="S43">
    <cfRule type="cellIs" dxfId="117" priority="109" operator="notEqual">
      <formula>$M$43</formula>
    </cfRule>
  </conditionalFormatting>
  <conditionalFormatting sqref="Q44">
    <cfRule type="cellIs" dxfId="116" priority="108" operator="notEqual">
      <formula>$K$44</formula>
    </cfRule>
  </conditionalFormatting>
  <conditionalFormatting sqref="S44">
    <cfRule type="cellIs" dxfId="115" priority="107" operator="notEqual">
      <formula>$M$44</formula>
    </cfRule>
  </conditionalFormatting>
  <conditionalFormatting sqref="Q45">
    <cfRule type="cellIs" dxfId="114" priority="106" operator="notEqual">
      <formula>$K$45</formula>
    </cfRule>
  </conditionalFormatting>
  <conditionalFormatting sqref="S45">
    <cfRule type="cellIs" dxfId="113" priority="105" operator="notEqual">
      <formula>$M$45</formula>
    </cfRule>
  </conditionalFormatting>
  <conditionalFormatting sqref="Q46">
    <cfRule type="cellIs" dxfId="112" priority="104" operator="notEqual">
      <formula>$K$46</formula>
    </cfRule>
  </conditionalFormatting>
  <conditionalFormatting sqref="S46">
    <cfRule type="cellIs" dxfId="111" priority="103" operator="notEqual">
      <formula>$M$46</formula>
    </cfRule>
  </conditionalFormatting>
  <conditionalFormatting sqref="Q47">
    <cfRule type="cellIs" dxfId="110" priority="102" operator="notEqual">
      <formula>$K$47</formula>
    </cfRule>
  </conditionalFormatting>
  <conditionalFormatting sqref="S47">
    <cfRule type="cellIs" dxfId="109" priority="101" operator="notEqual">
      <formula>$M$47</formula>
    </cfRule>
  </conditionalFormatting>
  <conditionalFormatting sqref="Q48">
    <cfRule type="cellIs" dxfId="108" priority="100" operator="notEqual">
      <formula>$K$48</formula>
    </cfRule>
  </conditionalFormatting>
  <conditionalFormatting sqref="S48">
    <cfRule type="cellIs" dxfId="107" priority="99" operator="notEqual">
      <formula>$M$48</formula>
    </cfRule>
  </conditionalFormatting>
  <conditionalFormatting sqref="Q49">
    <cfRule type="cellIs" dxfId="106" priority="98" operator="notEqual">
      <formula>$K$49</formula>
    </cfRule>
  </conditionalFormatting>
  <conditionalFormatting sqref="S49">
    <cfRule type="cellIs" dxfId="105" priority="97" operator="notEqual">
      <formula>$M$49</formula>
    </cfRule>
  </conditionalFormatting>
  <conditionalFormatting sqref="Q50">
    <cfRule type="cellIs" dxfId="104" priority="96" operator="notEqual">
      <formula>$K$50</formula>
    </cfRule>
  </conditionalFormatting>
  <conditionalFormatting sqref="S50">
    <cfRule type="cellIs" dxfId="103" priority="95" operator="notEqual">
      <formula>$M$50</formula>
    </cfRule>
  </conditionalFormatting>
  <conditionalFormatting sqref="Q51">
    <cfRule type="cellIs" dxfId="102" priority="94" operator="notEqual">
      <formula>$K$51</formula>
    </cfRule>
  </conditionalFormatting>
  <conditionalFormatting sqref="S51">
    <cfRule type="cellIs" dxfId="101" priority="93" operator="notEqual">
      <formula>$M$51</formula>
    </cfRule>
  </conditionalFormatting>
  <conditionalFormatting sqref="K7">
    <cfRule type="cellIs" dxfId="100" priority="92" operator="notEqual">
      <formula>0.166666666666667</formula>
    </cfRule>
  </conditionalFormatting>
  <conditionalFormatting sqref="Q7">
    <cfRule type="cellIs" dxfId="99" priority="91" operator="notEqual">
      <formula>0.0416666666666667</formula>
    </cfRule>
  </conditionalFormatting>
  <conditionalFormatting sqref="B12">
    <cfRule type="cellIs" dxfId="98" priority="86" operator="notEqual">
      <formula>1</formula>
    </cfRule>
  </conditionalFormatting>
  <conditionalFormatting sqref="Q32:R32">
    <cfRule type="cellIs" dxfId="97" priority="82" operator="notEqual">
      <formula>$K$32</formula>
    </cfRule>
  </conditionalFormatting>
  <conditionalFormatting sqref="Q33:R33">
    <cfRule type="cellIs" dxfId="96" priority="80" operator="notEqual">
      <formula>$K$33</formula>
    </cfRule>
  </conditionalFormatting>
  <conditionalFormatting sqref="S33:T33">
    <cfRule type="cellIs" dxfId="95" priority="79" operator="notEqual">
      <formula>$M$33</formula>
    </cfRule>
  </conditionalFormatting>
  <conditionalFormatting sqref="Q34:R34">
    <cfRule type="cellIs" dxfId="94" priority="78" operator="notEqual">
      <formula>$K$34</formula>
    </cfRule>
  </conditionalFormatting>
  <conditionalFormatting sqref="S34:T34">
    <cfRule type="cellIs" dxfId="93" priority="77" operator="notEqual">
      <formula>$M$34</formula>
    </cfRule>
  </conditionalFormatting>
  <conditionalFormatting sqref="Q35:R35">
    <cfRule type="cellIs" dxfId="92" priority="76" operator="notEqual">
      <formula>$K$35</formula>
    </cfRule>
  </conditionalFormatting>
  <conditionalFormatting sqref="S35:T35">
    <cfRule type="cellIs" dxfId="91" priority="75" operator="notEqual">
      <formula>$M$35</formula>
    </cfRule>
  </conditionalFormatting>
  <conditionalFormatting sqref="Q36:R36">
    <cfRule type="cellIs" dxfId="90" priority="74" operator="notEqual">
      <formula>$K$36</formula>
    </cfRule>
  </conditionalFormatting>
  <conditionalFormatting sqref="S36:T36">
    <cfRule type="cellIs" dxfId="89" priority="73" operator="notEqual">
      <formula>$M$36</formula>
    </cfRule>
  </conditionalFormatting>
  <conditionalFormatting sqref="Q37:R37">
    <cfRule type="cellIs" dxfId="88" priority="72" operator="notEqual">
      <formula>$K$37</formula>
    </cfRule>
  </conditionalFormatting>
  <conditionalFormatting sqref="S37:T37">
    <cfRule type="cellIs" dxfId="87" priority="71" operator="notEqual">
      <formula>$M$37</formula>
    </cfRule>
  </conditionalFormatting>
  <conditionalFormatting sqref="Q38:R38">
    <cfRule type="cellIs" dxfId="86" priority="70" operator="notEqual">
      <formula>$K$38</formula>
    </cfRule>
  </conditionalFormatting>
  <conditionalFormatting sqref="S38:T38">
    <cfRule type="cellIs" dxfId="85" priority="69" operator="notEqual">
      <formula>$M$38</formula>
    </cfRule>
  </conditionalFormatting>
  <conditionalFormatting sqref="Q39:R39">
    <cfRule type="cellIs" dxfId="84" priority="68" operator="notEqual">
      <formula>$K$39</formula>
    </cfRule>
  </conditionalFormatting>
  <conditionalFormatting sqref="S39:T39">
    <cfRule type="cellIs" dxfId="83" priority="67" operator="notEqual">
      <formula>$M$39</formula>
    </cfRule>
  </conditionalFormatting>
  <conditionalFormatting sqref="Q40:R40">
    <cfRule type="cellIs" dxfId="82" priority="66" operator="notEqual">
      <formula>$K$40</formula>
    </cfRule>
  </conditionalFormatting>
  <conditionalFormatting sqref="S40:T40">
    <cfRule type="cellIs" dxfId="81" priority="65" operator="notEqual">
      <formula>$M$40</formula>
    </cfRule>
  </conditionalFormatting>
  <conditionalFormatting sqref="Q41:R41">
    <cfRule type="cellIs" dxfId="80" priority="64" operator="notEqual">
      <formula>$K$41</formula>
    </cfRule>
  </conditionalFormatting>
  <conditionalFormatting sqref="S41:T41">
    <cfRule type="cellIs" dxfId="79" priority="63" operator="notEqual">
      <formula>$M$41</formula>
    </cfRule>
  </conditionalFormatting>
  <conditionalFormatting sqref="Q42:R42">
    <cfRule type="cellIs" dxfId="78" priority="62" operator="notEqual">
      <formula>$K$42</formula>
    </cfRule>
  </conditionalFormatting>
  <conditionalFormatting sqref="S42:T42">
    <cfRule type="cellIs" dxfId="77" priority="61" operator="notEqual">
      <formula>$M$42</formula>
    </cfRule>
  </conditionalFormatting>
  <conditionalFormatting sqref="Q43:R43">
    <cfRule type="cellIs" dxfId="76" priority="60" operator="notEqual">
      <formula>$K$43</formula>
    </cfRule>
  </conditionalFormatting>
  <conditionalFormatting sqref="S43:T43">
    <cfRule type="cellIs" dxfId="75" priority="59" operator="notEqual">
      <formula>$M$43</formula>
    </cfRule>
  </conditionalFormatting>
  <conditionalFormatting sqref="Q44:R44">
    <cfRule type="cellIs" dxfId="74" priority="58" operator="notEqual">
      <formula>$K$44</formula>
    </cfRule>
  </conditionalFormatting>
  <conditionalFormatting sqref="S44:T44">
    <cfRule type="cellIs" dxfId="73" priority="57" operator="notEqual">
      <formula>$M$44</formula>
    </cfRule>
  </conditionalFormatting>
  <conditionalFormatting sqref="Q45:R45">
    <cfRule type="cellIs" dxfId="72" priority="56" operator="notEqual">
      <formula>$K$45</formula>
    </cfRule>
  </conditionalFormatting>
  <conditionalFormatting sqref="S45:T45">
    <cfRule type="cellIs" dxfId="71" priority="55" operator="notEqual">
      <formula>$M$45</formula>
    </cfRule>
  </conditionalFormatting>
  <conditionalFormatting sqref="Q46:R46">
    <cfRule type="cellIs" dxfId="70" priority="54" operator="notEqual">
      <formula>$K$46</formula>
    </cfRule>
  </conditionalFormatting>
  <conditionalFormatting sqref="S46:T46">
    <cfRule type="cellIs" dxfId="69" priority="53" operator="notEqual">
      <formula>$M$46</formula>
    </cfRule>
  </conditionalFormatting>
  <conditionalFormatting sqref="Q47:R47">
    <cfRule type="cellIs" dxfId="68" priority="52" operator="notEqual">
      <formula>$K$47</formula>
    </cfRule>
  </conditionalFormatting>
  <conditionalFormatting sqref="S47:T47">
    <cfRule type="cellIs" dxfId="67" priority="51" operator="notEqual">
      <formula>$M$47</formula>
    </cfRule>
  </conditionalFormatting>
  <conditionalFormatting sqref="Q48:R48">
    <cfRule type="cellIs" dxfId="66" priority="50" operator="notEqual">
      <formula>$K$48</formula>
    </cfRule>
  </conditionalFormatting>
  <conditionalFormatting sqref="S48:T48">
    <cfRule type="cellIs" dxfId="65" priority="49" operator="notEqual">
      <formula>$M$48</formula>
    </cfRule>
  </conditionalFormatting>
  <conditionalFormatting sqref="Q49:R49">
    <cfRule type="cellIs" dxfId="64" priority="48" operator="notEqual">
      <formula>$K$49</formula>
    </cfRule>
  </conditionalFormatting>
  <conditionalFormatting sqref="S49:T49">
    <cfRule type="cellIs" dxfId="63" priority="47" operator="notEqual">
      <formula>$M$49</formula>
    </cfRule>
  </conditionalFormatting>
  <conditionalFormatting sqref="Q50:R50">
    <cfRule type="cellIs" dxfId="62" priority="46" operator="notEqual">
      <formula>$K$50</formula>
    </cfRule>
  </conditionalFormatting>
  <conditionalFormatting sqref="S50:T50">
    <cfRule type="cellIs" dxfId="61" priority="45" operator="notEqual">
      <formula>$M$50</formula>
    </cfRule>
  </conditionalFormatting>
  <conditionalFormatting sqref="Q51:R51">
    <cfRule type="cellIs" dxfId="60" priority="44" operator="notEqual">
      <formula>$K$51</formula>
    </cfRule>
  </conditionalFormatting>
  <conditionalFormatting sqref="S51:T51">
    <cfRule type="cellIs" dxfId="59" priority="43" operator="notEqual">
      <formula>$M$51</formula>
    </cfRule>
  </conditionalFormatting>
  <conditionalFormatting sqref="O57:P57">
    <cfRule type="cellIs" dxfId="58" priority="42" operator="notEqual">
      <formula>$I$57</formula>
    </cfRule>
  </conditionalFormatting>
  <conditionalFormatting sqref="Q57:R57">
    <cfRule type="cellIs" dxfId="57" priority="41" operator="notEqual">
      <formula>$K$57</formula>
    </cfRule>
  </conditionalFormatting>
  <conditionalFormatting sqref="O58:P58">
    <cfRule type="cellIs" dxfId="56" priority="40" operator="notEqual">
      <formula>$I$58</formula>
    </cfRule>
  </conditionalFormatting>
  <conditionalFormatting sqref="Q58:R58">
    <cfRule type="cellIs" dxfId="55" priority="39" operator="notEqual">
      <formula>$K$58</formula>
    </cfRule>
  </conditionalFormatting>
  <conditionalFormatting sqref="O59:P59">
    <cfRule type="cellIs" dxfId="54" priority="38" operator="notEqual">
      <formula>$I$59</formula>
    </cfRule>
  </conditionalFormatting>
  <conditionalFormatting sqref="Q59:R59">
    <cfRule type="cellIs" dxfId="53" priority="37" operator="notEqual">
      <formula>$K$59</formula>
    </cfRule>
  </conditionalFormatting>
  <conditionalFormatting sqref="O67:P67">
    <cfRule type="cellIs" dxfId="52" priority="36" operator="notEqual">
      <formula>$I$67</formula>
    </cfRule>
  </conditionalFormatting>
  <conditionalFormatting sqref="Q67:R67">
    <cfRule type="cellIs" dxfId="51" priority="35" operator="notEqual">
      <formula>$K$67</formula>
    </cfRule>
  </conditionalFormatting>
  <conditionalFormatting sqref="O68:P68">
    <cfRule type="cellIs" dxfId="50" priority="34" operator="notEqual">
      <formula>$I$68</formula>
    </cfRule>
  </conditionalFormatting>
  <conditionalFormatting sqref="Q68:R68">
    <cfRule type="cellIs" dxfId="49" priority="33" operator="notEqual">
      <formula>$K$68</formula>
    </cfRule>
  </conditionalFormatting>
  <conditionalFormatting sqref="O69:P69">
    <cfRule type="cellIs" dxfId="48" priority="32" operator="notEqual">
      <formula>$I$69</formula>
    </cfRule>
  </conditionalFormatting>
  <conditionalFormatting sqref="Q69:R69">
    <cfRule type="cellIs" dxfId="47" priority="31" operator="notEqual">
      <formula>$K$69</formula>
    </cfRule>
  </conditionalFormatting>
  <conditionalFormatting sqref="O77:P77">
    <cfRule type="cellIs" dxfId="46" priority="30" operator="notEqual">
      <formula>$I$77</formula>
    </cfRule>
  </conditionalFormatting>
  <conditionalFormatting sqref="Q77:R77">
    <cfRule type="cellIs" dxfId="45" priority="29" operator="notEqual">
      <formula>$K$77</formula>
    </cfRule>
  </conditionalFormatting>
  <conditionalFormatting sqref="O78:P78">
    <cfRule type="cellIs" dxfId="44" priority="28" operator="notEqual">
      <formula>$I$78</formula>
    </cfRule>
  </conditionalFormatting>
  <conditionalFormatting sqref="Q78:R78">
    <cfRule type="cellIs" dxfId="43" priority="27" operator="notEqual">
      <formula>$K$78</formula>
    </cfRule>
  </conditionalFormatting>
  <conditionalFormatting sqref="O79:P79">
    <cfRule type="cellIs" dxfId="42" priority="26" operator="notEqual">
      <formula>$I$79</formula>
    </cfRule>
  </conditionalFormatting>
  <conditionalFormatting sqref="Q79:R79">
    <cfRule type="cellIs" dxfId="41" priority="25" operator="notEqual">
      <formula>$K$79</formula>
    </cfRule>
  </conditionalFormatting>
  <conditionalFormatting sqref="S32:T32">
    <cfRule type="cellIs" dxfId="40" priority="24" operator="notEqual">
      <formula>$M$32</formula>
    </cfRule>
  </conditionalFormatting>
  <conditionalFormatting sqref="C16">
    <cfRule type="cellIs" dxfId="39" priority="23" operator="notEqual">
      <formula>1</formula>
    </cfRule>
  </conditionalFormatting>
  <conditionalFormatting sqref="I16">
    <cfRule type="cellIs" dxfId="38" priority="22" operator="notEqual">
      <formula>1</formula>
    </cfRule>
  </conditionalFormatting>
  <conditionalFormatting sqref="O16">
    <cfRule type="expression" dxfId="37" priority="21">
      <formula>$O$16&lt;&gt;0</formula>
    </cfRule>
  </conditionalFormatting>
  <conditionalFormatting sqref="C12:F12">
    <cfRule type="cellIs" dxfId="36" priority="20" operator="notEqual">
      <formula>1260</formula>
    </cfRule>
  </conditionalFormatting>
  <conditionalFormatting sqref="W12:X12">
    <cfRule type="cellIs" dxfId="35" priority="19" operator="notEqual">
      <formula>$M$52</formula>
    </cfRule>
  </conditionalFormatting>
  <conditionalFormatting sqref="Q12:S12">
    <cfRule type="cellIs" dxfId="34" priority="18" operator="notEqual">
      <formula>$N$12</formula>
    </cfRule>
  </conditionalFormatting>
  <conditionalFormatting sqref="U12:V12">
    <cfRule type="cellIs" dxfId="33" priority="17" operator="notEqual">
      <formula>$K$52</formula>
    </cfRule>
  </conditionalFormatting>
  <conditionalFormatting sqref="S21:T21">
    <cfRule type="cellIs" dxfId="32" priority="14" operator="notEqual">
      <formula>0</formula>
    </cfRule>
  </conditionalFormatting>
  <conditionalFormatting sqref="U21:V21">
    <cfRule type="cellIs" dxfId="31" priority="13" operator="notEqual">
      <formula>0</formula>
    </cfRule>
  </conditionalFormatting>
  <conditionalFormatting sqref="W21:X21">
    <cfRule type="cellIs" dxfId="30" priority="12" operator="notEqual">
      <formula>0</formula>
    </cfRule>
  </conditionalFormatting>
  <conditionalFormatting sqref="S22:T22">
    <cfRule type="cellIs" dxfId="29" priority="11" operator="notEqual">
      <formula>0</formula>
    </cfRule>
  </conditionalFormatting>
  <conditionalFormatting sqref="U22:V22">
    <cfRule type="cellIs" dxfId="28" priority="10" operator="notEqual">
      <formula>0</formula>
    </cfRule>
  </conditionalFormatting>
  <conditionalFormatting sqref="W22:X22">
    <cfRule type="cellIs" dxfId="27" priority="9" operator="notEqual">
      <formula>0</formula>
    </cfRule>
  </conditionalFormatting>
  <conditionalFormatting sqref="E21:F21">
    <cfRule type="cellIs" dxfId="26" priority="8" operator="notEqual">
      <formula>0</formula>
    </cfRule>
  </conditionalFormatting>
  <conditionalFormatting sqref="G21:H21">
    <cfRule type="cellIs" dxfId="25" priority="7" operator="notEqual">
      <formula>0</formula>
    </cfRule>
  </conditionalFormatting>
  <conditionalFormatting sqref="I21:J21">
    <cfRule type="cellIs" dxfId="24" priority="6" operator="notEqual">
      <formula>0</formula>
    </cfRule>
  </conditionalFormatting>
  <conditionalFormatting sqref="E22:F22">
    <cfRule type="cellIs" dxfId="23" priority="5" operator="notEqual">
      <formula>0</formula>
    </cfRule>
  </conditionalFormatting>
  <conditionalFormatting sqref="G22:H22">
    <cfRule type="cellIs" dxfId="22" priority="4" operator="notEqual">
      <formula>0</formula>
    </cfRule>
  </conditionalFormatting>
  <conditionalFormatting sqref="I22:J22">
    <cfRule type="cellIs" dxfId="21" priority="3" operator="notEqual">
      <formula>0</formula>
    </cfRule>
  </conditionalFormatting>
  <conditionalFormatting sqref="K21:L21">
    <cfRule type="cellIs" dxfId="20" priority="2" operator="notEqual">
      <formula>0</formula>
    </cfRule>
  </conditionalFormatting>
  <conditionalFormatting sqref="K22:L22">
    <cfRule type="cellIs" dxfId="19" priority="1" operator="notEqual">
      <formula>0</formula>
    </cfRule>
  </conditionalFormatting>
  <conditionalFormatting sqref="N12:P12">
    <cfRule type="expression" dxfId="18" priority="15">
      <formula>AND($G$12=2,$N$12&lt;&gt;#REF!)</formula>
    </cfRule>
    <cfRule type="expression" dxfId="17" priority="16">
      <formula>AND($G$12=1,$N$12&lt;&gt;#REF!)</formula>
    </cfRule>
  </conditionalFormatting>
  <dataValidations count="3">
    <dataValidation type="list" allowBlank="1" showInputMessage="1" showErrorMessage="1" sqref="Z8 Y7:Z7" xr:uid="{00000000-0002-0000-0100-000000000000}">
      <formula1>trigramme</formula1>
    </dataValidation>
    <dataValidation type="list" allowBlank="1" showInputMessage="1" showErrorMessage="1" sqref="W85" xr:uid="{00000000-0002-0000-0100-000001000000}">
      <formula1>responsabilite</formula1>
    </dataValidation>
    <dataValidation type="list" allowBlank="1" showInputMessage="1" showErrorMessage="1" sqref="T87" xr:uid="{00000000-0002-0000-0100-000002000000}">
      <formula1>origine</formula1>
    </dataValidation>
  </dataValidations>
  <printOptions horizontalCentered="1"/>
  <pageMargins left="0.43307086614173229" right="0.43307086614173229" top="0.35433070866141736" bottom="0.43307086614173229" header="0.55118110236220474" footer="0.43307086614173229"/>
  <pageSetup paperSize="9" scale="60" fitToHeight="0" orientation="portrait" r:id="rId1"/>
  <headerFooter alignWithMargins="0">
    <oddFooter>&amp;LRéférence document: EXP_MOD_007_V03_N</oddFooter>
  </headerFooter>
  <rowBreaks count="1" manualBreakCount="1">
    <brk id="82" max="25" man="1"/>
  </rowBreaks>
  <colBreaks count="1" manualBreakCount="1">
    <brk id="32" max="9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31" r:id="rId4" name="Drop Down 15">
              <controlPr defaultSize="0" print="0" autoLine="0" autoPict="0" macro="[0]!Zonecombinée14_QuandChangement">
                <anchor moveWithCells="1">
                  <from>
                    <xdr:col>7</xdr:col>
                    <xdr:colOff>0</xdr:colOff>
                    <xdr:row>10</xdr:row>
                    <xdr:rowOff>190500</xdr:rowOff>
                  </from>
                  <to>
                    <xdr:col>11</xdr:col>
                    <xdr:colOff>0</xdr:colOff>
                    <xdr:row>12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2"/>
  <dimension ref="A2:G27"/>
  <sheetViews>
    <sheetView zoomScale="85" zoomScaleNormal="40" workbookViewId="0">
      <selection activeCell="D18" sqref="D18"/>
    </sheetView>
  </sheetViews>
  <sheetFormatPr baseColWidth="10" defaultRowHeight="13.2" x14ac:dyDescent="0.25"/>
  <cols>
    <col min="1" max="1" width="17.109375" bestFit="1" customWidth="1"/>
    <col min="2" max="2" width="17.33203125" style="57" bestFit="1" customWidth="1"/>
    <col min="4" max="4" width="12.44140625" bestFit="1" customWidth="1"/>
    <col min="5" max="5" width="15.44140625" customWidth="1"/>
    <col min="6" max="6" width="15.33203125" customWidth="1"/>
    <col min="251" max="251" width="17.109375" bestFit="1" customWidth="1"/>
    <col min="261" max="261" width="15.44140625" customWidth="1"/>
    <col min="262" max="262" width="15.33203125" customWidth="1"/>
    <col min="507" max="507" width="17.109375" bestFit="1" customWidth="1"/>
    <col min="517" max="517" width="15.44140625" customWidth="1"/>
    <col min="518" max="518" width="15.33203125" customWidth="1"/>
    <col min="763" max="763" width="17.109375" bestFit="1" customWidth="1"/>
    <col min="773" max="773" width="15.44140625" customWidth="1"/>
    <col min="774" max="774" width="15.33203125" customWidth="1"/>
    <col min="1019" max="1019" width="17.109375" bestFit="1" customWidth="1"/>
    <col min="1029" max="1029" width="15.44140625" customWidth="1"/>
    <col min="1030" max="1030" width="15.33203125" customWidth="1"/>
    <col min="1275" max="1275" width="17.109375" bestFit="1" customWidth="1"/>
    <col min="1285" max="1285" width="15.44140625" customWidth="1"/>
    <col min="1286" max="1286" width="15.33203125" customWidth="1"/>
    <col min="1531" max="1531" width="17.109375" bestFit="1" customWidth="1"/>
    <col min="1541" max="1541" width="15.44140625" customWidth="1"/>
    <col min="1542" max="1542" width="15.33203125" customWidth="1"/>
    <col min="1787" max="1787" width="17.109375" bestFit="1" customWidth="1"/>
    <col min="1797" max="1797" width="15.44140625" customWidth="1"/>
    <col min="1798" max="1798" width="15.33203125" customWidth="1"/>
    <col min="2043" max="2043" width="17.109375" bestFit="1" customWidth="1"/>
    <col min="2053" max="2053" width="15.44140625" customWidth="1"/>
    <col min="2054" max="2054" width="15.33203125" customWidth="1"/>
    <col min="2299" max="2299" width="17.109375" bestFit="1" customWidth="1"/>
    <col min="2309" max="2309" width="15.44140625" customWidth="1"/>
    <col min="2310" max="2310" width="15.33203125" customWidth="1"/>
    <col min="2555" max="2555" width="17.109375" bestFit="1" customWidth="1"/>
    <col min="2565" max="2565" width="15.44140625" customWidth="1"/>
    <col min="2566" max="2566" width="15.33203125" customWidth="1"/>
    <col min="2811" max="2811" width="17.109375" bestFit="1" customWidth="1"/>
    <col min="2821" max="2821" width="15.44140625" customWidth="1"/>
    <col min="2822" max="2822" width="15.33203125" customWidth="1"/>
    <col min="3067" max="3067" width="17.109375" bestFit="1" customWidth="1"/>
    <col min="3077" max="3077" width="15.44140625" customWidth="1"/>
    <col min="3078" max="3078" width="15.33203125" customWidth="1"/>
    <col min="3323" max="3323" width="17.109375" bestFit="1" customWidth="1"/>
    <col min="3333" max="3333" width="15.44140625" customWidth="1"/>
    <col min="3334" max="3334" width="15.33203125" customWidth="1"/>
    <col min="3579" max="3579" width="17.109375" bestFit="1" customWidth="1"/>
    <col min="3589" max="3589" width="15.44140625" customWidth="1"/>
    <col min="3590" max="3590" width="15.33203125" customWidth="1"/>
    <col min="3835" max="3835" width="17.109375" bestFit="1" customWidth="1"/>
    <col min="3845" max="3845" width="15.44140625" customWidth="1"/>
    <col min="3846" max="3846" width="15.33203125" customWidth="1"/>
    <col min="4091" max="4091" width="17.109375" bestFit="1" customWidth="1"/>
    <col min="4101" max="4101" width="15.44140625" customWidth="1"/>
    <col min="4102" max="4102" width="15.33203125" customWidth="1"/>
    <col min="4347" max="4347" width="17.109375" bestFit="1" customWidth="1"/>
    <col min="4357" max="4357" width="15.44140625" customWidth="1"/>
    <col min="4358" max="4358" width="15.33203125" customWidth="1"/>
    <col min="4603" max="4603" width="17.109375" bestFit="1" customWidth="1"/>
    <col min="4613" max="4613" width="15.44140625" customWidth="1"/>
    <col min="4614" max="4614" width="15.33203125" customWidth="1"/>
    <col min="4859" max="4859" width="17.109375" bestFit="1" customWidth="1"/>
    <col min="4869" max="4869" width="15.44140625" customWidth="1"/>
    <col min="4870" max="4870" width="15.33203125" customWidth="1"/>
    <col min="5115" max="5115" width="17.109375" bestFit="1" customWidth="1"/>
    <col min="5125" max="5125" width="15.44140625" customWidth="1"/>
    <col min="5126" max="5126" width="15.33203125" customWidth="1"/>
    <col min="5371" max="5371" width="17.109375" bestFit="1" customWidth="1"/>
    <col min="5381" max="5381" width="15.44140625" customWidth="1"/>
    <col min="5382" max="5382" width="15.33203125" customWidth="1"/>
    <col min="5627" max="5627" width="17.109375" bestFit="1" customWidth="1"/>
    <col min="5637" max="5637" width="15.44140625" customWidth="1"/>
    <col min="5638" max="5638" width="15.33203125" customWidth="1"/>
    <col min="5883" max="5883" width="17.109375" bestFit="1" customWidth="1"/>
    <col min="5893" max="5893" width="15.44140625" customWidth="1"/>
    <col min="5894" max="5894" width="15.33203125" customWidth="1"/>
    <col min="6139" max="6139" width="17.109375" bestFit="1" customWidth="1"/>
    <col min="6149" max="6149" width="15.44140625" customWidth="1"/>
    <col min="6150" max="6150" width="15.33203125" customWidth="1"/>
    <col min="6395" max="6395" width="17.109375" bestFit="1" customWidth="1"/>
    <col min="6405" max="6405" width="15.44140625" customWidth="1"/>
    <col min="6406" max="6406" width="15.33203125" customWidth="1"/>
    <col min="6651" max="6651" width="17.109375" bestFit="1" customWidth="1"/>
    <col min="6661" max="6661" width="15.44140625" customWidth="1"/>
    <col min="6662" max="6662" width="15.33203125" customWidth="1"/>
    <col min="6907" max="6907" width="17.109375" bestFit="1" customWidth="1"/>
    <col min="6917" max="6917" width="15.44140625" customWidth="1"/>
    <col min="6918" max="6918" width="15.33203125" customWidth="1"/>
    <col min="7163" max="7163" width="17.109375" bestFit="1" customWidth="1"/>
    <col min="7173" max="7173" width="15.44140625" customWidth="1"/>
    <col min="7174" max="7174" width="15.33203125" customWidth="1"/>
    <col min="7419" max="7419" width="17.109375" bestFit="1" customWidth="1"/>
    <col min="7429" max="7429" width="15.44140625" customWidth="1"/>
    <col min="7430" max="7430" width="15.33203125" customWidth="1"/>
    <col min="7675" max="7675" width="17.109375" bestFit="1" customWidth="1"/>
    <col min="7685" max="7685" width="15.44140625" customWidth="1"/>
    <col min="7686" max="7686" width="15.33203125" customWidth="1"/>
    <col min="7931" max="7931" width="17.109375" bestFit="1" customWidth="1"/>
    <col min="7941" max="7941" width="15.44140625" customWidth="1"/>
    <col min="7942" max="7942" width="15.33203125" customWidth="1"/>
    <col min="8187" max="8187" width="17.109375" bestFit="1" customWidth="1"/>
    <col min="8197" max="8197" width="15.44140625" customWidth="1"/>
    <col min="8198" max="8198" width="15.33203125" customWidth="1"/>
    <col min="8443" max="8443" width="17.109375" bestFit="1" customWidth="1"/>
    <col min="8453" max="8453" width="15.44140625" customWidth="1"/>
    <col min="8454" max="8454" width="15.33203125" customWidth="1"/>
    <col min="8699" max="8699" width="17.109375" bestFit="1" customWidth="1"/>
    <col min="8709" max="8709" width="15.44140625" customWidth="1"/>
    <col min="8710" max="8710" width="15.33203125" customWidth="1"/>
    <col min="8955" max="8955" width="17.109375" bestFit="1" customWidth="1"/>
    <col min="8965" max="8965" width="15.44140625" customWidth="1"/>
    <col min="8966" max="8966" width="15.33203125" customWidth="1"/>
    <col min="9211" max="9211" width="17.109375" bestFit="1" customWidth="1"/>
    <col min="9221" max="9221" width="15.44140625" customWidth="1"/>
    <col min="9222" max="9222" width="15.33203125" customWidth="1"/>
    <col min="9467" max="9467" width="17.109375" bestFit="1" customWidth="1"/>
    <col min="9477" max="9477" width="15.44140625" customWidth="1"/>
    <col min="9478" max="9478" width="15.33203125" customWidth="1"/>
    <col min="9723" max="9723" width="17.109375" bestFit="1" customWidth="1"/>
    <col min="9733" max="9733" width="15.44140625" customWidth="1"/>
    <col min="9734" max="9734" width="15.33203125" customWidth="1"/>
    <col min="9979" max="9979" width="17.109375" bestFit="1" customWidth="1"/>
    <col min="9989" max="9989" width="15.44140625" customWidth="1"/>
    <col min="9990" max="9990" width="15.33203125" customWidth="1"/>
    <col min="10235" max="10235" width="17.109375" bestFit="1" customWidth="1"/>
    <col min="10245" max="10245" width="15.44140625" customWidth="1"/>
    <col min="10246" max="10246" width="15.33203125" customWidth="1"/>
    <col min="10491" max="10491" width="17.109375" bestFit="1" customWidth="1"/>
    <col min="10501" max="10501" width="15.44140625" customWidth="1"/>
    <col min="10502" max="10502" width="15.33203125" customWidth="1"/>
    <col min="10747" max="10747" width="17.109375" bestFit="1" customWidth="1"/>
    <col min="10757" max="10757" width="15.44140625" customWidth="1"/>
    <col min="10758" max="10758" width="15.33203125" customWidth="1"/>
    <col min="11003" max="11003" width="17.109375" bestFit="1" customWidth="1"/>
    <col min="11013" max="11013" width="15.44140625" customWidth="1"/>
    <col min="11014" max="11014" width="15.33203125" customWidth="1"/>
    <col min="11259" max="11259" width="17.109375" bestFit="1" customWidth="1"/>
    <col min="11269" max="11269" width="15.44140625" customWidth="1"/>
    <col min="11270" max="11270" width="15.33203125" customWidth="1"/>
    <col min="11515" max="11515" width="17.109375" bestFit="1" customWidth="1"/>
    <col min="11525" max="11525" width="15.44140625" customWidth="1"/>
    <col min="11526" max="11526" width="15.33203125" customWidth="1"/>
    <col min="11771" max="11771" width="17.109375" bestFit="1" customWidth="1"/>
    <col min="11781" max="11781" width="15.44140625" customWidth="1"/>
    <col min="11782" max="11782" width="15.33203125" customWidth="1"/>
    <col min="12027" max="12027" width="17.109375" bestFit="1" customWidth="1"/>
    <col min="12037" max="12037" width="15.44140625" customWidth="1"/>
    <col min="12038" max="12038" width="15.33203125" customWidth="1"/>
    <col min="12283" max="12283" width="17.109375" bestFit="1" customWidth="1"/>
    <col min="12293" max="12293" width="15.44140625" customWidth="1"/>
    <col min="12294" max="12294" width="15.33203125" customWidth="1"/>
    <col min="12539" max="12539" width="17.109375" bestFit="1" customWidth="1"/>
    <col min="12549" max="12549" width="15.44140625" customWidth="1"/>
    <col min="12550" max="12550" width="15.33203125" customWidth="1"/>
    <col min="12795" max="12795" width="17.109375" bestFit="1" customWidth="1"/>
    <col min="12805" max="12805" width="15.44140625" customWidth="1"/>
    <col min="12806" max="12806" width="15.33203125" customWidth="1"/>
    <col min="13051" max="13051" width="17.109375" bestFit="1" customWidth="1"/>
    <col min="13061" max="13061" width="15.44140625" customWidth="1"/>
    <col min="13062" max="13062" width="15.33203125" customWidth="1"/>
    <col min="13307" max="13307" width="17.109375" bestFit="1" customWidth="1"/>
    <col min="13317" max="13317" width="15.44140625" customWidth="1"/>
    <col min="13318" max="13318" width="15.33203125" customWidth="1"/>
    <col min="13563" max="13563" width="17.109375" bestFit="1" customWidth="1"/>
    <col min="13573" max="13573" width="15.44140625" customWidth="1"/>
    <col min="13574" max="13574" width="15.33203125" customWidth="1"/>
    <col min="13819" max="13819" width="17.109375" bestFit="1" customWidth="1"/>
    <col min="13829" max="13829" width="15.44140625" customWidth="1"/>
    <col min="13830" max="13830" width="15.33203125" customWidth="1"/>
    <col min="14075" max="14075" width="17.109375" bestFit="1" customWidth="1"/>
    <col min="14085" max="14085" width="15.44140625" customWidth="1"/>
    <col min="14086" max="14086" width="15.33203125" customWidth="1"/>
    <col min="14331" max="14331" width="17.109375" bestFit="1" customWidth="1"/>
    <col min="14341" max="14341" width="15.44140625" customWidth="1"/>
    <col min="14342" max="14342" width="15.33203125" customWidth="1"/>
    <col min="14587" max="14587" width="17.109375" bestFit="1" customWidth="1"/>
    <col min="14597" max="14597" width="15.44140625" customWidth="1"/>
    <col min="14598" max="14598" width="15.33203125" customWidth="1"/>
    <col min="14843" max="14843" width="17.109375" bestFit="1" customWidth="1"/>
    <col min="14853" max="14853" width="15.44140625" customWidth="1"/>
    <col min="14854" max="14854" width="15.33203125" customWidth="1"/>
    <col min="15099" max="15099" width="17.109375" bestFit="1" customWidth="1"/>
    <col min="15109" max="15109" width="15.44140625" customWidth="1"/>
    <col min="15110" max="15110" width="15.33203125" customWidth="1"/>
    <col min="15355" max="15355" width="17.109375" bestFit="1" customWidth="1"/>
    <col min="15365" max="15365" width="15.44140625" customWidth="1"/>
    <col min="15366" max="15366" width="15.33203125" customWidth="1"/>
    <col min="15611" max="15611" width="17.109375" bestFit="1" customWidth="1"/>
    <col min="15621" max="15621" width="15.44140625" customWidth="1"/>
    <col min="15622" max="15622" width="15.33203125" customWidth="1"/>
    <col min="15867" max="15867" width="17.109375" bestFit="1" customWidth="1"/>
    <col min="15877" max="15877" width="15.44140625" customWidth="1"/>
    <col min="15878" max="15878" width="15.33203125" customWidth="1"/>
    <col min="16123" max="16123" width="17.109375" bestFit="1" customWidth="1"/>
    <col min="16133" max="16133" width="15.44140625" customWidth="1"/>
    <col min="16134" max="16134" width="15.33203125" customWidth="1"/>
  </cols>
  <sheetData>
    <row r="2" spans="1:7" x14ac:dyDescent="0.25">
      <c r="A2" s="271"/>
      <c r="B2" s="336"/>
      <c r="C2" s="41" t="s">
        <v>79</v>
      </c>
      <c r="D2" s="41">
        <v>43984</v>
      </c>
      <c r="F2" s="156"/>
      <c r="G2" s="156"/>
    </row>
    <row r="3" spans="1:7" x14ac:dyDescent="0.25">
      <c r="A3" s="328" t="s">
        <v>26</v>
      </c>
      <c r="B3" s="329"/>
      <c r="C3" s="43" t="e">
        <f>'1'!$H$12</f>
        <v>#REF!</v>
      </c>
      <c r="D3" s="43" t="e">
        <f>'2'!$H$12</f>
        <v>#REF!</v>
      </c>
      <c r="F3" s="156"/>
      <c r="G3" s="156"/>
    </row>
    <row r="4" spans="1:7" x14ac:dyDescent="0.25">
      <c r="A4" s="328" t="s">
        <v>27</v>
      </c>
      <c r="B4" s="42" t="s">
        <v>28</v>
      </c>
      <c r="C4" s="43">
        <f>'1'!$K$52+'1'!$M$52</f>
        <v>170</v>
      </c>
      <c r="D4" s="43">
        <f>'2'!$K$52+'2'!$M$52</f>
        <v>170</v>
      </c>
    </row>
    <row r="5" spans="1:7" ht="13.8" thickBot="1" x14ac:dyDescent="0.3">
      <c r="A5" s="328"/>
      <c r="B5" s="42" t="s">
        <v>29</v>
      </c>
      <c r="C5" s="43">
        <f>'1'!$U$12+'1'!$W$12</f>
        <v>170</v>
      </c>
      <c r="D5" s="43">
        <f>'2'!$U$12+'2'!$W$12</f>
        <v>166</v>
      </c>
    </row>
    <row r="6" spans="1:7" x14ac:dyDescent="0.25">
      <c r="A6" s="328" t="s">
        <v>30</v>
      </c>
      <c r="B6" s="42" t="s">
        <v>28</v>
      </c>
      <c r="C6" s="201">
        <f>ROUND('1'!$N$12,2)</f>
        <v>554.20000000000005</v>
      </c>
      <c r="D6" s="201">
        <f>ROUND('2'!$N$12,2)</f>
        <v>554.20000000000005</v>
      </c>
      <c r="E6" s="337" t="s">
        <v>31</v>
      </c>
      <c r="F6" s="338"/>
    </row>
    <row r="7" spans="1:7" x14ac:dyDescent="0.25">
      <c r="A7" s="328"/>
      <c r="B7" s="42" t="s">
        <v>29</v>
      </c>
      <c r="C7" s="201">
        <f>ROUND('1'!$Q$12,2)</f>
        <v>554.20000000000005</v>
      </c>
      <c r="D7" s="201">
        <f>ROUND('2'!$Q$12,2)</f>
        <v>541.16</v>
      </c>
      <c r="E7" s="44" t="s">
        <v>32</v>
      </c>
      <c r="F7" s="45" t="e">
        <f>IF(F11&gt;=#REF!,8,IF(AND(F11&lt;#REF!,F11&gt;=#REF!),4,IF(AND(F11&lt;#REF!,F11&gt;=#REF!),2,IF(AND(F11&lt;#REF!,F11&gt;=#REF!),0,IF(AND(F11&lt;#REF!,F11&gt;=#REF!),-2,IF(AND(F11&lt;#REF!,F11&gt;=#REF!),-4,IF(F11&lt;#REF!,-8,0)))))))</f>
        <v>#REF!</v>
      </c>
    </row>
    <row r="8" spans="1:7" ht="13.8" thickBot="1" x14ac:dyDescent="0.3">
      <c r="A8" s="329"/>
      <c r="B8" s="339"/>
      <c r="C8" s="46"/>
      <c r="D8" s="46"/>
      <c r="E8" s="47" t="s">
        <v>33</v>
      </c>
      <c r="F8" s="48" t="e">
        <f>IF(F12&gt;=#REF!,8,IF(AND(F12&lt;#REF!,F12&gt;=#REF!),4,IF(AND(F12&lt;#REF!,F12&gt;=#REF!),2,IF(AND(F12&lt;#REF!,F12&gt;=#REF!),0,IF(AND(F12&lt;#REF!,F12&gt;=#REF!),-2,IF(AND(F12&lt;#REF!,F12&gt;=#REF!),-4,IF(F12&lt;#REF!,-8,0)))))))</f>
        <v>#REF!</v>
      </c>
    </row>
    <row r="9" spans="1:7" ht="12.75" customHeight="1" thickBot="1" x14ac:dyDescent="0.3">
      <c r="A9" s="334" t="s">
        <v>34</v>
      </c>
      <c r="B9" s="42" t="s">
        <v>32</v>
      </c>
      <c r="C9" s="49" t="e">
        <f>'1'!$C$16</f>
        <v>#REF!</v>
      </c>
      <c r="D9" s="49" t="e">
        <f>'2'!$C$16</f>
        <v>#REF!</v>
      </c>
    </row>
    <row r="10" spans="1:7" ht="12.75" customHeight="1" x14ac:dyDescent="0.25">
      <c r="A10" s="335"/>
      <c r="B10" s="42" t="s">
        <v>33</v>
      </c>
      <c r="C10" s="49" t="e">
        <f ca="1">'1'!$I$16</f>
        <v>#REF!</v>
      </c>
      <c r="D10" s="49" t="e">
        <f ca="1">'2'!$I$16</f>
        <v>#REF!</v>
      </c>
      <c r="E10" s="332" t="s">
        <v>35</v>
      </c>
      <c r="F10" s="333"/>
    </row>
    <row r="11" spans="1:7" x14ac:dyDescent="0.25">
      <c r="A11" s="331"/>
      <c r="B11" s="42" t="s">
        <v>36</v>
      </c>
      <c r="C11" s="50" t="s">
        <v>80</v>
      </c>
      <c r="D11" s="50" t="s">
        <v>80</v>
      </c>
      <c r="E11" s="44" t="s">
        <v>32</v>
      </c>
      <c r="F11" s="51">
        <v>0.99512</v>
      </c>
    </row>
    <row r="12" spans="1:7" ht="13.8" thickBot="1" x14ac:dyDescent="0.3">
      <c r="A12" s="52"/>
      <c r="B12" s="53"/>
      <c r="C12" s="54"/>
      <c r="D12" s="54"/>
      <c r="E12" s="47" t="s">
        <v>33</v>
      </c>
      <c r="F12" s="55">
        <v>0.99512</v>
      </c>
    </row>
    <row r="13" spans="1:7" x14ac:dyDescent="0.25">
      <c r="A13" s="328" t="s">
        <v>37</v>
      </c>
      <c r="B13" s="328"/>
      <c r="C13" s="56" t="e">
        <f>IF(C9&gt;=#REF!,8,IF(AND(C9&lt;#REF!,C9&gt;=#REF!),4,IF(AND(C9&lt;#REF!,C9&gt;=#REF!),2,IF(AND(C9&lt;#REF!,C9&gt;=#REF!),0,IF(AND(C9&lt;#REF!,C9&gt;=#REF!),-2,IF(AND(C9&lt;#REF!,C9&gt;=#REF!),-4,IF(C9&lt;#REF!,-8,0)))))))</f>
        <v>#REF!</v>
      </c>
      <c r="D13" s="56" t="e">
        <f>IF(D9&gt;=#REF!,8,IF(AND(D9&lt;#REF!,D9&gt;=#REF!),4,IF(AND(D9&lt;#REF!,D9&gt;=#REF!),2,IF(AND(D9&lt;#REF!,D9&gt;=#REF!),0,IF(AND(D9&lt;#REF!,D9&gt;=#REF!),-2,IF(AND(D9&lt;#REF!,D9&gt;=#REF!),-4,IF(D9&lt;#REF!,-8,0)))))))</f>
        <v>#REF!</v>
      </c>
    </row>
    <row r="14" spans="1:7" ht="13.8" thickBot="1" x14ac:dyDescent="0.3">
      <c r="A14" s="328" t="s">
        <v>38</v>
      </c>
      <c r="B14" s="328"/>
      <c r="C14" s="56" t="e">
        <f ca="1">IF(C10&gt;=#REF!,8,IF(AND(C10&lt;#REF!,C10&gt;=#REF!),4,IF(AND(C10&lt;#REF!,C10&gt;=#REF!),2,IF(AND(C10&lt;#REF!,C10&gt;=#REF!),0,IF(AND(C10&lt;#REF!,C10&gt;=#REF!),-2,IF(AND(C10&lt;#REF!,C10&gt;=#REF!),-4,IF(C10&lt;#REF!,-8,0)))))))</f>
        <v>#REF!</v>
      </c>
      <c r="D14" s="56" t="e">
        <f ca="1">IF(D10&gt;=#REF!,8,IF(AND(D10&lt;#REF!,D10&gt;=#REF!),4,IF(AND(D10&lt;#REF!,D10&gt;=#REF!),2,IF(AND(D10&lt;#REF!,D10&gt;=#REF!),0,IF(AND(D10&lt;#REF!,D10&gt;=#REF!),-2,IF(AND(D10&lt;#REF!,D10&gt;=#REF!),-4,IF(D10&lt;#REF!,-8,0)))))))</f>
        <v>#REF!</v>
      </c>
    </row>
    <row r="15" spans="1:7" x14ac:dyDescent="0.25">
      <c r="A15" s="57"/>
      <c r="C15" s="36"/>
      <c r="D15" s="36"/>
      <c r="E15" s="332" t="s">
        <v>39</v>
      </c>
      <c r="F15" s="333"/>
    </row>
    <row r="16" spans="1:7" x14ac:dyDescent="0.25">
      <c r="A16" s="330"/>
      <c r="B16" s="331"/>
      <c r="C16" s="41" t="s">
        <v>79</v>
      </c>
      <c r="D16" s="41">
        <v>43984</v>
      </c>
      <c r="E16" s="44" t="s">
        <v>32</v>
      </c>
      <c r="F16" s="58" t="e">
        <f>MIN(PERCENTILE(C13:D13,10%),F7)</f>
        <v>#REF!</v>
      </c>
    </row>
    <row r="17" spans="1:6" ht="15.6" thickBot="1" x14ac:dyDescent="0.3">
      <c r="A17" s="328" t="s">
        <v>40</v>
      </c>
      <c r="B17" s="329"/>
      <c r="C17" s="59">
        <v>0</v>
      </c>
      <c r="D17" s="59">
        <v>0</v>
      </c>
      <c r="E17" s="47" t="s">
        <v>33</v>
      </c>
      <c r="F17" s="60" t="e">
        <f ca="1">MIN(PERCENTILE(C14:D14,10%),F8)</f>
        <v>#REF!</v>
      </c>
    </row>
    <row r="18" spans="1:6" ht="15" x14ac:dyDescent="0.25">
      <c r="A18" s="328" t="s">
        <v>41</v>
      </c>
      <c r="B18" s="329"/>
      <c r="C18" s="61" t="e">
        <f>'1'!$C$12-1260</f>
        <v>#REF!</v>
      </c>
      <c r="D18" s="200" t="e">
        <f>'2'!$C$12-1260</f>
        <v>#REF!</v>
      </c>
    </row>
    <row r="19" spans="1:6" ht="13.8" thickBot="1" x14ac:dyDescent="0.3">
      <c r="A19" s="57"/>
      <c r="C19" s="36"/>
      <c r="D19" s="36"/>
    </row>
    <row r="20" spans="1:6" x14ac:dyDescent="0.25">
      <c r="A20" s="330"/>
      <c r="B20" s="331"/>
      <c r="C20" s="41" t="s">
        <v>79</v>
      </c>
      <c r="D20" s="41">
        <v>43984</v>
      </c>
      <c r="E20" s="332" t="s">
        <v>42</v>
      </c>
      <c r="F20" s="333"/>
    </row>
    <row r="21" spans="1:6" ht="13.8" thickBot="1" x14ac:dyDescent="0.3">
      <c r="A21" s="334" t="s">
        <v>30</v>
      </c>
      <c r="B21" s="42" t="s">
        <v>28</v>
      </c>
      <c r="C21" s="201">
        <f>ROUND('1'!$N$12,2)</f>
        <v>554.20000000000005</v>
      </c>
      <c r="D21" s="201">
        <f>ROUND('2'!$N$12,2)</f>
        <v>554.20000000000005</v>
      </c>
      <c r="E21" s="47" t="s">
        <v>33</v>
      </c>
      <c r="F21" s="157" t="e">
        <f>IF(F12&gt;=#REF!,1,IF(AND(F12&lt;#REF!,F12&gt;=#REF!),2,IF(AND(F12&lt;#REF!,F12&gt;=#REF!),3,IF(F12&lt;#REF!,4,0))))</f>
        <v>#REF!</v>
      </c>
    </row>
    <row r="22" spans="1:6" x14ac:dyDescent="0.25">
      <c r="A22" s="335"/>
      <c r="B22" s="42" t="s">
        <v>29</v>
      </c>
      <c r="C22" s="201">
        <f>ROUND('1'!$Q$12,2)</f>
        <v>554.20000000000005</v>
      </c>
      <c r="D22" s="201">
        <f>ROUND('2'!$Q$12,2)</f>
        <v>541.16</v>
      </c>
    </row>
    <row r="23" spans="1:6" ht="12.75" customHeight="1" x14ac:dyDescent="0.25">
      <c r="A23" s="335"/>
      <c r="B23" s="42" t="s">
        <v>43</v>
      </c>
      <c r="C23" s="154">
        <f>'Facturation KM'!$B$3</f>
        <v>1763.2602739726028</v>
      </c>
      <c r="D23" s="154">
        <f>'Facturation KM'!$B$3</f>
        <v>1763.2602739726028</v>
      </c>
    </row>
    <row r="24" spans="1:6" ht="12.75" customHeight="1" x14ac:dyDescent="0.25">
      <c r="A24" s="335"/>
      <c r="B24" s="42" t="s">
        <v>44</v>
      </c>
      <c r="C24" s="154">
        <f>'Facturation KM'!$D$3</f>
        <v>1868.7397260273972</v>
      </c>
      <c r="D24" s="154">
        <f>'Facturation KM'!$D$3</f>
        <v>1868.7397260273972</v>
      </c>
    </row>
    <row r="25" spans="1:6" ht="12.75" customHeight="1" x14ac:dyDescent="0.25">
      <c r="A25" s="335"/>
      <c r="B25" s="182" t="s">
        <v>8</v>
      </c>
      <c r="C25" s="43">
        <f t="shared" ref="C25:D25" si="0">C22-C23</f>
        <v>-1209.0602739726028</v>
      </c>
      <c r="D25" s="43">
        <f t="shared" si="0"/>
        <v>-1222.1002739726027</v>
      </c>
    </row>
    <row r="26" spans="1:6" ht="12.75" customHeight="1" x14ac:dyDescent="0.25">
      <c r="A26" s="331"/>
      <c r="B26" s="181" t="s">
        <v>7</v>
      </c>
      <c r="C26" s="56">
        <f t="shared" ref="C26:D26" si="1">C22-C24</f>
        <v>-1314.5397260273971</v>
      </c>
      <c r="D26" s="56">
        <f t="shared" si="1"/>
        <v>-1327.5797260273971</v>
      </c>
    </row>
    <row r="27" spans="1:6" x14ac:dyDescent="0.25">
      <c r="C27" s="36"/>
      <c r="D27" s="36"/>
    </row>
  </sheetData>
  <mergeCells count="17">
    <mergeCell ref="E6:F6"/>
    <mergeCell ref="A8:B8"/>
    <mergeCell ref="A16:B16"/>
    <mergeCell ref="A2:B2"/>
    <mergeCell ref="A3:B3"/>
    <mergeCell ref="A4:A5"/>
    <mergeCell ref="A6:A7"/>
    <mergeCell ref="A9:A11"/>
    <mergeCell ref="E10:F10"/>
    <mergeCell ref="A13:B13"/>
    <mergeCell ref="A14:B14"/>
    <mergeCell ref="E15:F15"/>
    <mergeCell ref="A17:B17"/>
    <mergeCell ref="A18:B18"/>
    <mergeCell ref="A20:B20"/>
    <mergeCell ref="E20:F20"/>
    <mergeCell ref="A21:A26"/>
  </mergeCells>
  <conditionalFormatting sqref="F16:F17">
    <cfRule type="cellIs" dxfId="16" priority="349" stopIfTrue="1" operator="lessThanOrEqual">
      <formula>-4</formula>
    </cfRule>
    <cfRule type="cellIs" dxfId="15" priority="350" stopIfTrue="1" operator="between">
      <formula>-4</formula>
      <formula>-2</formula>
    </cfRule>
    <cfRule type="cellIs" dxfId="14" priority="351" stopIfTrue="1" operator="between">
      <formula>-2</formula>
      <formula>2</formula>
    </cfRule>
    <cfRule type="cellIs" dxfId="13" priority="352" stopIfTrue="1" operator="greaterThan">
      <formula>2</formula>
    </cfRule>
  </conditionalFormatting>
  <conditionalFormatting sqref="F21">
    <cfRule type="cellIs" dxfId="12" priority="345" stopIfTrue="1" operator="equal">
      <formula>4</formula>
    </cfRule>
    <cfRule type="cellIs" dxfId="11" priority="346" stopIfTrue="1" operator="equal">
      <formula>3</formula>
    </cfRule>
    <cfRule type="cellIs" dxfId="10" priority="347" stopIfTrue="1" operator="equal">
      <formula>2</formula>
    </cfRule>
    <cfRule type="cellIs" dxfId="9" priority="348" stopIfTrue="1" operator="equal">
      <formula>1</formula>
    </cfRule>
  </conditionalFormatting>
  <conditionalFormatting sqref="C17:D18">
    <cfRule type="cellIs" dxfId="8" priority="272" stopIfTrue="1" operator="greaterThan">
      <formula>0</formula>
    </cfRule>
  </conditionalFormatting>
  <conditionalFormatting sqref="C7">
    <cfRule type="cellIs" dxfId="7" priority="228" stopIfTrue="1" operator="notEqual">
      <formula>$C$6</formula>
    </cfRule>
  </conditionalFormatting>
  <conditionalFormatting sqref="D7">
    <cfRule type="cellIs" dxfId="6" priority="227" stopIfTrue="1" operator="notEqual">
      <formula>$D$6</formula>
    </cfRule>
  </conditionalFormatting>
  <conditionalFormatting sqref="C9">
    <cfRule type="cellIs" dxfId="5" priority="139" operator="notEqual">
      <formula>1</formula>
    </cfRule>
  </conditionalFormatting>
  <conditionalFormatting sqref="D9">
    <cfRule type="cellIs" dxfId="4" priority="138" operator="notEqual">
      <formula>1</formula>
    </cfRule>
  </conditionalFormatting>
  <conditionalFormatting sqref="D10">
    <cfRule type="cellIs" dxfId="3" priority="127" operator="notEqual">
      <formula>1</formula>
    </cfRule>
  </conditionalFormatting>
  <conditionalFormatting sqref="C10">
    <cfRule type="cellIs" dxfId="2" priority="126" operator="notEqual">
      <formula>1</formula>
    </cfRule>
  </conditionalFormatting>
  <conditionalFormatting sqref="D5">
    <cfRule type="cellIs" dxfId="1" priority="39" operator="notEqual">
      <formula>$D$4</formula>
    </cfRule>
  </conditionalFormatting>
  <conditionalFormatting sqref="D22">
    <cfRule type="cellIs" dxfId="0" priority="25" operator="notEqual">
      <formula>$D$21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3"/>
  <dimension ref="A1:F16"/>
  <sheetViews>
    <sheetView topLeftCell="A5" zoomScaleNormal="100" workbookViewId="0">
      <selection activeCell="F10" sqref="F10"/>
    </sheetView>
  </sheetViews>
  <sheetFormatPr baseColWidth="10" defaultRowHeight="13.2" outlineLevelRow="1" x14ac:dyDescent="0.25"/>
  <cols>
    <col min="2" max="3" width="11.44140625" style="70"/>
    <col min="4" max="5" width="11.44140625" style="90"/>
    <col min="6" max="6" width="11.44140625" style="70"/>
  </cols>
  <sheetData>
    <row r="1" spans="1:6" ht="15" thickBot="1" x14ac:dyDescent="0.35">
      <c r="A1" s="62"/>
      <c r="B1" s="93" t="s">
        <v>45</v>
      </c>
      <c r="C1" s="94" t="s">
        <v>46</v>
      </c>
      <c r="D1" s="96" t="s">
        <v>47</v>
      </c>
      <c r="E1"/>
      <c r="F1" s="63"/>
    </row>
    <row r="2" spans="1:6" ht="15" thickBot="1" x14ac:dyDescent="0.35">
      <c r="A2" s="95" t="s">
        <v>48</v>
      </c>
      <c r="B2" s="64">
        <v>643590</v>
      </c>
      <c r="C2" s="65">
        <v>662840</v>
      </c>
      <c r="D2" s="66">
        <v>682090</v>
      </c>
      <c r="E2" s="67"/>
      <c r="F2" s="63"/>
    </row>
    <row r="3" spans="1:6" ht="15" thickBot="1" x14ac:dyDescent="0.35">
      <c r="A3" s="95" t="s">
        <v>49</v>
      </c>
      <c r="B3" s="68">
        <f>B2/365</f>
        <v>1763.2602739726028</v>
      </c>
      <c r="C3" s="68">
        <f>C2/365</f>
        <v>1816</v>
      </c>
      <c r="D3" s="69">
        <f>D2/365</f>
        <v>1868.7397260273972</v>
      </c>
      <c r="E3" s="67"/>
      <c r="F3" s="63"/>
    </row>
    <row r="4" spans="1:6" ht="14.4" x14ac:dyDescent="0.3">
      <c r="A4" s="70"/>
      <c r="D4" s="71"/>
      <c r="E4" s="72"/>
      <c r="F4" s="63"/>
    </row>
    <row r="5" spans="1:6" ht="15" thickBot="1" x14ac:dyDescent="0.35">
      <c r="A5" s="70"/>
      <c r="D5" s="71"/>
      <c r="E5" s="72"/>
      <c r="F5" s="63"/>
    </row>
    <row r="6" spans="1:6" ht="36.6" thickBot="1" x14ac:dyDescent="0.3">
      <c r="A6" s="73"/>
      <c r="B6" s="74" t="s">
        <v>50</v>
      </c>
      <c r="C6" s="74" t="s">
        <v>51</v>
      </c>
      <c r="D6" s="75" t="s">
        <v>52</v>
      </c>
      <c r="E6" s="76" t="s">
        <v>53</v>
      </c>
      <c r="F6" s="77" t="s">
        <v>54</v>
      </c>
    </row>
    <row r="7" spans="1:6" outlineLevel="1" x14ac:dyDescent="0.25">
      <c r="A7" s="78">
        <f>A8-1</f>
        <v>43975</v>
      </c>
      <c r="B7" s="79">
        <v>592453.6301369858</v>
      </c>
      <c r="C7" s="80">
        <v>627898.36986301339</v>
      </c>
      <c r="D7" s="81">
        <v>533215.25999999943</v>
      </c>
      <c r="E7" s="82">
        <f>D7-C7</f>
        <v>-94683.10986301396</v>
      </c>
      <c r="F7" s="83">
        <f>D7-B7</f>
        <v>-59238.37013698637</v>
      </c>
    </row>
    <row r="8" spans="1:6" outlineLevel="1" x14ac:dyDescent="0.25">
      <c r="A8" s="78">
        <f>A9-1</f>
        <v>43976</v>
      </c>
      <c r="B8" s="84">
        <v>594216.89041095844</v>
      </c>
      <c r="C8" s="85">
        <v>629767.10958904075</v>
      </c>
      <c r="D8" s="86">
        <v>533723.81999999948</v>
      </c>
      <c r="E8" s="82">
        <f t="shared" ref="E8:E14" si="0">D8-C8</f>
        <v>-96043.289589041262</v>
      </c>
      <c r="F8" s="83">
        <f t="shared" ref="F8:F14" si="1">D8-B8</f>
        <v>-60493.070410958957</v>
      </c>
    </row>
    <row r="9" spans="1:6" outlineLevel="1" x14ac:dyDescent="0.25">
      <c r="A9" s="78">
        <f t="shared" ref="A9:A14" si="2">A10-1</f>
        <v>43977</v>
      </c>
      <c r="B9" s="84">
        <v>595980.15068493108</v>
      </c>
      <c r="C9" s="85">
        <v>631635.8493150681</v>
      </c>
      <c r="D9" s="86">
        <v>534238.89999999944</v>
      </c>
      <c r="E9" s="82">
        <f t="shared" si="0"/>
        <v>-97396.949315068661</v>
      </c>
      <c r="F9" s="83">
        <f t="shared" si="1"/>
        <v>-61741.250684931641</v>
      </c>
    </row>
    <row r="10" spans="1:6" outlineLevel="1" x14ac:dyDescent="0.25">
      <c r="A10" s="78">
        <f t="shared" si="2"/>
        <v>43978</v>
      </c>
      <c r="B10" s="84">
        <v>597743.41095890373</v>
      </c>
      <c r="C10" s="85">
        <v>633504.58904109546</v>
      </c>
      <c r="D10" s="86">
        <v>534753.9799999994</v>
      </c>
      <c r="E10" s="82">
        <f t="shared" si="0"/>
        <v>-98750.609041096061</v>
      </c>
      <c r="F10" s="83">
        <f t="shared" si="1"/>
        <v>-62989.430958904326</v>
      </c>
    </row>
    <row r="11" spans="1:6" outlineLevel="1" x14ac:dyDescent="0.25">
      <c r="A11" s="78">
        <f t="shared" si="2"/>
        <v>43979</v>
      </c>
      <c r="B11" s="84">
        <v>599506.67123287637</v>
      </c>
      <c r="C11" s="85">
        <v>635373.32876712282</v>
      </c>
      <c r="D11" s="86">
        <v>535308.17999999935</v>
      </c>
      <c r="E11" s="82">
        <f t="shared" si="0"/>
        <v>-100065.14876712346</v>
      </c>
      <c r="F11" s="83">
        <f t="shared" si="1"/>
        <v>-64198.491232877015</v>
      </c>
    </row>
    <row r="12" spans="1:6" outlineLevel="1" x14ac:dyDescent="0.25">
      <c r="A12" s="78">
        <f t="shared" si="2"/>
        <v>43980</v>
      </c>
      <c r="B12" s="84">
        <v>601269.93150684901</v>
      </c>
      <c r="C12" s="85">
        <v>637242.06849315017</v>
      </c>
      <c r="D12" s="86">
        <v>535862.37999999931</v>
      </c>
      <c r="E12" s="82">
        <f t="shared" si="0"/>
        <v>-101379.68849315087</v>
      </c>
      <c r="F12" s="83">
        <f t="shared" si="1"/>
        <v>-65407.551506849704</v>
      </c>
    </row>
    <row r="13" spans="1:6" outlineLevel="1" x14ac:dyDescent="0.25">
      <c r="A13" s="78">
        <f t="shared" si="2"/>
        <v>43981</v>
      </c>
      <c r="B13" s="84">
        <v>603033.19178082165</v>
      </c>
      <c r="C13" s="85">
        <v>639110.80821917753</v>
      </c>
      <c r="D13" s="86">
        <v>536416.57999999926</v>
      </c>
      <c r="E13" s="82">
        <f t="shared" si="0"/>
        <v>-102694.22821917827</v>
      </c>
      <c r="F13" s="83">
        <f t="shared" si="1"/>
        <v>-66616.611780822393</v>
      </c>
    </row>
    <row r="14" spans="1:6" ht="13.8" outlineLevel="1" thickBot="1" x14ac:dyDescent="0.3">
      <c r="A14" s="78">
        <f t="shared" si="2"/>
        <v>43982</v>
      </c>
      <c r="B14" s="87">
        <v>604796.4520547943</v>
      </c>
      <c r="C14" s="88">
        <v>640979.54794520489</v>
      </c>
      <c r="D14" s="89">
        <v>536970.77999999921</v>
      </c>
      <c r="E14" s="82">
        <f t="shared" si="0"/>
        <v>-104008.76794520568</v>
      </c>
      <c r="F14" s="83">
        <f t="shared" si="1"/>
        <v>-67825.672054795083</v>
      </c>
    </row>
    <row r="15" spans="1:6" x14ac:dyDescent="0.25">
      <c r="A15" s="40">
        <f>'1'!G7</f>
        <v>43983</v>
      </c>
      <c r="B15" s="82">
        <f>B14+$B$3</f>
        <v>606559.71232876694</v>
      </c>
      <c r="C15" s="82">
        <f>C14+$D$3</f>
        <v>642848.28767123225</v>
      </c>
      <c r="D15" s="90">
        <f>IF('1'!$Q$12=0,"",'1'!$S$16)</f>
        <v>537524.98</v>
      </c>
      <c r="E15" s="90">
        <f>IFERROR(D15-C15,"")</f>
        <v>-105323.30767123227</v>
      </c>
      <c r="F15" s="90">
        <f>IFERROR(D15-B15,"")</f>
        <v>-69034.732328766957</v>
      </c>
    </row>
    <row r="16" spans="1:6" x14ac:dyDescent="0.25">
      <c r="A16" s="40">
        <f>IF(MONTH(A15)&lt;&gt;MONTH(A15+1),"",A15+1)</f>
        <v>43984</v>
      </c>
      <c r="B16" s="82">
        <f t="shared" ref="B16" si="3">B15+$B$3</f>
        <v>608322.97260273958</v>
      </c>
      <c r="C16" s="82">
        <f t="shared" ref="C16" si="4">C15+$D$3</f>
        <v>644717.0273972596</v>
      </c>
      <c r="D16" s="90">
        <f>IF('2'!$Q$12=0,"",'2'!$S$16)</f>
        <v>538066.14</v>
      </c>
      <c r="E16" s="90">
        <f t="shared" ref="E16" si="5">IFERROR(D16-C16,"")</f>
        <v>-106650.88739725959</v>
      </c>
      <c r="F16" s="90">
        <f t="shared" ref="F16" si="6">IFERROR(D16-B16,"")</f>
        <v>-70256.832602739567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b49a2378-73c7-4e4c-bff8-b85a2f404b86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4951B10A12264581B0539EE5392590" ma:contentTypeVersion="9" ma:contentTypeDescription="Crée un document." ma:contentTypeScope="" ma:versionID="53bfdf9e2a783dffa79f75aa896a1e0b">
  <xsd:schema xmlns:xsd="http://www.w3.org/2001/XMLSchema" xmlns:xs="http://www.w3.org/2001/XMLSchema" xmlns:p="http://schemas.microsoft.com/office/2006/metadata/properties" xmlns:ns3="acfc5292-6f02-45f7-9c71-fd37ac8f60de" xmlns:ns4="14b1faa4-a7e6-4da4-8b56-d426dd5621ea" targetNamespace="http://schemas.microsoft.com/office/2006/metadata/properties" ma:root="true" ma:fieldsID="45bb8e0bcd4d7d4be458c754af62de39" ns3:_="" ns4:_="">
    <xsd:import namespace="acfc5292-6f02-45f7-9c71-fd37ac8f60de"/>
    <xsd:import namespace="14b1faa4-a7e6-4da4-8b56-d426dd5621e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FastMetadata" minOccurs="0"/>
                <xsd:element ref="ns3:MediaService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fc5292-6f02-45f7-9c71-fd37ac8f60d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0" nillable="true" ma:displayName="MediaServiceLocation" ma:internalName="MediaServiceLocation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b1faa4-a7e6-4da4-8b56-d426dd562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7D5DCB-CE32-4F44-98F4-307CA052CEF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4b1faa4-a7e6-4da4-8b56-d426dd5621ea"/>
    <ds:schemaRef ds:uri="http://purl.org/dc/elements/1.1/"/>
    <ds:schemaRef ds:uri="http://schemas.microsoft.com/office/2006/metadata/properties"/>
    <ds:schemaRef ds:uri="acfc5292-6f02-45f7-9c71-fd37ac8f60de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15ED7FE-6256-483C-96F1-37E18F4D4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068551-B3A1-4556-B8BC-70ED3D5CAA87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DBA06AC-9DF8-4ED1-88A8-0AAA64581F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fc5292-6f02-45f7-9c71-fd37ac8f60de"/>
    <ds:schemaRef ds:uri="14b1faa4-a7e6-4da4-8b56-d426dd562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1</vt:lpstr>
      <vt:lpstr>2</vt:lpstr>
      <vt:lpstr>BIL SEM</vt:lpstr>
      <vt:lpstr>Facturation KM</vt:lpstr>
      <vt:lpstr>'1'!Zone_d_impression</vt:lpstr>
      <vt:lpstr>'2'!Zone_d_impression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huseyin kastaci</cp:lastModifiedBy>
  <cp:lastPrinted>2020-07-09T11:34:03Z</cp:lastPrinted>
  <dcterms:created xsi:type="dcterms:W3CDTF">2018-12-30T15:10:17Z</dcterms:created>
  <dcterms:modified xsi:type="dcterms:W3CDTF">2020-07-09T11:36:18Z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0x010100E94951B10A12264581B0539EE5392590</vt:lpwstr>
  </property>
</Properties>
</file>