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E:\Sophie\3. COMMERCIAL\2020\KHARA\"/>
    </mc:Choice>
  </mc:AlternateContent>
  <xr:revisionPtr revIDLastSave="0" documentId="13_ncr:1_{3692A01D-A755-4D27-9B33-1F1202B7B1F7}" xr6:coauthVersionLast="45" xr6:coauthVersionMax="45" xr10:uidLastSave="{00000000-0000-0000-0000-000000000000}"/>
  <bookViews>
    <workbookView xWindow="-28920" yWindow="-2460" windowWidth="29040" windowHeight="15840" tabRatio="858" xr2:uid="{00000000-000D-0000-FFFF-FFFF00000000}"/>
  </bookViews>
  <sheets>
    <sheet name="Devis 2020" sheetId="18" r:id="rId1"/>
    <sheet name="DESCRIPTION" sheetId="19" r:id="rId2"/>
    <sheet name="Location 2020" sheetId="20" r:id="rId3"/>
    <sheet name=" Location 2020 - option" sheetId="21" r:id="rId4"/>
  </sheets>
  <externalReferences>
    <externalReference r:id="rId5"/>
  </externalReferences>
  <definedNames>
    <definedName name="CHOISIR_UNE_GAMME">DESCRIPTION!$C$2</definedName>
    <definedName name="Coûts_unitaires" localSheetId="0">#REF!</definedName>
    <definedName name="Coûts_unitaires">#REF!</definedName>
    <definedName name="ECO_GD" localSheetId="0">#REF!</definedName>
    <definedName name="ECO_GD">#REF!</definedName>
    <definedName name="ECO_GQ" localSheetId="0">#REF!</definedName>
    <definedName name="ECO_GQ">#REF!</definedName>
    <definedName name="ECO_GS" localSheetId="0">#REF!</definedName>
    <definedName name="ECO_GS">#REF!</definedName>
    <definedName name="GAMME">DESCRIPTION!$A$4:$A$6</definedName>
    <definedName name="GAMME_1">DESCRIPTION!$C$3:$C$7</definedName>
    <definedName name="GAMME_2">DESCRIPTION!$C$8:$C$9</definedName>
    <definedName name="GAMME_3">DESCRIPTION!$C$10:$C$19</definedName>
    <definedName name="GAMME_4">DESCRIPTION!$C$20:$C$23</definedName>
    <definedName name="GAMME_5">DESCRIPTION!$C$24:$C$27</definedName>
    <definedName name="GAMME_6">DESCRIPTION!$C$28:$C$31</definedName>
    <definedName name="GAMME_7">DESCRIPTION!$C$32:$C$33</definedName>
    <definedName name="GAMME_8">DESCRIPTION!$C$34:$C$35</definedName>
    <definedName name="GAMME_9">DESCRIPTION!$C$37</definedName>
    <definedName name="GAMME_PRODUITS" localSheetId="0">#REF!</definedName>
    <definedName name="GAMME_PRODUITS">#REF!</definedName>
    <definedName name="GAMME_VISIOO_BOX">#REF!</definedName>
    <definedName name="GAMMES">DESCRIPTION!$A$4:$A$13</definedName>
    <definedName name="IMAGES" localSheetId="0">INDIRECT(VLOOKUP('Devis 2020'!#REF!,[1]Données!$C$3:$J$17,9))</definedName>
    <definedName name="IMAGES">INDIRECT(VLOOKUP(#REF!,#REF!,9))</definedName>
    <definedName name="INSTALLATION_GD" localSheetId="0">#REF!</definedName>
    <definedName name="INSTALLATION_GD">#REF!</definedName>
    <definedName name="INSTALLATION_GQ" localSheetId="0">#REF!</definedName>
    <definedName name="INSTALLATION_GQ">#REF!</definedName>
    <definedName name="INSTALLATION_GS" localSheetId="0">#REF!</definedName>
    <definedName name="INSTALLATION_GS">#REF!</definedName>
    <definedName name="LEARNING_BOX_KHARA">DESCRIPTION!$C$38:$C$39</definedName>
    <definedName name="LISTE01">#REF!</definedName>
    <definedName name="LISTE02">#REF!</definedName>
    <definedName name="ListManon">#REF!</definedName>
    <definedName name="Photo1">OFFSET(DESCRIPTION!$E$2,MATCH('Devis 2020'!$A$18,DESCRIPTION!$C$2:$C$38,0)-1,)</definedName>
    <definedName name="PRODUITS" localSheetId="0">#REF!</definedName>
    <definedName name="PRODUITS">#REF!</definedName>
    <definedName name="Réf.VB001_VisiooBox">#REF!</definedName>
    <definedName name="REFERENCE" localSheetId="0">#REF!</definedName>
    <definedName name="REFERENCE">#REF!</definedName>
    <definedName name="RÉFÉRENCE" localSheetId="0">#REF!</definedName>
    <definedName name="RÉFÉRENCE">#REF!</definedName>
    <definedName name="REFERENCE_GD" localSheetId="0">#REF!</definedName>
    <definedName name="REFERENCE_GD">#REF!</definedName>
    <definedName name="RÉFÉRENCE_GD" localSheetId="0">#REF!</definedName>
    <definedName name="RÉFÉRENCE_GD">#REF!</definedName>
    <definedName name="REFERENCE_GQ" localSheetId="0">#REF!</definedName>
    <definedName name="REFERENCE_GQ">#REF!</definedName>
    <definedName name="REFERENCE_GS" localSheetId="0">#REF!</definedName>
    <definedName name="REFERENCE_GS">#REF!</definedName>
    <definedName name="RÉFÉRENCES">#REF!</definedName>
    <definedName name="REFERENCES_GD" localSheetId="0">#REF!</definedName>
    <definedName name="REFERENCES_GD">#REF!</definedName>
    <definedName name="RÉFÉRENCES_GD" localSheetId="0">#REF!</definedName>
    <definedName name="RÉFÉRENCES_GD">#REF!</definedName>
    <definedName name="REFERENCES_GQ" localSheetId="0">#REF!</definedName>
    <definedName name="REFERENCES_GQ">#REF!</definedName>
    <definedName name="REFERENCES_GS" localSheetId="0">#REF!</definedName>
    <definedName name="REFERENCES_GS">#REF!</definedName>
    <definedName name="Références_Produits" localSheetId="0">#REF!</definedName>
    <definedName name="Références_Produits">#REF!</definedName>
    <definedName name="SILENCE_SOUND_CENTER">DESCRIPTION!#REF!</definedName>
    <definedName name="TARIF" localSheetId="0">#REF!</definedName>
    <definedName name="TARIF">#REF!</definedName>
    <definedName name="TARIF_GD01" localSheetId="0">#REF!</definedName>
    <definedName name="TARIF_GD01">#REF!</definedName>
    <definedName name="TARIF_GD02" localSheetId="0">#REF!</definedName>
    <definedName name="TARIF_GD02">#REF!</definedName>
    <definedName name="TARIF_GD03" localSheetId="0">#REF!</definedName>
    <definedName name="TARIF_GD03">#REF!</definedName>
    <definedName name="TARIF_GD04" localSheetId="0">#REF!</definedName>
    <definedName name="TARIF_GD04">#REF!</definedName>
    <definedName name="TARIF_GD05" localSheetId="0">#REF!</definedName>
    <definedName name="TARIF_GD05">#REF!</definedName>
    <definedName name="TARIFS" localSheetId="0">#REF!</definedName>
    <definedName name="TARIFS">#REF!</definedName>
    <definedName name="TARIFS_DUO">#REF!</definedName>
    <definedName name="TARIFS_GD" localSheetId="0">#REF!</definedName>
    <definedName name="TARIFS_GD">#REF!</definedName>
    <definedName name="TARIFS_GQ" localSheetId="0">#REF!</definedName>
    <definedName name="TARIFS_GQ">#REF!</definedName>
    <definedName name="TARIFS_GS" localSheetId="0">#REF!</definedName>
    <definedName name="TARIFS_GS">#REF!</definedName>
    <definedName name="TARIFS_QUATRO">#REF!</definedName>
    <definedName name="TARIFS_SIXO">#REF!</definedName>
    <definedName name="YOURTE_KHARA">DESCRIPTION!$C$36:$C$36</definedName>
    <definedName name="_xlnm.Print_Area" localSheetId="0">'Devis 2020'!$A$1:$J$91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9" i="18" l="1"/>
  <c r="G10" i="20"/>
  <c r="J10" i="20"/>
  <c r="L10" i="20"/>
  <c r="H18" i="18"/>
  <c r="R9" i="20"/>
  <c r="P9" i="20"/>
  <c r="P10" i="20"/>
  <c r="N9" i="20"/>
  <c r="L9" i="20"/>
  <c r="G10" i="21"/>
  <c r="I10" i="21"/>
  <c r="M10" i="21"/>
  <c r="G11" i="21"/>
  <c r="I11" i="21"/>
  <c r="K11" i="21"/>
  <c r="M11" i="21"/>
  <c r="G12" i="21"/>
  <c r="I12" i="21"/>
  <c r="K12" i="21"/>
  <c r="M12" i="21"/>
  <c r="G13" i="21"/>
  <c r="I13" i="21"/>
  <c r="K13" i="21"/>
  <c r="M13" i="21"/>
  <c r="G14" i="21"/>
  <c r="I14" i="21"/>
  <c r="K14" i="21"/>
  <c r="M14" i="21"/>
  <c r="G15" i="21"/>
  <c r="I15" i="21"/>
  <c r="K15" i="21"/>
  <c r="M15" i="21"/>
  <c r="N10" i="20"/>
  <c r="R10" i="20"/>
  <c r="G11" i="20"/>
  <c r="J11" i="20"/>
  <c r="L11" i="20"/>
  <c r="P11" i="20"/>
  <c r="N11" i="20"/>
  <c r="R11" i="20"/>
  <c r="H35" i="18"/>
  <c r="H34" i="18"/>
  <c r="H33" i="18"/>
  <c r="H32" i="18"/>
  <c r="H31" i="18"/>
  <c r="H30" i="18"/>
  <c r="A35" i="18"/>
  <c r="A34" i="18"/>
  <c r="A33" i="18"/>
  <c r="A32" i="18"/>
  <c r="A31" i="18"/>
  <c r="A30" i="18"/>
  <c r="A29" i="18"/>
  <c r="A28" i="18"/>
  <c r="A22" i="18"/>
  <c r="A21" i="18"/>
  <c r="J18" i="18"/>
  <c r="J28" i="18"/>
  <c r="J29" i="18"/>
  <c r="J30" i="18"/>
  <c r="J31" i="18"/>
  <c r="J32" i="18"/>
  <c r="J33" i="18"/>
  <c r="J34" i="18"/>
  <c r="J35" i="18"/>
  <c r="J38" i="18"/>
  <c r="J56" i="18"/>
  <c r="J61" i="18"/>
  <c r="J57" i="18"/>
  <c r="J58" i="1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Sbsmobilier12</author>
  </authors>
  <commentList>
    <comment ref="E8" authorId="0" shapeId="0" xr:uid="{13C87CE7-CAB6-420E-BBDC-07F5F908782B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Ajouter Prix Publics des options choisies</t>
        </r>
      </text>
    </comment>
    <comment ref="F8" authorId="0" shapeId="0" xr:uid="{B153E9FF-6808-409E-AA62-BEA2E618BA87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Indiquer le taux de remise matériel en %</t>
        </r>
      </text>
    </comment>
    <comment ref="H8" authorId="0" shapeId="0" xr:uid="{D99E7F97-4063-4D2B-BA2F-00B2FA3D2FA0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Modifier si livraison Hors IDF</t>
        </r>
      </text>
    </comment>
    <comment ref="J8" authorId="0" shapeId="0" xr:uid="{0771D7A6-71F1-4772-B24F-61123369C205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Il est possible d'indiquer le prix total (matériels+ services)</t>
        </r>
      </text>
    </comment>
    <comment ref="E20" authorId="0" shapeId="0" xr:uid="{AA29F11B-601B-460A-BE26-0A5B473B86B1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Ajouter Prix Publics des options choisies</t>
        </r>
      </text>
    </comment>
    <comment ref="F20" authorId="0" shapeId="0" xr:uid="{6FAF5660-A3BA-4ACC-9CE4-B997656C0E67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Indiquer le taux de remise matériel en %</t>
        </r>
      </text>
    </comment>
    <comment ref="H20" authorId="0" shapeId="0" xr:uid="{CEBE41A7-0244-4271-BBCD-531E42272326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Modifier si livraison Hors IDF</t>
        </r>
      </text>
    </comment>
    <comment ref="J20" authorId="0" shapeId="0" xr:uid="{65BC2632-28AA-47EC-BA1D-8E72CC2DA7B0}">
      <text>
        <r>
          <rPr>
            <b/>
            <sz val="9"/>
            <color indexed="81"/>
            <rFont val="Tahoma"/>
            <family val="2"/>
          </rPr>
          <t>Sbsmobilier12:</t>
        </r>
        <r>
          <rPr>
            <sz val="9"/>
            <color indexed="81"/>
            <rFont val="Tahoma"/>
            <family val="2"/>
          </rPr>
          <t xml:space="preserve">
Il est possible d'indiquer le prix total (matériels+ services)</t>
        </r>
      </text>
    </comment>
  </commentList>
</comments>
</file>

<file path=xl/sharedStrings.xml><?xml version="1.0" encoding="utf-8"?>
<sst xmlns="http://schemas.openxmlformats.org/spreadsheetml/2006/main" count="330" uniqueCount="73">
  <si>
    <t>ADRESSÉ À</t>
  </si>
  <si>
    <t>DESCRIPTION</t>
  </si>
  <si>
    <t>Total HT</t>
  </si>
  <si>
    <t>T.V.A. 20%</t>
  </si>
  <si>
    <t>TOTAL TTC</t>
  </si>
  <si>
    <t>OPTION(S)</t>
  </si>
  <si>
    <t>GARANTIE DE 2 ANS INCLUSE</t>
  </si>
  <si>
    <t>UNITÉS</t>
  </si>
  <si>
    <t>COÛT UNITAIRE</t>
  </si>
  <si>
    <t>MONTANT</t>
  </si>
  <si>
    <t xml:space="preserve">RÉF. CLIENT : </t>
  </si>
  <si>
    <t>N°BC CLIENT :</t>
  </si>
  <si>
    <t/>
  </si>
  <si>
    <t>CHOISIR_UNE_GAMME</t>
  </si>
  <si>
    <t>GAMMES</t>
  </si>
  <si>
    <t>Réf. 1a/ CHOISIR UNE RÉFÉRENCE PRODUIT</t>
  </si>
  <si>
    <t>TRANSPORT, INSTALLATION*  ET ECO-CONTRIBUTION</t>
  </si>
  <si>
    <t>IMAGE PRODUIT</t>
  </si>
  <si>
    <t>Le présent contrat est conclu en application des Conditions Générales de Vente, communiquées au client et acceptées, sans réserves</t>
  </si>
  <si>
    <t>Tampon et signature du Client :</t>
  </si>
  <si>
    <t xml:space="preserve">Remise distributeur </t>
  </si>
  <si>
    <t xml:space="preserve">NOM DE L'ENTREPRISE* : </t>
  </si>
  <si>
    <t>Contact* :</t>
  </si>
  <si>
    <t>Adresse postale*:</t>
  </si>
  <si>
    <t>Code postal*:</t>
  </si>
  <si>
    <t xml:space="preserve">Adresse email*: </t>
  </si>
  <si>
    <t>Téléphone*:</t>
  </si>
  <si>
    <r>
      <t>DATE*</t>
    </r>
    <r>
      <rPr>
        <i/>
        <sz val="10"/>
        <color indexed="9"/>
        <rFont val="Helvetica Light"/>
      </rPr>
      <t xml:space="preserve"> (validité 2 mois)</t>
    </r>
  </si>
  <si>
    <r>
      <rPr>
        <b/>
        <sz val="12"/>
        <color theme="0"/>
        <rFont val="Helvetica Light"/>
      </rPr>
      <t>RÉFÉRENCE DEVIS* :</t>
    </r>
    <r>
      <rPr>
        <sz val="12"/>
        <color theme="0"/>
        <rFont val="Helvetica Light"/>
      </rPr>
      <t xml:space="preserve">
</t>
    </r>
    <r>
      <rPr>
        <i/>
        <sz val="12"/>
        <color theme="0"/>
        <rFont val="Helvetica Light"/>
      </rPr>
      <t>Format : DEVIS 2020/XXXX/000/RÉF.PRODUIT</t>
    </r>
  </si>
  <si>
    <t>f</t>
  </si>
  <si>
    <t>MAJ le 28/05/2020</t>
  </si>
  <si>
    <t>Conditions de règlement : 30 % d'acompte à la commande HT</t>
  </si>
  <si>
    <t>Puis solde à 45 jours date de la facture // Livraison : 8 semaines à compter de la réception de l'acompte sous réserve de la réception de la fiche logistique</t>
  </si>
  <si>
    <t>Loyer mensuel</t>
  </si>
  <si>
    <t>Coef</t>
  </si>
  <si>
    <t>TOTAL PX VENTE</t>
  </si>
  <si>
    <t>Montage</t>
  </si>
  <si>
    <t>Livraison  IDF</t>
  </si>
  <si>
    <t>Montant remise</t>
  </si>
  <si>
    <t>Tx de remise</t>
  </si>
  <si>
    <t>Prix P. Options</t>
  </si>
  <si>
    <t>Prix Publics</t>
  </si>
  <si>
    <t>5 ans</t>
  </si>
  <si>
    <t>4 ans</t>
  </si>
  <si>
    <t>3 ans</t>
  </si>
  <si>
    <t>2 ans</t>
  </si>
  <si>
    <t>A compléter si hors idf</t>
  </si>
  <si>
    <t>A compléter</t>
  </si>
  <si>
    <t>Durée de location et loyers</t>
  </si>
  <si>
    <t>OPTIONS</t>
  </si>
  <si>
    <t>24 mois</t>
  </si>
  <si>
    <t>36 mois</t>
  </si>
  <si>
    <t>48 mois</t>
  </si>
  <si>
    <t>60 mois</t>
  </si>
  <si>
    <t>DURÉE DE LA LOCATION</t>
  </si>
  <si>
    <t>Choisir</t>
  </si>
  <si>
    <t>GAMME_1</t>
  </si>
  <si>
    <t>GAMME_2</t>
  </si>
  <si>
    <t>GAMME_3</t>
  </si>
  <si>
    <t>GAMME_4</t>
  </si>
  <si>
    <t>GAMME_5</t>
  </si>
  <si>
    <t>GAMME_6</t>
  </si>
  <si>
    <t>GAMME_7</t>
  </si>
  <si>
    <t>GAMME_8</t>
  </si>
  <si>
    <t>GAMME_9</t>
  </si>
  <si>
    <t>Ref_11</t>
  </si>
  <si>
    <t>Ref_12</t>
  </si>
  <si>
    <t>Ref_13</t>
  </si>
  <si>
    <t>Ref_14</t>
  </si>
  <si>
    <t>Ref_15</t>
  </si>
  <si>
    <t>Ref_21</t>
  </si>
  <si>
    <t>Ref_22</t>
  </si>
  <si>
    <t>GAMME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</si>
</sst>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#,##0.00\ &quot;€&quot;_);[Red]\(#,##0.00\ &quot;€&quot;\)"/>
    <numFmt numFmtId="165" formatCode="_ * #,##0.00_)\ &quot;€&quot;_ ;_ * \(#,##0.00\)\ &quot;€&quot;_ ;_ * &quot;-&quot;??_)\ &quot;€&quot;_ ;_ @_ "/>
    <numFmt numFmtId="166" formatCode="#,##0.00\ &quot;€&quot;"/>
    <numFmt numFmtId="167" formatCode="0#&quot; &quot;##&quot; &quot;##&quot; &quot;##&quot; &quot;##"/>
    <numFmt numFmtId="168" formatCode="_-* #,##0\ &quot;€&quot;_-;\-* #,##0\ &quot;€&quot;_-;_-* &quot;-&quot;??\ &quot;€&quot;_-;_-@_-"/>
    <numFmt numFmtId="169" formatCode="_-* #,##0\ [$€-40C]_-;\-* #,##0\ [$€-40C]_-;_-* &quot;-&quot;??\ [$€-40C]_-;_-@_-"/>
  </numFmts>
  <fonts count="49">
    <font>
      <sz val="11"/>
      <color theme="1"/>
      <name val="Calibri"/>
      <family val="2"/>
      <scheme val="minor"/>
    </font>
    <font>
      <sz val="11"/>
      <name val="Helvetica Light"/>
    </font>
    <font>
      <i/>
      <sz val="10"/>
      <color indexed="9"/>
      <name val="Helvetica Light"/>
    </font>
    <font>
      <sz val="12"/>
      <name val="Helvetica Light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A2F30"/>
      <name val="Helvetica Light"/>
    </font>
    <font>
      <sz val="12"/>
      <color rgb="FF2A2F30"/>
      <name val="Helvetica Light"/>
    </font>
    <font>
      <sz val="20"/>
      <color rgb="FF2A2F30"/>
      <name val="Helvetica Light"/>
    </font>
    <font>
      <sz val="10"/>
      <color rgb="FF2A2F30"/>
      <name val="Helvetica Light"/>
    </font>
    <font>
      <sz val="12"/>
      <color theme="0"/>
      <name val="Helvetica Light"/>
    </font>
    <font>
      <sz val="22"/>
      <color rgb="FF2A2F30"/>
      <name val="Helvetica Light"/>
    </font>
    <font>
      <sz val="16"/>
      <color rgb="FF2A2F30"/>
      <name val="Helvetica Light"/>
    </font>
    <font>
      <i/>
      <sz val="9"/>
      <color rgb="FF2A2F30"/>
      <name val="Helvetica Light"/>
    </font>
    <font>
      <sz val="11"/>
      <color rgb="FF000000"/>
      <name val="Calibri"/>
      <family val="2"/>
      <scheme val="minor"/>
    </font>
    <font>
      <sz val="72"/>
      <color theme="1"/>
      <name val="Calibri"/>
      <family val="2"/>
      <scheme val="minor"/>
    </font>
    <font>
      <sz val="14"/>
      <color rgb="FF2A2F30"/>
      <name val="Helvetica Light"/>
    </font>
    <font>
      <b/>
      <sz val="12"/>
      <color rgb="FF2A2F30"/>
      <name val="Helvetica Light"/>
    </font>
    <font>
      <sz val="9"/>
      <color rgb="FF2A2F30"/>
      <name val="Helvetica Light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8"/>
      <color rgb="FF2A2F30"/>
      <name val="Helvetica Light"/>
    </font>
    <font>
      <b/>
      <sz val="11"/>
      <color rgb="FF2A2F30"/>
      <name val="Helvetica Light"/>
    </font>
    <font>
      <b/>
      <sz val="11"/>
      <color theme="1"/>
      <name val="Helvetica Light"/>
    </font>
    <font>
      <sz val="11"/>
      <color theme="1"/>
      <name val="Helvetica Light"/>
    </font>
    <font>
      <sz val="8"/>
      <color theme="1"/>
      <name val="Helvetica Light"/>
    </font>
    <font>
      <sz val="9"/>
      <color theme="1"/>
      <name val="Helvetica Light"/>
    </font>
    <font>
      <sz val="11"/>
      <color rgb="FF136F7B"/>
      <name val="Helvetica Light"/>
    </font>
    <font>
      <sz val="8"/>
      <name val="Calibri"/>
      <family val="2"/>
      <scheme val="minor"/>
    </font>
    <font>
      <b/>
      <sz val="12"/>
      <color theme="0"/>
      <name val="Helvetica Light"/>
    </font>
    <font>
      <i/>
      <sz val="12"/>
      <color theme="0"/>
      <name val="Helvetica Light"/>
    </font>
    <font>
      <b/>
      <sz val="16"/>
      <color rgb="FF2A2F30"/>
      <name val="Helvetica Light"/>
    </font>
    <font>
      <sz val="8"/>
      <color theme="0"/>
      <name val="Helvetica Light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0">
    <fill>
      <patternFill patternType="none"/>
    </fill>
    <fill>
      <patternFill patternType="gray125"/>
    </fill>
    <fill>
      <patternFill patternType="solid">
        <fgColor rgb="FF1C334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DF99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5C1C2"/>
        <bgColor indexed="64"/>
      </patternFill>
    </fill>
    <fill>
      <patternFill patternType="solid">
        <fgColor rgb="FF136F7B"/>
        <bgColor indexed="64"/>
      </patternFill>
    </fill>
    <fill>
      <patternFill patternType="solid">
        <fgColor rgb="FF136F7B"/>
        <bgColor rgb="FF000000"/>
      </patternFill>
    </fill>
    <fill>
      <patternFill patternType="solid">
        <fgColor rgb="FFB4B9C3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1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rgb="FF136F7B"/>
      </left>
      <right/>
      <top style="thin">
        <color rgb="FF136F7B"/>
      </top>
      <bottom/>
      <diagonal/>
    </border>
    <border>
      <left/>
      <right/>
      <top style="thin">
        <color rgb="FF136F7B"/>
      </top>
      <bottom/>
      <diagonal/>
    </border>
    <border>
      <left style="thin">
        <color rgb="FF136F7B"/>
      </left>
      <right/>
      <top/>
      <bottom/>
      <diagonal/>
    </border>
    <border>
      <left style="thin">
        <color rgb="FF136F7B"/>
      </left>
      <right/>
      <top style="thick">
        <color rgb="FF136F7B"/>
      </top>
      <bottom style="thin">
        <color rgb="FF136F7B"/>
      </bottom>
      <diagonal/>
    </border>
    <border>
      <left/>
      <right/>
      <top style="thick">
        <color rgb="FF136F7B"/>
      </top>
      <bottom style="thin">
        <color rgb="FF136F7B"/>
      </bottom>
      <diagonal/>
    </border>
    <border>
      <left style="thick">
        <color rgb="FF136F7B"/>
      </left>
      <right style="thin">
        <color rgb="FF136F7B"/>
      </right>
      <top style="thin">
        <color rgb="FF136F7B"/>
      </top>
      <bottom/>
      <diagonal/>
    </border>
    <border>
      <left style="thick">
        <color rgb="FF136F7B"/>
      </left>
      <right style="thin">
        <color rgb="FF136F7B"/>
      </right>
      <top/>
      <bottom/>
      <diagonal/>
    </border>
    <border>
      <left style="thick">
        <color rgb="FF136F7B"/>
      </left>
      <right style="thin">
        <color rgb="FF136F7B"/>
      </right>
      <top style="thick">
        <color rgb="FF136F7B"/>
      </top>
      <bottom style="thin">
        <color rgb="FF136F7B"/>
      </bottom>
      <diagonal/>
    </border>
    <border>
      <left style="thin">
        <color auto="1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theme="0" tint="-0.34998626667073579"/>
      </top>
      <bottom/>
      <diagonal/>
    </border>
    <border>
      <left style="thin">
        <color auto="1"/>
      </left>
      <right style="thin">
        <color auto="1"/>
      </right>
      <top style="thin">
        <color theme="0" tint="-0.34998626667073579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42">
    <xf numFmtId="0" fontId="0" fillId="0" borderId="0"/>
    <xf numFmtId="0" fontId="8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573">
    <xf numFmtId="0" fontId="0" fillId="0" borderId="0" xfId="0"/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/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vertical="center" wrapText="1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6" fillId="5" borderId="29" xfId="0" applyFont="1" applyFill="1" applyBorder="1" applyAlignment="1">
      <alignment horizontal="center" vertical="center" wrapText="1"/>
    </xf>
    <xf numFmtId="165" fontId="5" fillId="6" borderId="3" xfId="2" applyFill="1" applyBorder="1" applyAlignment="1">
      <alignment vertical="center" wrapText="1"/>
    </xf>
    <xf numFmtId="165" fontId="5" fillId="6" borderId="6" xfId="2" applyFill="1" applyBorder="1" applyAlignment="1">
      <alignment vertical="center" wrapText="1"/>
    </xf>
    <xf numFmtId="165" fontId="5" fillId="6" borderId="9" xfId="2" applyFill="1" applyBorder="1" applyAlignment="1">
      <alignment vertical="center" wrapText="1"/>
    </xf>
    <xf numFmtId="0" fontId="0" fillId="5" borderId="17" xfId="0" quotePrefix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165" fontId="5" fillId="6" borderId="9" xfId="2" quotePrefix="1" applyFill="1" applyBorder="1" applyAlignment="1">
      <alignment horizontal="center" vertical="center" wrapText="1"/>
    </xf>
    <xf numFmtId="0" fontId="19" fillId="0" borderId="0" xfId="0" applyFont="1" applyAlignment="1" applyProtection="1">
      <alignment horizontal="center" vertical="center"/>
      <protection locked="0"/>
    </xf>
    <xf numFmtId="165" fontId="0" fillId="5" borderId="17" xfId="2" quotePrefix="1" applyFont="1" applyFill="1" applyBorder="1" applyAlignment="1">
      <alignment horizontal="center" vertical="center" wrapText="1"/>
    </xf>
    <xf numFmtId="165" fontId="5" fillId="6" borderId="17" xfId="2" applyFill="1" applyBorder="1" applyAlignment="1">
      <alignment vertical="center" wrapText="1"/>
    </xf>
    <xf numFmtId="0" fontId="23" fillId="0" borderId="0" xfId="0" applyFont="1"/>
    <xf numFmtId="165" fontId="0" fillId="5" borderId="17" xfId="2" quotePrefix="1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  <xf numFmtId="165" fontId="0" fillId="5" borderId="18" xfId="2" quotePrefix="1" applyFont="1" applyFill="1" applyBorder="1" applyAlignment="1">
      <alignment horizontal="right" vertical="center" wrapText="1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horizontal="left" vertical="center" wrapText="1"/>
    </xf>
    <xf numFmtId="165" fontId="5" fillId="6" borderId="3" xfId="2" quotePrefix="1" applyFill="1" applyBorder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0" fillId="0" borderId="38" xfId="0" applyBorder="1" applyAlignment="1">
      <alignment vertical="center" wrapText="1"/>
    </xf>
    <xf numFmtId="165" fontId="0" fillId="5" borderId="20" xfId="2" quotePrefix="1" applyFont="1" applyFill="1" applyBorder="1" applyAlignment="1">
      <alignment horizontal="center" vertical="center" wrapText="1"/>
    </xf>
    <xf numFmtId="165" fontId="0" fillId="5" borderId="44" xfId="2" quotePrefix="1" applyFont="1" applyFill="1" applyBorder="1" applyAlignment="1">
      <alignment horizontal="center" vertical="center" wrapText="1"/>
    </xf>
    <xf numFmtId="165" fontId="0" fillId="6" borderId="46" xfId="2" quotePrefix="1" applyFont="1" applyFill="1" applyBorder="1" applyAlignment="1">
      <alignment horizontal="center" vertical="center" wrapText="1"/>
    </xf>
    <xf numFmtId="165" fontId="5" fillId="6" borderId="50" xfId="2" quotePrefix="1" applyFill="1" applyBorder="1" applyAlignment="1">
      <alignment horizontal="center" vertical="center" wrapText="1"/>
    </xf>
    <xf numFmtId="165" fontId="5" fillId="6" borderId="46" xfId="2" quotePrefix="1" applyFill="1" applyBorder="1" applyAlignment="1">
      <alignment horizontal="center" vertical="center" wrapText="1"/>
    </xf>
    <xf numFmtId="165" fontId="5" fillId="6" borderId="46" xfId="2" applyFill="1" applyBorder="1" applyAlignment="1">
      <alignment vertical="center" wrapText="1"/>
    </xf>
    <xf numFmtId="165" fontId="5" fillId="6" borderId="48" xfId="2" applyFill="1" applyBorder="1" applyAlignment="1">
      <alignment vertical="center" wrapText="1"/>
    </xf>
    <xf numFmtId="165" fontId="5" fillId="6" borderId="50" xfId="2" applyFill="1" applyBorder="1" applyAlignment="1">
      <alignment vertical="center" wrapText="1"/>
    </xf>
    <xf numFmtId="165" fontId="5" fillId="6" borderId="52" xfId="2" applyFill="1" applyBorder="1" applyAlignment="1">
      <alignment vertical="center" wrapText="1"/>
    </xf>
    <xf numFmtId="165" fontId="5" fillId="6" borderId="53" xfId="2" applyFill="1" applyBorder="1" applyAlignment="1">
      <alignment vertical="center" wrapText="1"/>
    </xf>
    <xf numFmtId="165" fontId="5" fillId="6" borderId="44" xfId="2" applyFill="1" applyBorder="1" applyAlignment="1">
      <alignment vertical="center" wrapText="1"/>
    </xf>
    <xf numFmtId="165" fontId="0" fillId="6" borderId="9" xfId="0" applyNumberFormat="1" applyFill="1" applyBorder="1" applyAlignment="1">
      <alignment horizontal="center" vertical="center" wrapText="1"/>
    </xf>
    <xf numFmtId="165" fontId="0" fillId="6" borderId="3" xfId="0" applyNumberFormat="1" applyFill="1" applyBorder="1" applyAlignment="1">
      <alignment horizontal="center" vertical="center" wrapText="1"/>
    </xf>
    <xf numFmtId="165" fontId="5" fillId="6" borderId="9" xfId="2" applyFill="1" applyBorder="1" applyAlignment="1">
      <alignment horizontal="center" vertical="center" wrapText="1"/>
    </xf>
    <xf numFmtId="165" fontId="5" fillId="6" borderId="3" xfId="2" applyFill="1" applyBorder="1" applyAlignment="1">
      <alignment horizontal="center" vertical="center" wrapText="1"/>
    </xf>
    <xf numFmtId="165" fontId="5" fillId="6" borderId="6" xfId="2" applyFill="1" applyBorder="1" applyAlignment="1">
      <alignment horizontal="center" vertical="center" wrapText="1"/>
    </xf>
    <xf numFmtId="165" fontId="5" fillId="6" borderId="17" xfId="2" applyFill="1" applyBorder="1" applyAlignment="1">
      <alignment horizontal="center" vertical="center" wrapText="1"/>
    </xf>
    <xf numFmtId="0" fontId="25" fillId="5" borderId="0" xfId="0" applyFont="1" applyFill="1" applyAlignment="1">
      <alignment horizontal="center" vertical="center" wrapText="1"/>
    </xf>
    <xf numFmtId="0" fontId="26" fillId="0" borderId="0" xfId="0" applyFont="1"/>
    <xf numFmtId="0" fontId="25" fillId="0" borderId="0" xfId="0" applyFont="1"/>
    <xf numFmtId="0" fontId="0" fillId="5" borderId="29" xfId="0" applyFill="1" applyBorder="1" applyAlignment="1">
      <alignment horizontal="center" vertical="center" wrapText="1"/>
    </xf>
    <xf numFmtId="165" fontId="24" fillId="16" borderId="14" xfId="0" applyNumberFormat="1" applyFont="1" applyFill="1" applyBorder="1" applyAlignment="1">
      <alignment horizontal="right" vertical="center" wrapText="1"/>
    </xf>
    <xf numFmtId="165" fontId="24" fillId="16" borderId="13" xfId="0" applyNumberFormat="1" applyFont="1" applyFill="1" applyBorder="1" applyAlignment="1">
      <alignment vertical="center" wrapText="1"/>
    </xf>
    <xf numFmtId="165" fontId="24" fillId="16" borderId="40" xfId="0" applyNumberFormat="1" applyFont="1" applyFill="1" applyBorder="1" applyAlignment="1">
      <alignment horizontal="right" vertical="center" wrapText="1"/>
    </xf>
    <xf numFmtId="165" fontId="24" fillId="16" borderId="14" xfId="2" applyFont="1" applyFill="1" applyBorder="1" applyAlignment="1">
      <alignment vertical="center" wrapText="1"/>
    </xf>
    <xf numFmtId="165" fontId="24" fillId="16" borderId="13" xfId="2" applyFont="1" applyFill="1" applyBorder="1" applyAlignment="1">
      <alignment vertical="center" wrapText="1"/>
    </xf>
    <xf numFmtId="165" fontId="24" fillId="16" borderId="19" xfId="0" applyNumberFormat="1" applyFont="1" applyFill="1" applyBorder="1" applyAlignment="1">
      <alignment vertical="center" wrapText="1"/>
    </xf>
    <xf numFmtId="165" fontId="0" fillId="5" borderId="19" xfId="2" quotePrefix="1" applyFont="1" applyFill="1" applyBorder="1" applyAlignment="1">
      <alignment horizontal="center" vertical="center" wrapText="1"/>
    </xf>
    <xf numFmtId="165" fontId="0" fillId="3" borderId="14" xfId="0" applyNumberFormat="1" applyFill="1" applyBorder="1" applyAlignment="1">
      <alignment vertical="center" wrapText="1"/>
    </xf>
    <xf numFmtId="165" fontId="0" fillId="3" borderId="40" xfId="0" applyNumberFormat="1" applyFill="1" applyBorder="1" applyAlignment="1">
      <alignment vertical="center" wrapText="1"/>
    </xf>
    <xf numFmtId="165" fontId="5" fillId="3" borderId="14" xfId="2" applyFill="1" applyBorder="1" applyAlignment="1">
      <alignment vertical="center" wrapText="1"/>
    </xf>
    <xf numFmtId="165" fontId="5" fillId="3" borderId="13" xfId="2" applyFill="1" applyBorder="1" applyAlignment="1">
      <alignment vertical="center" wrapText="1"/>
    </xf>
    <xf numFmtId="165" fontId="5" fillId="3" borderId="40" xfId="2" applyFill="1" applyBorder="1" applyAlignment="1">
      <alignment vertical="center" wrapText="1"/>
    </xf>
    <xf numFmtId="165" fontId="5" fillId="3" borderId="12" xfId="2" applyFill="1" applyBorder="1" applyAlignment="1">
      <alignment vertical="center" wrapText="1"/>
    </xf>
    <xf numFmtId="165" fontId="5" fillId="3" borderId="36" xfId="2" applyFill="1" applyBorder="1" applyAlignment="1">
      <alignment vertical="center" wrapText="1"/>
    </xf>
    <xf numFmtId="165" fontId="5" fillId="3" borderId="19" xfId="2" applyFill="1" applyBorder="1" applyAlignment="1">
      <alignment vertical="center" wrapText="1"/>
    </xf>
    <xf numFmtId="0" fontId="0" fillId="5" borderId="39" xfId="0" quotePrefix="1" applyFill="1" applyBorder="1" applyAlignment="1">
      <alignment horizontal="center" vertical="center" wrapText="1"/>
    </xf>
    <xf numFmtId="0" fontId="0" fillId="5" borderId="41" xfId="0" quotePrefix="1" applyFill="1" applyBorder="1" applyAlignment="1">
      <alignment horizontal="center" vertical="center" wrapText="1"/>
    </xf>
    <xf numFmtId="0" fontId="0" fillId="17" borderId="54" xfId="0" quotePrefix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5" fillId="5" borderId="55" xfId="0" applyFont="1" applyFill="1" applyBorder="1" applyAlignment="1">
      <alignment horizontal="left" vertical="center" wrapText="1"/>
    </xf>
    <xf numFmtId="0" fontId="26" fillId="10" borderId="55" xfId="0" applyFont="1" applyFill="1" applyBorder="1" applyAlignment="1">
      <alignment vertical="center" wrapText="1"/>
    </xf>
    <xf numFmtId="165" fontId="24" fillId="16" borderId="40" xfId="0" applyNumberFormat="1" applyFont="1" applyFill="1" applyBorder="1" applyAlignment="1">
      <alignment vertical="center" wrapText="1"/>
    </xf>
    <xf numFmtId="0" fontId="0" fillId="18" borderId="42" xfId="0" applyFill="1" applyBorder="1" applyAlignment="1">
      <alignment horizontal="left" vertical="center" wrapText="1"/>
    </xf>
    <xf numFmtId="165" fontId="5" fillId="18" borderId="9" xfId="2" applyFill="1" applyBorder="1" applyAlignment="1">
      <alignment horizontal="left" vertical="center" wrapText="1"/>
    </xf>
    <xf numFmtId="0" fontId="0" fillId="18" borderId="7" xfId="0" applyFill="1" applyBorder="1" applyAlignment="1">
      <alignment horizontal="left" vertical="center" wrapText="1"/>
    </xf>
    <xf numFmtId="165" fontId="0" fillId="18" borderId="1" xfId="0" applyNumberFormat="1" applyFill="1" applyBorder="1" applyAlignment="1">
      <alignment horizontal="left" vertical="center" wrapText="1"/>
    </xf>
    <xf numFmtId="0" fontId="17" fillId="18" borderId="8" xfId="0" applyFont="1" applyFill="1" applyBorder="1" applyAlignment="1">
      <alignment horizontal="left" vertical="center" wrapText="1"/>
    </xf>
    <xf numFmtId="165" fontId="0" fillId="18" borderId="3" xfId="0" applyNumberFormat="1" applyFill="1" applyBorder="1" applyAlignment="1">
      <alignment horizontal="left" vertical="center" wrapText="1"/>
    </xf>
    <xf numFmtId="0" fontId="0" fillId="18" borderId="42" xfId="0" applyFill="1" applyBorder="1" applyAlignment="1">
      <alignment vertical="center" wrapText="1"/>
    </xf>
    <xf numFmtId="165" fontId="0" fillId="18" borderId="9" xfId="0" applyNumberFormat="1" applyFill="1" applyBorder="1" applyAlignment="1">
      <alignment vertical="center" wrapText="1"/>
    </xf>
    <xf numFmtId="165" fontId="5" fillId="18" borderId="6" xfId="2" applyFill="1" applyBorder="1" applyAlignment="1">
      <alignment vertical="center" wrapText="1"/>
    </xf>
    <xf numFmtId="165" fontId="5" fillId="18" borderId="1" xfId="2" applyFill="1" applyBorder="1" applyAlignment="1">
      <alignment vertical="center" wrapText="1"/>
    </xf>
    <xf numFmtId="165" fontId="5" fillId="18" borderId="3" xfId="2" applyFill="1" applyBorder="1" applyAlignment="1">
      <alignment vertical="center" wrapText="1"/>
    </xf>
    <xf numFmtId="0" fontId="0" fillId="18" borderId="41" xfId="0" applyFill="1" applyBorder="1" applyAlignment="1">
      <alignment vertical="center" wrapText="1"/>
    </xf>
    <xf numFmtId="165" fontId="5" fillId="18" borderId="10" xfId="2" applyFill="1" applyBorder="1" applyAlignment="1">
      <alignment vertical="center" wrapText="1"/>
    </xf>
    <xf numFmtId="0" fontId="0" fillId="19" borderId="9" xfId="0" applyFill="1" applyBorder="1" applyAlignment="1">
      <alignment horizontal="left" vertical="center" wrapText="1"/>
    </xf>
    <xf numFmtId="165" fontId="0" fillId="19" borderId="9" xfId="0" applyNumberFormat="1" applyFill="1" applyBorder="1" applyAlignment="1">
      <alignment horizontal="right" vertical="center" wrapText="1"/>
    </xf>
    <xf numFmtId="0" fontId="0" fillId="19" borderId="1" xfId="0" applyFill="1" applyBorder="1" applyAlignment="1">
      <alignment horizontal="left" vertical="center" wrapText="1"/>
    </xf>
    <xf numFmtId="165" fontId="0" fillId="19" borderId="1" xfId="0" applyNumberFormat="1" applyFill="1" applyBorder="1" applyAlignment="1">
      <alignment horizontal="right" vertical="center" wrapText="1"/>
    </xf>
    <xf numFmtId="0" fontId="17" fillId="19" borderId="3" xfId="0" applyFont="1" applyFill="1" applyBorder="1" applyAlignment="1">
      <alignment horizontal="left" vertical="center" wrapText="1"/>
    </xf>
    <xf numFmtId="165" fontId="0" fillId="19" borderId="3" xfId="0" applyNumberFormat="1" applyFill="1" applyBorder="1" applyAlignment="1">
      <alignment horizontal="right" vertical="center" wrapText="1"/>
    </xf>
    <xf numFmtId="0" fontId="0" fillId="19" borderId="9" xfId="0" applyFill="1" applyBorder="1" applyAlignment="1">
      <alignment vertical="center" wrapText="1"/>
    </xf>
    <xf numFmtId="0" fontId="0" fillId="19" borderId="1" xfId="0" applyFill="1" applyBorder="1" applyAlignment="1">
      <alignment vertical="center" wrapText="1"/>
    </xf>
    <xf numFmtId="165" fontId="5" fillId="19" borderId="1" xfId="2" applyFill="1" applyBorder="1" applyAlignment="1">
      <alignment horizontal="right" vertical="center" wrapText="1"/>
    </xf>
    <xf numFmtId="165" fontId="5" fillId="19" borderId="9" xfId="2" applyFill="1" applyBorder="1" applyAlignment="1">
      <alignment horizontal="right" vertical="center" wrapText="1"/>
    </xf>
    <xf numFmtId="0" fontId="0" fillId="19" borderId="3" xfId="0" applyFill="1" applyBorder="1" applyAlignment="1">
      <alignment vertical="center" wrapText="1"/>
    </xf>
    <xf numFmtId="165" fontId="5" fillId="19" borderId="3" xfId="2" applyFill="1" applyBorder="1" applyAlignment="1">
      <alignment horizontal="right" vertical="center" wrapText="1"/>
    </xf>
    <xf numFmtId="0" fontId="0" fillId="19" borderId="10" xfId="0" quotePrefix="1" applyFill="1" applyBorder="1" applyAlignment="1">
      <alignment vertical="center" wrapText="1"/>
    </xf>
    <xf numFmtId="165" fontId="5" fillId="19" borderId="10" xfId="2" quotePrefix="1" applyFill="1" applyBorder="1" applyAlignment="1">
      <alignment horizontal="right" vertical="center" wrapText="1"/>
    </xf>
    <xf numFmtId="165" fontId="0" fillId="18" borderId="1" xfId="0" applyNumberFormat="1" applyFill="1" applyBorder="1" applyAlignment="1">
      <alignment horizontal="right" vertical="center" wrapText="1"/>
    </xf>
    <xf numFmtId="165" fontId="5" fillId="18" borderId="1" xfId="2" applyFill="1" applyBorder="1" applyAlignment="1">
      <alignment horizontal="right" vertical="center" wrapText="1"/>
    </xf>
    <xf numFmtId="165" fontId="0" fillId="18" borderId="3" xfId="0" applyNumberFormat="1" applyFill="1" applyBorder="1" applyAlignment="1">
      <alignment horizontal="right" vertical="center" wrapText="1"/>
    </xf>
    <xf numFmtId="166" fontId="0" fillId="18" borderId="3" xfId="0" applyNumberFormat="1" applyFill="1" applyBorder="1" applyAlignment="1">
      <alignment horizontal="right" vertical="center" wrapText="1"/>
    </xf>
    <xf numFmtId="0" fontId="0" fillId="18" borderId="9" xfId="0" applyFill="1" applyBorder="1" applyAlignment="1">
      <alignment vertical="center" wrapText="1"/>
    </xf>
    <xf numFmtId="165" fontId="0" fillId="18" borderId="9" xfId="0" applyNumberFormat="1" applyFill="1" applyBorder="1" applyAlignment="1">
      <alignment horizontal="right" vertical="center" wrapText="1"/>
    </xf>
    <xf numFmtId="0" fontId="0" fillId="18" borderId="3" xfId="0" applyFill="1" applyBorder="1" applyAlignment="1">
      <alignment vertical="center" wrapText="1"/>
    </xf>
    <xf numFmtId="0" fontId="0" fillId="18" borderId="6" xfId="0" quotePrefix="1" applyFill="1" applyBorder="1" applyAlignment="1">
      <alignment vertical="center" wrapText="1"/>
    </xf>
    <xf numFmtId="165" fontId="5" fillId="18" borderId="6" xfId="2" quotePrefix="1" applyFill="1" applyBorder="1" applyAlignment="1">
      <alignment horizontal="right" vertical="center" wrapText="1"/>
    </xf>
    <xf numFmtId="0" fontId="0" fillId="18" borderId="1" xfId="0" quotePrefix="1" applyFill="1" applyBorder="1" applyAlignment="1">
      <alignment vertical="center" wrapText="1"/>
    </xf>
    <xf numFmtId="165" fontId="5" fillId="18" borderId="1" xfId="2" quotePrefix="1" applyFill="1" applyBorder="1" applyAlignment="1">
      <alignment horizontal="right" vertical="center" wrapText="1"/>
    </xf>
    <xf numFmtId="165" fontId="5" fillId="18" borderId="9" xfId="2" applyFill="1" applyBorder="1" applyAlignment="1">
      <alignment horizontal="right" vertical="center" wrapText="1"/>
    </xf>
    <xf numFmtId="165" fontId="5" fillId="18" borderId="3" xfId="2" applyFill="1" applyBorder="1" applyAlignment="1">
      <alignment horizontal="right" vertical="center" wrapText="1"/>
    </xf>
    <xf numFmtId="0" fontId="0" fillId="18" borderId="10" xfId="0" quotePrefix="1" applyFill="1" applyBorder="1" applyAlignment="1">
      <alignment vertical="center" wrapText="1"/>
    </xf>
    <xf numFmtId="165" fontId="5" fillId="18" borderId="10" xfId="2" quotePrefix="1" applyFill="1" applyBorder="1" applyAlignment="1">
      <alignment horizontal="right" vertical="center" wrapText="1"/>
    </xf>
    <xf numFmtId="0" fontId="0" fillId="18" borderId="9" xfId="0" quotePrefix="1" applyFill="1" applyBorder="1" applyAlignment="1">
      <alignment horizontal="left" vertical="center" wrapText="1"/>
    </xf>
    <xf numFmtId="0" fontId="0" fillId="18" borderId="3" xfId="0" quotePrefix="1" applyFill="1" applyBorder="1" applyAlignment="1">
      <alignment vertical="center" wrapText="1"/>
    </xf>
    <xf numFmtId="165" fontId="5" fillId="18" borderId="3" xfId="2" quotePrefix="1" applyFill="1" applyBorder="1" applyAlignment="1">
      <alignment horizontal="right" vertical="center" wrapText="1"/>
    </xf>
    <xf numFmtId="0" fontId="0" fillId="18" borderId="9" xfId="0" quotePrefix="1" applyFill="1" applyBorder="1" applyAlignment="1">
      <alignment vertical="center" wrapText="1"/>
    </xf>
    <xf numFmtId="165" fontId="5" fillId="18" borderId="9" xfId="2" quotePrefix="1" applyFill="1" applyBorder="1" applyAlignment="1">
      <alignment horizontal="right" vertical="center" wrapText="1"/>
    </xf>
    <xf numFmtId="0" fontId="0" fillId="18" borderId="34" xfId="0" quotePrefix="1" applyFill="1" applyBorder="1" applyAlignment="1">
      <alignment vertical="center" wrapText="1"/>
    </xf>
    <xf numFmtId="165" fontId="5" fillId="18" borderId="34" xfId="2" quotePrefix="1" applyFill="1" applyBorder="1" applyAlignment="1">
      <alignment horizontal="right" vertical="center" wrapText="1"/>
    </xf>
    <xf numFmtId="0" fontId="0" fillId="18" borderId="7" xfId="0" quotePrefix="1" applyFill="1" applyBorder="1" applyAlignment="1">
      <alignment horizontal="left" vertical="center" wrapText="1"/>
    </xf>
    <xf numFmtId="0" fontId="0" fillId="18" borderId="8" xfId="0" quotePrefix="1" applyFill="1" applyBorder="1" applyAlignment="1">
      <alignment horizontal="left" vertical="center" wrapText="1"/>
    </xf>
    <xf numFmtId="0" fontId="0" fillId="18" borderId="3" xfId="0" quotePrefix="1" applyFill="1" applyBorder="1" applyAlignment="1">
      <alignment horizontal="left" vertical="center" wrapText="1"/>
    </xf>
    <xf numFmtId="0" fontId="0" fillId="19" borderId="6" xfId="0" quotePrefix="1" applyFill="1" applyBorder="1" applyAlignment="1">
      <alignment vertical="center" wrapText="1"/>
    </xf>
    <xf numFmtId="165" fontId="5" fillId="19" borderId="6" xfId="2" quotePrefix="1" applyFill="1" applyBorder="1" applyAlignment="1">
      <alignment horizontal="right" vertical="center" wrapText="1"/>
    </xf>
    <xf numFmtId="0" fontId="0" fillId="19" borderId="1" xfId="0" quotePrefix="1" applyFill="1" applyBorder="1" applyAlignment="1">
      <alignment vertical="center" wrapText="1"/>
    </xf>
    <xf numFmtId="165" fontId="5" fillId="19" borderId="1" xfId="2" quotePrefix="1" applyFill="1" applyBorder="1" applyAlignment="1">
      <alignment horizontal="right" vertical="center" wrapText="1"/>
    </xf>
    <xf numFmtId="0" fontId="0" fillId="19" borderId="9" xfId="0" quotePrefix="1" applyFill="1" applyBorder="1" applyAlignment="1">
      <alignment vertical="center" wrapText="1"/>
    </xf>
    <xf numFmtId="0" fontId="0" fillId="19" borderId="3" xfId="0" quotePrefix="1" applyFill="1" applyBorder="1" applyAlignment="1">
      <alignment vertical="center" wrapText="1"/>
    </xf>
    <xf numFmtId="165" fontId="5" fillId="19" borderId="3" xfId="2" quotePrefix="1" applyFill="1" applyBorder="1" applyAlignment="1">
      <alignment horizontal="right" vertical="center" wrapText="1"/>
    </xf>
    <xf numFmtId="0" fontId="0" fillId="19" borderId="9" xfId="0" quotePrefix="1" applyFill="1" applyBorder="1" applyAlignment="1">
      <alignment horizontal="left" vertical="center" wrapText="1"/>
    </xf>
    <xf numFmtId="0" fontId="0" fillId="19" borderId="34" xfId="0" quotePrefix="1" applyFill="1" applyBorder="1" applyAlignment="1">
      <alignment vertical="center" wrapText="1"/>
    </xf>
    <xf numFmtId="165" fontId="5" fillId="19" borderId="11" xfId="2" applyFill="1" applyBorder="1" applyAlignment="1">
      <alignment horizontal="right" vertical="center" wrapText="1"/>
    </xf>
    <xf numFmtId="165" fontId="5" fillId="19" borderId="4" xfId="2" applyFill="1" applyBorder="1" applyAlignment="1">
      <alignment horizontal="right" vertical="center" wrapText="1"/>
    </xf>
    <xf numFmtId="165" fontId="0" fillId="19" borderId="11" xfId="0" applyNumberFormat="1" applyFill="1" applyBorder="1" applyAlignment="1">
      <alignment horizontal="right" vertical="center" wrapText="1"/>
    </xf>
    <xf numFmtId="165" fontId="0" fillId="19" borderId="2" xfId="0" applyNumberFormat="1" applyFill="1" applyBorder="1" applyAlignment="1">
      <alignment horizontal="right" vertical="center" wrapText="1"/>
    </xf>
    <xf numFmtId="165" fontId="0" fillId="19" borderId="4" xfId="0" applyNumberFormat="1" applyFill="1" applyBorder="1" applyAlignment="1">
      <alignment horizontal="right" vertical="center" wrapText="1"/>
    </xf>
    <xf numFmtId="165" fontId="5" fillId="19" borderId="2" xfId="2" quotePrefix="1" applyFill="1" applyBorder="1" applyAlignment="1">
      <alignment horizontal="right" vertical="center" wrapText="1"/>
    </xf>
    <xf numFmtId="165" fontId="5" fillId="19" borderId="4" xfId="2" quotePrefix="1" applyFill="1" applyBorder="1" applyAlignment="1">
      <alignment horizontal="right" vertical="center" wrapText="1"/>
    </xf>
    <xf numFmtId="165" fontId="5" fillId="19" borderId="33" xfId="2" quotePrefix="1" applyFill="1" applyBorder="1" applyAlignment="1">
      <alignment horizontal="right" vertical="center" wrapText="1"/>
    </xf>
    <xf numFmtId="165" fontId="5" fillId="19" borderId="37" xfId="2" quotePrefix="1" applyFill="1" applyBorder="1" applyAlignment="1">
      <alignment horizontal="right" vertical="center" wrapText="1"/>
    </xf>
    <xf numFmtId="0" fontId="6" fillId="5" borderId="29" xfId="0" applyFont="1" applyFill="1" applyBorder="1" applyAlignment="1">
      <alignment horizontal="left" vertical="center" wrapText="1"/>
    </xf>
    <xf numFmtId="0" fontId="0" fillId="5" borderId="43" xfId="0" quotePrefix="1" applyFill="1" applyBorder="1" applyAlignment="1">
      <alignment horizontal="left" vertical="center" wrapText="1"/>
    </xf>
    <xf numFmtId="166" fontId="0" fillId="6" borderId="45" xfId="0" applyNumberFormat="1" applyFill="1" applyBorder="1" applyAlignment="1">
      <alignment horizontal="left" vertical="center" wrapText="1"/>
    </xf>
    <xf numFmtId="166" fontId="0" fillId="6" borderId="47" xfId="0" applyNumberFormat="1" applyFill="1" applyBorder="1" applyAlignment="1">
      <alignment horizontal="left" vertical="center" wrapText="1"/>
    </xf>
    <xf numFmtId="166" fontId="0" fillId="6" borderId="49" xfId="0" applyNumberFormat="1" applyFill="1" applyBorder="1" applyAlignment="1">
      <alignment horizontal="left" vertical="center" wrapText="1"/>
    </xf>
    <xf numFmtId="165" fontId="5" fillId="6" borderId="49" xfId="2" applyFill="1" applyBorder="1" applyAlignment="1">
      <alignment horizontal="left" vertical="center" wrapText="1"/>
    </xf>
    <xf numFmtId="165" fontId="5" fillId="6" borderId="51" xfId="2" applyFill="1" applyBorder="1" applyAlignment="1">
      <alignment horizontal="left" vertical="center" wrapText="1"/>
    </xf>
    <xf numFmtId="165" fontId="5" fillId="6" borderId="43" xfId="2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5" borderId="17" xfId="0" quotePrefix="1" applyFill="1" applyBorder="1" applyAlignment="1">
      <alignment horizontal="left" vertical="center" wrapText="1"/>
    </xf>
    <xf numFmtId="166" fontId="0" fillId="6" borderId="9" xfId="0" quotePrefix="1" applyNumberFormat="1" applyFill="1" applyBorder="1" applyAlignment="1">
      <alignment horizontal="left" vertical="center" wrapText="1"/>
    </xf>
    <xf numFmtId="166" fontId="0" fillId="6" borderId="3" xfId="0" quotePrefix="1" applyNumberFormat="1" applyFill="1" applyBorder="1" applyAlignment="1">
      <alignment horizontal="left" vertical="center" wrapText="1"/>
    </xf>
    <xf numFmtId="165" fontId="0" fillId="6" borderId="9" xfId="2" applyFont="1" applyFill="1" applyBorder="1" applyAlignment="1">
      <alignment horizontal="left" vertical="center" wrapText="1"/>
    </xf>
    <xf numFmtId="165" fontId="0" fillId="6" borderId="3" xfId="2" applyFont="1" applyFill="1" applyBorder="1" applyAlignment="1">
      <alignment horizontal="left" vertical="center" wrapText="1"/>
    </xf>
    <xf numFmtId="0" fontId="0" fillId="6" borderId="1" xfId="0" applyFill="1" applyBorder="1" applyAlignment="1">
      <alignment horizontal="left" vertical="center" wrapText="1"/>
    </xf>
    <xf numFmtId="0" fontId="0" fillId="6" borderId="3" xfId="0" applyFill="1" applyBorder="1" applyAlignment="1">
      <alignment horizontal="left" vertical="center" wrapText="1"/>
    </xf>
    <xf numFmtId="0" fontId="0" fillId="6" borderId="34" xfId="0" applyFill="1" applyBorder="1" applyAlignment="1">
      <alignment horizontal="left" vertical="center" wrapText="1"/>
    </xf>
    <xf numFmtId="0" fontId="0" fillId="6" borderId="17" xfId="0" applyFill="1" applyBorder="1" applyAlignment="1">
      <alignment horizontal="left" vertical="center" wrapText="1"/>
    </xf>
    <xf numFmtId="0" fontId="0" fillId="5" borderId="0" xfId="0" applyFill="1" applyAlignment="1">
      <alignment horizontal="left" vertical="center" wrapText="1"/>
    </xf>
    <xf numFmtId="0" fontId="0" fillId="5" borderId="41" xfId="0" quotePrefix="1" applyFill="1" applyBorder="1" applyAlignment="1">
      <alignment horizontal="left" vertical="center" wrapText="1"/>
    </xf>
    <xf numFmtId="166" fontId="0" fillId="3" borderId="42" xfId="0" applyNumberFormat="1" applyFill="1" applyBorder="1" applyAlignment="1">
      <alignment horizontal="left" vertical="center" wrapText="1"/>
    </xf>
    <xf numFmtId="0" fontId="0" fillId="5" borderId="39" xfId="0" quotePrefix="1" applyFill="1" applyBorder="1" applyAlignment="1">
      <alignment horizontal="left" vertical="center" wrapText="1"/>
    </xf>
    <xf numFmtId="0" fontId="18" fillId="0" borderId="0" xfId="0" applyFont="1" applyAlignment="1">
      <alignment horizontal="center" vertical="center" wrapText="1"/>
    </xf>
    <xf numFmtId="0" fontId="18" fillId="0" borderId="5" xfId="0" applyFont="1" applyBorder="1" applyAlignment="1">
      <alignment vertical="center" wrapText="1"/>
    </xf>
    <xf numFmtId="0" fontId="9" fillId="9" borderId="0" xfId="0" applyFont="1" applyFill="1" applyAlignment="1" applyProtection="1">
      <alignment horizontal="center" vertical="center"/>
      <protection locked="0"/>
    </xf>
    <xf numFmtId="166" fontId="9" fillId="9" borderId="21" xfId="0" applyNumberFormat="1" applyFont="1" applyFill="1" applyBorder="1" applyAlignment="1" applyProtection="1">
      <alignment vertical="center"/>
      <protection locked="0"/>
    </xf>
    <xf numFmtId="0" fontId="9" fillId="4" borderId="0" xfId="0" applyFont="1" applyFill="1" applyAlignment="1" applyProtection="1">
      <alignment horizontal="center" vertical="center"/>
      <protection locked="0"/>
    </xf>
    <xf numFmtId="165" fontId="9" fillId="4" borderId="21" xfId="2" applyFont="1" applyFill="1" applyBorder="1" applyAlignment="1" applyProtection="1">
      <alignment horizontal="right" vertical="center"/>
      <protection locked="0"/>
    </xf>
    <xf numFmtId="0" fontId="0" fillId="0" borderId="58" xfId="0" applyBorder="1" applyAlignment="1">
      <alignment vertical="center" wrapText="1"/>
    </xf>
    <xf numFmtId="0" fontId="0" fillId="0" borderId="57" xfId="0" applyBorder="1" applyAlignment="1">
      <alignment vertical="center" wrapText="1"/>
    </xf>
    <xf numFmtId="165" fontId="24" fillId="16" borderId="60" xfId="0" applyNumberFormat="1" applyFont="1" applyFill="1" applyBorder="1" applyAlignment="1">
      <alignment vertical="center" wrapText="1"/>
    </xf>
    <xf numFmtId="0" fontId="27" fillId="0" borderId="5" xfId="0" applyFont="1" applyBorder="1"/>
    <xf numFmtId="0" fontId="27" fillId="0" borderId="61" xfId="0" applyFont="1" applyBorder="1"/>
    <xf numFmtId="0" fontId="28" fillId="0" borderId="5" xfId="0" applyFont="1" applyBorder="1"/>
    <xf numFmtId="0" fontId="23" fillId="0" borderId="62" xfId="0" applyFont="1" applyBorder="1" applyAlignment="1">
      <alignment vertical="center" wrapText="1"/>
    </xf>
    <xf numFmtId="0" fontId="23" fillId="0" borderId="63" xfId="0" applyFont="1" applyBorder="1" applyAlignment="1">
      <alignment vertical="center" wrapText="1"/>
    </xf>
    <xf numFmtId="0" fontId="26" fillId="13" borderId="59" xfId="0" applyFont="1" applyFill="1" applyBorder="1" applyAlignment="1">
      <alignment vertical="center" wrapText="1"/>
    </xf>
    <xf numFmtId="0" fontId="26" fillId="13" borderId="15" xfId="0" applyFont="1" applyFill="1" applyBorder="1" applyAlignment="1">
      <alignment vertical="center" wrapText="1"/>
    </xf>
    <xf numFmtId="0" fontId="0" fillId="6" borderId="6" xfId="0" applyFill="1" applyBorder="1" applyAlignment="1">
      <alignment horizontal="left" vertical="center" wrapText="1"/>
    </xf>
    <xf numFmtId="165" fontId="26" fillId="16" borderId="50" xfId="0" applyNumberFormat="1" applyFont="1" applyFill="1" applyBorder="1" applyAlignment="1">
      <alignment vertical="center"/>
    </xf>
    <xf numFmtId="0" fontId="0" fillId="18" borderId="51" xfId="0" applyFill="1" applyBorder="1" applyAlignment="1">
      <alignment vertical="center" wrapText="1"/>
    </xf>
    <xf numFmtId="0" fontId="0" fillId="18" borderId="49" xfId="0" applyFill="1" applyBorder="1" applyAlignment="1">
      <alignment vertical="center" wrapText="1"/>
    </xf>
    <xf numFmtId="165" fontId="0" fillId="6" borderId="45" xfId="2" applyFont="1" applyFill="1" applyBorder="1" applyAlignment="1">
      <alignment horizontal="left" vertical="center" wrapText="1"/>
    </xf>
    <xf numFmtId="165" fontId="0" fillId="6" borderId="49" xfId="2" applyFont="1" applyFill="1" applyBorder="1" applyAlignment="1">
      <alignment horizontal="left" vertical="center" wrapText="1"/>
    </xf>
    <xf numFmtId="166" fontId="9" fillId="4" borderId="21" xfId="0" applyNumberFormat="1" applyFont="1" applyFill="1" applyBorder="1" applyAlignment="1" applyProtection="1">
      <alignment vertical="center"/>
      <protection locked="0"/>
    </xf>
    <xf numFmtId="0" fontId="31" fillId="0" borderId="0" xfId="0" applyFont="1" applyAlignment="1">
      <alignment horizontal="justify" vertical="center"/>
    </xf>
    <xf numFmtId="0" fontId="32" fillId="0" borderId="0" xfId="0" applyFont="1" applyAlignment="1">
      <alignment horizontal="justify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0" fillId="6" borderId="75" xfId="0" applyFill="1" applyBorder="1" applyAlignment="1">
      <alignment horizontal="left" vertical="center" wrapText="1"/>
    </xf>
    <xf numFmtId="165" fontId="5" fillId="6" borderId="75" xfId="2" applyFill="1" applyBorder="1" applyAlignment="1">
      <alignment vertical="center" wrapText="1"/>
    </xf>
    <xf numFmtId="165" fontId="5" fillId="6" borderId="76" xfId="2" applyFill="1" applyBorder="1" applyAlignment="1">
      <alignment vertical="center" wrapText="1"/>
    </xf>
    <xf numFmtId="165" fontId="5" fillId="3" borderId="60" xfId="2" applyFill="1" applyBorder="1" applyAlignment="1">
      <alignment vertical="center" wrapText="1"/>
    </xf>
    <xf numFmtId="0" fontId="0" fillId="0" borderId="77" xfId="0" applyBorder="1" applyAlignment="1">
      <alignment vertical="center" wrapText="1"/>
    </xf>
    <xf numFmtId="0" fontId="26" fillId="8" borderId="56" xfId="0" applyFont="1" applyFill="1" applyBorder="1" applyAlignment="1">
      <alignment vertical="center" wrapText="1"/>
    </xf>
    <xf numFmtId="0" fontId="23" fillId="0" borderId="74" xfId="0" applyFont="1" applyBorder="1" applyAlignment="1">
      <alignment vertical="center" wrapText="1"/>
    </xf>
    <xf numFmtId="0" fontId="0" fillId="0" borderId="74" xfId="0" applyBorder="1" applyAlignment="1">
      <alignment vertical="center" wrapText="1"/>
    </xf>
    <xf numFmtId="166" fontId="0" fillId="3" borderId="51" xfId="0" applyNumberFormat="1" applyFill="1" applyBorder="1" applyAlignment="1">
      <alignment horizontal="left" vertical="center" wrapText="1"/>
    </xf>
    <xf numFmtId="166" fontId="0" fillId="3" borderId="45" xfId="0" applyNumberFormat="1" applyFill="1" applyBorder="1" applyAlignment="1">
      <alignment horizontal="left" vertical="center" wrapText="1"/>
    </xf>
    <xf numFmtId="166" fontId="0" fillId="3" borderId="43" xfId="0" applyNumberFormat="1" applyFill="1" applyBorder="1" applyAlignment="1">
      <alignment horizontal="left" vertical="center" wrapText="1"/>
    </xf>
    <xf numFmtId="166" fontId="0" fillId="3" borderId="49" xfId="0" applyNumberFormat="1" applyFill="1" applyBorder="1" applyAlignment="1">
      <alignment horizontal="left" vertical="center" wrapText="1"/>
    </xf>
    <xf numFmtId="165" fontId="5" fillId="18" borderId="9" xfId="2" applyNumberFormat="1" applyFill="1" applyBorder="1" applyAlignment="1">
      <alignment horizontal="right" vertical="center" wrapText="1"/>
    </xf>
    <xf numFmtId="0" fontId="0" fillId="18" borderId="47" xfId="0" applyFill="1" applyBorder="1" applyAlignment="1">
      <alignment vertical="center" wrapText="1"/>
    </xf>
    <xf numFmtId="0" fontId="0" fillId="19" borderId="17" xfId="0" quotePrefix="1" applyFill="1" applyBorder="1" applyAlignment="1">
      <alignment vertical="center" wrapText="1"/>
    </xf>
    <xf numFmtId="165" fontId="5" fillId="19" borderId="17" xfId="2" quotePrefix="1" applyFill="1" applyBorder="1" applyAlignment="1">
      <alignment horizontal="right" vertical="center" wrapText="1"/>
    </xf>
    <xf numFmtId="0" fontId="0" fillId="18" borderId="6" xfId="0" applyFill="1" applyBorder="1" applyAlignment="1">
      <alignment horizontal="left" vertical="center" wrapText="1"/>
    </xf>
    <xf numFmtId="166" fontId="0" fillId="18" borderId="6" xfId="0" applyNumberFormat="1" applyFill="1" applyBorder="1" applyAlignment="1">
      <alignment horizontal="right" vertical="center" wrapText="1"/>
    </xf>
    <xf numFmtId="165" fontId="0" fillId="19" borderId="10" xfId="0" applyNumberFormat="1" applyFill="1" applyBorder="1" applyAlignment="1">
      <alignment horizontal="right" vertical="center" wrapText="1"/>
    </xf>
    <xf numFmtId="165" fontId="5" fillId="18" borderId="17" xfId="2" applyNumberFormat="1" applyFill="1" applyBorder="1" applyAlignment="1">
      <alignment horizontal="right" vertical="center" wrapText="1"/>
    </xf>
    <xf numFmtId="0" fontId="0" fillId="24" borderId="9" xfId="0" quotePrefix="1" applyFill="1" applyBorder="1" applyAlignment="1">
      <alignment horizontal="left" vertical="center" wrapText="1"/>
    </xf>
    <xf numFmtId="0" fontId="0" fillId="24" borderId="3" xfId="0" quotePrefix="1" applyFill="1" applyBorder="1" applyAlignment="1">
      <alignment horizontal="left" vertical="center" wrapText="1"/>
    </xf>
    <xf numFmtId="0" fontId="24" fillId="20" borderId="87" xfId="0" applyFont="1" applyFill="1" applyBorder="1" applyAlignment="1">
      <alignment horizontal="center" vertical="center" wrapText="1"/>
    </xf>
    <xf numFmtId="0" fontId="24" fillId="20" borderId="88" xfId="0" applyFont="1" applyFill="1" applyBorder="1" applyAlignment="1">
      <alignment horizontal="center" vertical="center" wrapText="1"/>
    </xf>
    <xf numFmtId="0" fontId="24" fillId="20" borderId="89" xfId="0" applyFont="1" applyFill="1" applyBorder="1" applyAlignment="1">
      <alignment horizontal="center" vertical="center" wrapText="1"/>
    </xf>
    <xf numFmtId="0" fontId="24" fillId="20" borderId="90" xfId="0" applyFont="1" applyFill="1" applyBorder="1" applyAlignment="1">
      <alignment horizontal="center" vertical="center" wrapText="1"/>
    </xf>
    <xf numFmtId="0" fontId="23" fillId="14" borderId="91" xfId="0" applyFont="1" applyFill="1" applyBorder="1" applyAlignment="1">
      <alignment vertical="center" wrapText="1"/>
    </xf>
    <xf numFmtId="0" fontId="23" fillId="11" borderId="91" xfId="0" applyFont="1" applyFill="1" applyBorder="1" applyAlignment="1">
      <alignment horizontal="left" vertical="center" wrapText="1"/>
    </xf>
    <xf numFmtId="0" fontId="23" fillId="12" borderId="91" xfId="0" applyFont="1" applyFill="1" applyBorder="1" applyAlignment="1">
      <alignment vertical="center" wrapText="1"/>
    </xf>
    <xf numFmtId="0" fontId="23" fillId="12" borderId="92" xfId="0" applyFont="1" applyFill="1" applyBorder="1" applyAlignment="1">
      <alignment vertical="center" wrapText="1"/>
    </xf>
    <xf numFmtId="0" fontId="23" fillId="12" borderId="93" xfId="0" applyFont="1" applyFill="1" applyBorder="1" applyAlignment="1">
      <alignment vertical="center" wrapText="1"/>
    </xf>
    <xf numFmtId="0" fontId="23" fillId="4" borderId="92" xfId="0" applyFont="1" applyFill="1" applyBorder="1" applyAlignment="1">
      <alignment vertical="center" wrapText="1"/>
    </xf>
    <xf numFmtId="0" fontId="23" fillId="4" borderId="93" xfId="0" applyFont="1" applyFill="1" applyBorder="1" applyAlignment="1">
      <alignment vertical="center" wrapText="1"/>
    </xf>
    <xf numFmtId="0" fontId="23" fillId="9" borderId="92" xfId="0" applyFont="1" applyFill="1" applyBorder="1" applyAlignment="1">
      <alignment vertical="center" wrapText="1"/>
    </xf>
    <xf numFmtId="0" fontId="23" fillId="9" borderId="93" xfId="0" applyFont="1" applyFill="1" applyBorder="1" applyAlignment="1">
      <alignment vertical="center" wrapText="1"/>
    </xf>
    <xf numFmtId="0" fontId="23" fillId="15" borderId="92" xfId="0" applyFont="1" applyFill="1" applyBorder="1" applyAlignment="1">
      <alignment vertical="center" wrapText="1"/>
    </xf>
    <xf numFmtId="0" fontId="23" fillId="15" borderId="93" xfId="0" applyFont="1" applyFill="1" applyBorder="1" applyAlignment="1">
      <alignment vertical="center" wrapText="1"/>
    </xf>
    <xf numFmtId="0" fontId="9" fillId="0" borderId="0" xfId="0" applyFont="1" applyAlignment="1">
      <alignment horizontal="left" vertical="center"/>
    </xf>
    <xf numFmtId="0" fontId="9" fillId="0" borderId="0" xfId="0" applyFont="1" applyProtection="1"/>
    <xf numFmtId="0" fontId="10" fillId="0" borderId="0" xfId="0" applyFont="1" applyProtection="1"/>
    <xf numFmtId="0" fontId="12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right" vertical="center"/>
    </xf>
    <xf numFmtId="0" fontId="10" fillId="0" borderId="0" xfId="0" applyFont="1" applyAlignment="1" applyProtection="1">
      <alignment horizontal="left"/>
    </xf>
    <xf numFmtId="0" fontId="8" fillId="0" borderId="0" xfId="1" applyAlignment="1" applyProtection="1">
      <alignment horizontal="right" vertical="center"/>
    </xf>
    <xf numFmtId="14" fontId="9" fillId="0" borderId="0" xfId="0" applyNumberFormat="1" applyFont="1" applyAlignment="1" applyProtection="1">
      <alignment horizontal="center"/>
    </xf>
    <xf numFmtId="0" fontId="11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13" fillId="22" borderId="24" xfId="0" applyFont="1" applyFill="1" applyBorder="1" applyAlignment="1" applyProtection="1">
      <alignment vertical="center"/>
    </xf>
    <xf numFmtId="0" fontId="9" fillId="0" borderId="0" xfId="0" applyFont="1" applyAlignment="1" applyProtection="1">
      <alignment horizontal="left" vertical="center"/>
    </xf>
    <xf numFmtId="0" fontId="13" fillId="21" borderId="28" xfId="0" applyFont="1" applyFill="1" applyBorder="1" applyAlignment="1" applyProtection="1">
      <alignment vertical="center"/>
    </xf>
    <xf numFmtId="0" fontId="14" fillId="0" borderId="21" xfId="0" applyFont="1" applyBorder="1" applyAlignment="1" applyProtection="1">
      <alignment horizontal="left" vertical="center"/>
    </xf>
    <xf numFmtId="0" fontId="13" fillId="21" borderId="25" xfId="0" applyFont="1" applyFill="1" applyBorder="1" applyAlignment="1" applyProtection="1">
      <alignment horizontal="center" vertical="center"/>
    </xf>
    <xf numFmtId="0" fontId="13" fillId="21" borderId="26" xfId="0" applyFont="1" applyFill="1" applyBorder="1" applyAlignment="1" applyProtection="1">
      <alignment horizontal="center" vertical="center"/>
    </xf>
    <xf numFmtId="0" fontId="9" fillId="0" borderId="25" xfId="0" applyFont="1" applyBorder="1" applyAlignment="1" applyProtection="1">
      <alignment horizontal="center" vertical="center"/>
    </xf>
    <xf numFmtId="166" fontId="9" fillId="0" borderId="26" xfId="0" applyNumberFormat="1" applyFont="1" applyBorder="1" applyAlignment="1" applyProtection="1">
      <alignment vertical="center"/>
    </xf>
    <xf numFmtId="0" fontId="19" fillId="0" borderId="0" xfId="0" applyFont="1" applyAlignment="1" applyProtection="1">
      <alignment horizontal="center" vertical="center"/>
    </xf>
    <xf numFmtId="166" fontId="19" fillId="0" borderId="0" xfId="0" applyNumberFormat="1" applyFont="1" applyAlignment="1" applyProtection="1">
      <alignment horizontal="center" vertical="center"/>
    </xf>
    <xf numFmtId="166" fontId="19" fillId="0" borderId="21" xfId="0" applyNumberFormat="1" applyFont="1" applyBorder="1" applyAlignment="1" applyProtection="1">
      <alignment vertical="center"/>
    </xf>
    <xf numFmtId="165" fontId="19" fillId="0" borderId="21" xfId="0" applyNumberFormat="1" applyFont="1" applyBorder="1" applyAlignment="1" applyProtection="1">
      <alignment vertical="center"/>
    </xf>
    <xf numFmtId="0" fontId="15" fillId="0" borderId="27" xfId="0" applyFont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66" fontId="9" fillId="0" borderId="0" xfId="0" applyNumberFormat="1" applyFont="1" applyAlignment="1" applyProtection="1">
      <alignment horizontal="center" vertical="center"/>
    </xf>
    <xf numFmtId="166" fontId="9" fillId="0" borderId="21" xfId="0" applyNumberFormat="1" applyFont="1" applyBorder="1" applyAlignment="1" applyProtection="1">
      <alignment vertical="center"/>
    </xf>
    <xf numFmtId="0" fontId="9" fillId="23" borderId="0" xfId="0" applyFont="1" applyFill="1" applyAlignment="1" applyProtection="1">
      <alignment horizontal="center" vertical="center"/>
    </xf>
    <xf numFmtId="166" fontId="9" fillId="23" borderId="0" xfId="0" applyNumberFormat="1" applyFont="1" applyFill="1" applyAlignment="1" applyProtection="1">
      <alignment vertical="center"/>
    </xf>
    <xf numFmtId="166" fontId="9" fillId="23" borderId="21" xfId="0" applyNumberFormat="1" applyFont="1" applyFill="1" applyBorder="1" applyAlignment="1" applyProtection="1">
      <alignment vertical="center"/>
    </xf>
    <xf numFmtId="165" fontId="9" fillId="0" borderId="21" xfId="0" applyNumberFormat="1" applyFont="1" applyBorder="1" applyAlignment="1" applyProtection="1">
      <alignment vertical="center"/>
    </xf>
    <xf numFmtId="166" fontId="9" fillId="0" borderId="21" xfId="0" applyNumberFormat="1" applyFont="1" applyBorder="1" applyAlignment="1" applyProtection="1">
      <alignment horizontal="left" vertical="center"/>
    </xf>
    <xf numFmtId="0" fontId="16" fillId="0" borderId="27" xfId="0" applyFont="1" applyBorder="1" applyAlignment="1" applyProtection="1">
      <alignment horizontal="left" vertical="center"/>
    </xf>
    <xf numFmtId="0" fontId="16" fillId="0" borderId="0" xfId="0" applyFont="1" applyAlignment="1" applyProtection="1">
      <alignment horizontal="left" vertical="center"/>
    </xf>
    <xf numFmtId="166" fontId="9" fillId="23" borderId="0" xfId="0" applyNumberFormat="1" applyFont="1" applyFill="1" applyAlignment="1" applyProtection="1">
      <alignment horizontal="left" vertical="center"/>
    </xf>
    <xf numFmtId="166" fontId="9" fillId="23" borderId="21" xfId="0" applyNumberFormat="1" applyFont="1" applyFill="1" applyBorder="1" applyAlignment="1" applyProtection="1">
      <alignment horizontal="left" vertical="center"/>
    </xf>
    <xf numFmtId="0" fontId="9" fillId="0" borderId="27" xfId="0" applyFont="1" applyBorder="1" applyAlignment="1" applyProtection="1">
      <alignment horizontal="left" vertical="center"/>
    </xf>
    <xf numFmtId="164" fontId="9" fillId="0" borderId="0" xfId="0" applyNumberFormat="1" applyFont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0" fillId="0" borderId="79" xfId="0" applyFont="1" applyBorder="1" applyAlignment="1" applyProtection="1">
      <alignment vertical="center"/>
    </xf>
    <xf numFmtId="0" fontId="10" fillId="0" borderId="80" xfId="1" applyFont="1" applyBorder="1" applyAlignment="1" applyProtection="1">
      <alignment horizontal="left" vertical="center"/>
    </xf>
    <xf numFmtId="0" fontId="9" fillId="0" borderId="80" xfId="1" applyFont="1" applyBorder="1" applyAlignment="1" applyProtection="1">
      <alignment horizontal="left" vertical="center"/>
    </xf>
    <xf numFmtId="166" fontId="9" fillId="0" borderId="84" xfId="0" applyNumberFormat="1" applyFont="1" applyBorder="1" applyAlignment="1" applyProtection="1">
      <alignment vertical="center"/>
    </xf>
    <xf numFmtId="0" fontId="10" fillId="0" borderId="81" xfId="0" applyFont="1" applyBorder="1" applyAlignment="1" applyProtection="1">
      <alignment vertical="center"/>
    </xf>
    <xf numFmtId="0" fontId="10" fillId="0" borderId="0" xfId="1" applyFont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left" vertical="center"/>
    </xf>
    <xf numFmtId="165" fontId="9" fillId="0" borderId="85" xfId="0" applyNumberFormat="1" applyFont="1" applyBorder="1" applyAlignment="1" applyProtection="1">
      <alignment vertical="center"/>
    </xf>
    <xf numFmtId="0" fontId="10" fillId="0" borderId="82" xfId="0" applyFont="1" applyBorder="1" applyAlignment="1" applyProtection="1">
      <alignment horizontal="left"/>
    </xf>
    <xf numFmtId="0" fontId="10" fillId="0" borderId="83" xfId="0" applyFont="1" applyBorder="1" applyAlignment="1" applyProtection="1">
      <alignment horizontal="left"/>
    </xf>
    <xf numFmtId="0" fontId="9" fillId="0" borderId="83" xfId="0" applyFont="1" applyBorder="1" applyAlignment="1" applyProtection="1">
      <alignment horizontal="left"/>
    </xf>
    <xf numFmtId="165" fontId="20" fillId="0" borderId="86" xfId="0" applyNumberFormat="1" applyFont="1" applyBorder="1" applyAlignment="1" applyProtection="1">
      <alignment vertical="center"/>
    </xf>
    <xf numFmtId="0" fontId="11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10" fillId="0" borderId="0" xfId="0" applyFont="1" applyAlignment="1" applyProtection="1">
      <alignment horizontal="right"/>
    </xf>
    <xf numFmtId="44" fontId="10" fillId="0" borderId="0" xfId="0" applyNumberFormat="1" applyFont="1" applyProtection="1"/>
    <xf numFmtId="0" fontId="21" fillId="0" borderId="0" xfId="0" applyFont="1" applyProtection="1"/>
    <xf numFmtId="0" fontId="29" fillId="0" borderId="68" xfId="0" applyFont="1" applyBorder="1" applyProtection="1"/>
    <xf numFmtId="0" fontId="29" fillId="0" borderId="64" xfId="0" applyFont="1" applyBorder="1" applyProtection="1"/>
    <xf numFmtId="0" fontId="29" fillId="0" borderId="65" xfId="0" applyFont="1" applyBorder="1" applyProtection="1"/>
    <xf numFmtId="0" fontId="29" fillId="0" borderId="69" xfId="0" applyFont="1" applyBorder="1" applyProtection="1"/>
    <xf numFmtId="0" fontId="29" fillId="0" borderId="0" xfId="0" applyFont="1" applyProtection="1"/>
    <xf numFmtId="0" fontId="29" fillId="0" borderId="23" xfId="0" applyFont="1" applyBorder="1" applyAlignment="1" applyProtection="1">
      <alignment vertical="center"/>
    </xf>
    <xf numFmtId="0" fontId="21" fillId="0" borderId="0" xfId="0" applyFont="1" applyAlignment="1" applyProtection="1">
      <alignment vertical="center" wrapText="1"/>
    </xf>
    <xf numFmtId="165" fontId="10" fillId="0" borderId="0" xfId="0" applyNumberFormat="1" applyFont="1" applyAlignment="1" applyProtection="1">
      <alignment vertical="center"/>
    </xf>
    <xf numFmtId="0" fontId="29" fillId="0" borderId="23" xfId="0" applyFont="1" applyBorder="1" applyAlignment="1" applyProtection="1">
      <alignment horizontal="right"/>
    </xf>
    <xf numFmtId="0" fontId="12" fillId="0" borderId="0" xfId="0" applyFont="1" applyAlignment="1" applyProtection="1">
      <alignment horizontal="right"/>
    </xf>
    <xf numFmtId="0" fontId="29" fillId="0" borderId="70" xfId="0" applyFont="1" applyBorder="1" applyProtection="1"/>
    <xf numFmtId="0" fontId="29" fillId="0" borderId="66" xfId="0" applyFont="1" applyBorder="1" applyProtection="1"/>
    <xf numFmtId="0" fontId="29" fillId="0" borderId="67" xfId="0" applyFont="1" applyBorder="1" applyProtection="1"/>
    <xf numFmtId="0" fontId="12" fillId="0" borderId="0" xfId="0" applyFont="1" applyProtection="1"/>
    <xf numFmtId="0" fontId="9" fillId="21" borderId="0" xfId="0" applyFont="1" applyFill="1" applyProtection="1"/>
    <xf numFmtId="0" fontId="21" fillId="0" borderId="0" xfId="0" applyFont="1" applyAlignment="1" applyProtection="1">
      <alignment horizontal="right" vertical="center"/>
    </xf>
    <xf numFmtId="165" fontId="0" fillId="6" borderId="50" xfId="2" quotePrefix="1" applyFont="1" applyFill="1" applyBorder="1" applyAlignment="1">
      <alignment horizontal="center" vertical="center" wrapText="1"/>
    </xf>
    <xf numFmtId="165" fontId="5" fillId="6" borderId="45" xfId="2" applyFill="1" applyBorder="1" applyAlignment="1">
      <alignment horizontal="left" vertical="center" wrapText="1"/>
    </xf>
    <xf numFmtId="165" fontId="24" fillId="16" borderId="14" xfId="0" applyNumberFormat="1" applyFont="1" applyFill="1" applyBorder="1" applyAlignment="1">
      <alignment vertical="center" wrapText="1"/>
    </xf>
    <xf numFmtId="0" fontId="0" fillId="6" borderId="9" xfId="0" applyFill="1" applyBorder="1" applyAlignment="1">
      <alignment horizontal="left" vertical="center" wrapText="1"/>
    </xf>
    <xf numFmtId="165" fontId="5" fillId="6" borderId="78" xfId="2" applyFill="1" applyBorder="1" applyAlignment="1">
      <alignment horizontal="left" vertical="center" wrapText="1"/>
    </xf>
    <xf numFmtId="165" fontId="5" fillId="6" borderId="10" xfId="2" applyFill="1" applyBorder="1" applyAlignment="1">
      <alignment horizontal="center" vertical="center" wrapText="1"/>
    </xf>
    <xf numFmtId="165" fontId="0" fillId="6" borderId="10" xfId="2" applyFont="1" applyFill="1" applyBorder="1" applyAlignment="1">
      <alignment horizontal="left" vertical="center" wrapText="1"/>
    </xf>
    <xf numFmtId="165" fontId="5" fillId="6" borderId="10" xfId="2" applyFill="1" applyBorder="1" applyAlignment="1">
      <alignment vertical="center" wrapText="1"/>
    </xf>
    <xf numFmtId="165" fontId="5" fillId="6" borderId="95" xfId="2" applyFill="1" applyBorder="1" applyAlignment="1">
      <alignment vertical="center" wrapText="1"/>
    </xf>
    <xf numFmtId="0" fontId="0" fillId="8" borderId="1" xfId="0" applyFill="1" applyBorder="1" applyAlignment="1">
      <alignment vertical="center" wrapText="1"/>
    </xf>
    <xf numFmtId="165" fontId="5" fillId="8" borderId="1" xfId="2" applyFill="1" applyBorder="1" applyAlignment="1">
      <alignment horizontal="right" vertical="center" wrapText="1"/>
    </xf>
    <xf numFmtId="0" fontId="0" fillId="8" borderId="3" xfId="0" applyFill="1" applyBorder="1" applyAlignment="1">
      <alignment vertical="center" wrapText="1"/>
    </xf>
    <xf numFmtId="165" fontId="5" fillId="8" borderId="3" xfId="2" applyFill="1" applyBorder="1" applyAlignment="1">
      <alignment horizontal="right" vertical="center" wrapText="1"/>
    </xf>
    <xf numFmtId="165" fontId="24" fillId="16" borderId="96" xfId="0" applyNumberFormat="1" applyFont="1" applyFill="1" applyBorder="1" applyAlignment="1">
      <alignment vertical="center" wrapText="1"/>
    </xf>
    <xf numFmtId="165" fontId="0" fillId="6" borderId="78" xfId="2" applyFont="1" applyFill="1" applyBorder="1" applyAlignment="1">
      <alignment horizontal="left" vertical="center" wrapText="1"/>
    </xf>
    <xf numFmtId="0" fontId="0" fillId="6" borderId="35" xfId="0" applyFill="1" applyBorder="1" applyAlignment="1">
      <alignment horizontal="left" vertical="center" wrapText="1"/>
    </xf>
    <xf numFmtId="166" fontId="0" fillId="3" borderId="97" xfId="0" applyNumberFormat="1" applyFill="1" applyBorder="1" applyAlignment="1">
      <alignment horizontal="left" vertical="center" wrapText="1"/>
    </xf>
    <xf numFmtId="0" fontId="0" fillId="18" borderId="63" xfId="0" applyFill="1" applyBorder="1" applyAlignment="1">
      <alignment vertical="center" wrapText="1"/>
    </xf>
    <xf numFmtId="165" fontId="0" fillId="18" borderId="35" xfId="0" applyNumberFormat="1" applyFill="1" applyBorder="1" applyAlignment="1">
      <alignment vertical="center" wrapText="1"/>
    </xf>
    <xf numFmtId="0" fontId="0" fillId="19" borderId="35" xfId="0" applyFill="1" applyBorder="1" applyAlignment="1">
      <alignment vertical="center" wrapText="1"/>
    </xf>
    <xf numFmtId="165" fontId="0" fillId="19" borderId="35" xfId="0" applyNumberFormat="1" applyFill="1" applyBorder="1" applyAlignment="1">
      <alignment horizontal="right" vertical="center" wrapText="1"/>
    </xf>
    <xf numFmtId="0" fontId="0" fillId="18" borderId="35" xfId="0" applyFill="1" applyBorder="1" applyAlignment="1">
      <alignment vertical="center" wrapText="1"/>
    </xf>
    <xf numFmtId="165" fontId="0" fillId="18" borderId="35" xfId="0" applyNumberFormat="1" applyFill="1" applyBorder="1" applyAlignment="1">
      <alignment horizontal="right" vertical="center" wrapText="1"/>
    </xf>
    <xf numFmtId="0" fontId="0" fillId="24" borderId="35" xfId="0" quotePrefix="1" applyFill="1" applyBorder="1" applyAlignment="1">
      <alignment horizontal="left" vertical="center" wrapText="1"/>
    </xf>
    <xf numFmtId="0" fontId="18" fillId="0" borderId="0" xfId="0" applyFont="1" applyBorder="1" applyAlignment="1">
      <alignment vertical="center" wrapText="1"/>
    </xf>
    <xf numFmtId="165" fontId="5" fillId="6" borderId="35" xfId="2" applyFill="1" applyBorder="1" applyAlignment="1">
      <alignment horizontal="center" vertical="center" wrapText="1"/>
    </xf>
    <xf numFmtId="165" fontId="5" fillId="6" borderId="35" xfId="2" applyFill="1" applyBorder="1" applyAlignment="1">
      <alignment vertical="center" wrapText="1"/>
    </xf>
    <xf numFmtId="165" fontId="5" fillId="6" borderId="98" xfId="2" applyFill="1" applyBorder="1" applyAlignment="1">
      <alignment vertical="center" wrapText="1"/>
    </xf>
    <xf numFmtId="165" fontId="5" fillId="3" borderId="99" xfId="2" applyFill="1" applyBorder="1" applyAlignment="1">
      <alignment vertical="center" wrapText="1"/>
    </xf>
    <xf numFmtId="165" fontId="0" fillId="18" borderId="34" xfId="0" applyNumberFormat="1" applyFill="1" applyBorder="1" applyAlignment="1">
      <alignment horizontal="left" vertical="center" wrapText="1"/>
    </xf>
    <xf numFmtId="0" fontId="17" fillId="19" borderId="34" xfId="0" applyFont="1" applyFill="1" applyBorder="1" applyAlignment="1">
      <alignment horizontal="left" vertical="center" wrapText="1"/>
    </xf>
    <xf numFmtId="165" fontId="0" fillId="19" borderId="34" xfId="0" applyNumberFormat="1" applyFill="1" applyBorder="1" applyAlignment="1">
      <alignment horizontal="right" vertical="center" wrapText="1"/>
    </xf>
    <xf numFmtId="165" fontId="0" fillId="18" borderId="34" xfId="0" applyNumberFormat="1" applyFill="1" applyBorder="1" applyAlignment="1">
      <alignment horizontal="right" vertical="center" wrapText="1"/>
    </xf>
    <xf numFmtId="165" fontId="0" fillId="6" borderId="47" xfId="2" applyFont="1" applyFill="1" applyBorder="1" applyAlignment="1">
      <alignment horizontal="left" vertical="center" wrapText="1"/>
    </xf>
    <xf numFmtId="165" fontId="5" fillId="6" borderId="1" xfId="2" applyFill="1" applyBorder="1" applyAlignment="1">
      <alignment horizontal="center" vertical="center" wrapText="1"/>
    </xf>
    <xf numFmtId="165" fontId="0" fillId="6" borderId="1" xfId="2" applyFont="1" applyFill="1" applyBorder="1" applyAlignment="1">
      <alignment horizontal="left" vertical="center" wrapText="1"/>
    </xf>
    <xf numFmtId="165" fontId="5" fillId="6" borderId="1" xfId="2" applyFill="1" applyBorder="1" applyAlignment="1">
      <alignment vertical="center" wrapText="1"/>
    </xf>
    <xf numFmtId="166" fontId="0" fillId="3" borderId="47" xfId="0" applyNumberFormat="1" applyFill="1" applyBorder="1" applyAlignment="1">
      <alignment horizontal="left" vertical="center" wrapText="1"/>
    </xf>
    <xf numFmtId="165" fontId="0" fillId="18" borderId="1" xfId="0" applyNumberFormat="1" applyFill="1" applyBorder="1" applyAlignment="1">
      <alignment vertical="center" wrapText="1"/>
    </xf>
    <xf numFmtId="0" fontId="0" fillId="18" borderId="1" xfId="0" applyFill="1" applyBorder="1" applyAlignment="1">
      <alignment vertical="center" wrapText="1"/>
    </xf>
    <xf numFmtId="0" fontId="0" fillId="24" borderId="1" xfId="0" quotePrefix="1" applyFill="1" applyBorder="1" applyAlignment="1">
      <alignment horizontal="left" vertical="center" wrapText="1"/>
    </xf>
    <xf numFmtId="165" fontId="5" fillId="6" borderId="34" xfId="2" applyFill="1" applyBorder="1" applyAlignment="1">
      <alignment vertical="center" wrapText="1"/>
    </xf>
    <xf numFmtId="166" fontId="0" fillId="3" borderId="100" xfId="0" applyNumberFormat="1" applyFill="1" applyBorder="1" applyAlignment="1">
      <alignment horizontal="left" vertical="center" wrapText="1"/>
    </xf>
    <xf numFmtId="0" fontId="17" fillId="18" borderId="101" xfId="0" applyFont="1" applyFill="1" applyBorder="1" applyAlignment="1">
      <alignment horizontal="left" vertical="center" wrapText="1"/>
    </xf>
    <xf numFmtId="0" fontId="0" fillId="18" borderId="101" xfId="0" applyFill="1" applyBorder="1" applyAlignment="1">
      <alignment vertical="center" wrapText="1"/>
    </xf>
    <xf numFmtId="0" fontId="0" fillId="18" borderId="47" xfId="0" applyFill="1" applyBorder="1" applyAlignment="1">
      <alignment horizontal="left" vertical="center" wrapText="1"/>
    </xf>
    <xf numFmtId="0" fontId="0" fillId="18" borderId="45" xfId="0" applyFill="1" applyBorder="1" applyAlignment="1">
      <alignment vertical="center" wrapText="1"/>
    </xf>
    <xf numFmtId="165" fontId="5" fillId="18" borderId="9" xfId="2" applyFill="1" applyBorder="1" applyAlignment="1">
      <alignment vertical="center" wrapText="1"/>
    </xf>
    <xf numFmtId="165" fontId="5" fillId="19" borderId="9" xfId="2" quotePrefix="1" applyFill="1" applyBorder="1" applyAlignment="1">
      <alignment horizontal="right" vertical="center" wrapText="1"/>
    </xf>
    <xf numFmtId="165" fontId="5" fillId="19" borderId="11" xfId="2" quotePrefix="1" applyFill="1" applyBorder="1" applyAlignment="1">
      <alignment horizontal="right" vertical="center" wrapText="1"/>
    </xf>
    <xf numFmtId="165" fontId="24" fillId="16" borderId="40" xfId="2" applyFont="1" applyFill="1" applyBorder="1" applyAlignment="1">
      <alignment vertical="center" wrapText="1"/>
    </xf>
    <xf numFmtId="0" fontId="0" fillId="18" borderId="8" xfId="0" applyFill="1" applyBorder="1" applyAlignment="1">
      <alignment vertical="center" wrapText="1"/>
    </xf>
    <xf numFmtId="165" fontId="0" fillId="18" borderId="3" xfId="0" applyNumberFormat="1" applyFill="1" applyBorder="1" applyAlignment="1">
      <alignment vertical="center" wrapText="1"/>
    </xf>
    <xf numFmtId="0" fontId="23" fillId="7" borderId="102" xfId="0" applyFont="1" applyFill="1" applyBorder="1" applyAlignment="1">
      <alignment vertical="center" wrapText="1"/>
    </xf>
    <xf numFmtId="165" fontId="24" fillId="16" borderId="76" xfId="0" applyNumberFormat="1" applyFont="1" applyFill="1" applyBorder="1" applyAlignment="1">
      <alignment vertical="center" wrapText="1"/>
    </xf>
    <xf numFmtId="165" fontId="24" fillId="16" borderId="50" xfId="0" applyNumberFormat="1" applyFont="1" applyFill="1" applyBorder="1" applyAlignment="1">
      <alignment vertical="center" wrapText="1"/>
    </xf>
    <xf numFmtId="0" fontId="0" fillId="6" borderId="103" xfId="0" applyFill="1" applyBorder="1" applyAlignment="1">
      <alignment vertical="center" wrapText="1"/>
    </xf>
    <xf numFmtId="165" fontId="0" fillId="6" borderId="75" xfId="0" applyNumberFormat="1" applyFill="1" applyBorder="1" applyAlignment="1">
      <alignment vertical="center" wrapText="1"/>
    </xf>
    <xf numFmtId="0" fontId="0" fillId="6" borderId="75" xfId="0" applyFill="1" applyBorder="1" applyAlignment="1">
      <alignment vertical="center" wrapText="1"/>
    </xf>
    <xf numFmtId="165" fontId="0" fillId="6" borderId="76" xfId="0" applyNumberFormat="1" applyFill="1" applyBorder="1" applyAlignment="1">
      <alignment vertical="center" wrapText="1"/>
    </xf>
    <xf numFmtId="0" fontId="0" fillId="6" borderId="49" xfId="0" applyFill="1" applyBorder="1" applyAlignment="1">
      <alignment vertical="center" wrapText="1"/>
    </xf>
    <xf numFmtId="165" fontId="0" fillId="6" borderId="3" xfId="0" applyNumberFormat="1" applyFill="1" applyBorder="1" applyAlignment="1">
      <alignment vertical="center" wrapText="1"/>
    </xf>
    <xf numFmtId="0" fontId="0" fillId="6" borderId="3" xfId="0" applyFill="1" applyBorder="1" applyAlignment="1">
      <alignment vertical="center" wrapText="1"/>
    </xf>
    <xf numFmtId="165" fontId="0" fillId="6" borderId="50" xfId="0" applyNumberFormat="1" applyFill="1" applyBorder="1" applyAlignment="1">
      <alignment vertical="center" wrapText="1"/>
    </xf>
    <xf numFmtId="0" fontId="0" fillId="3" borderId="103" xfId="0" applyFill="1" applyBorder="1" applyAlignment="1">
      <alignment horizontal="left" vertical="center" wrapText="1"/>
    </xf>
    <xf numFmtId="0" fontId="0" fillId="3" borderId="49" xfId="0" applyFill="1" applyBorder="1" applyAlignment="1">
      <alignment horizontal="left" vertical="center" wrapText="1"/>
    </xf>
    <xf numFmtId="0" fontId="0" fillId="18" borderId="75" xfId="0" applyFill="1" applyBorder="1" applyAlignment="1">
      <alignment vertical="center" wrapText="1"/>
    </xf>
    <xf numFmtId="165" fontId="0" fillId="18" borderId="75" xfId="0" applyNumberFormat="1" applyFill="1" applyBorder="1" applyAlignment="1">
      <alignment vertical="center" wrapText="1"/>
    </xf>
    <xf numFmtId="165" fontId="0" fillId="18" borderId="40" xfId="0" applyNumberFormat="1" applyFill="1" applyBorder="1" applyAlignment="1">
      <alignment vertical="center" wrapText="1"/>
    </xf>
    <xf numFmtId="0" fontId="0" fillId="19" borderId="104" xfId="0" applyFill="1" applyBorder="1" applyAlignment="1">
      <alignment vertical="center" wrapText="1"/>
    </xf>
    <xf numFmtId="165" fontId="0" fillId="19" borderId="75" xfId="0" applyNumberFormat="1" applyFill="1" applyBorder="1" applyAlignment="1">
      <alignment vertical="center" wrapText="1"/>
    </xf>
    <xf numFmtId="165" fontId="0" fillId="19" borderId="3" xfId="0" applyNumberFormat="1" applyFill="1" applyBorder="1" applyAlignment="1">
      <alignment vertical="center" wrapText="1"/>
    </xf>
    <xf numFmtId="0" fontId="23" fillId="7" borderId="105" xfId="0" applyFont="1" applyFill="1" applyBorder="1" applyAlignment="1">
      <alignment vertical="center" wrapText="1"/>
    </xf>
    <xf numFmtId="165" fontId="24" fillId="16" borderId="99" xfId="0" applyNumberFormat="1" applyFont="1" applyFill="1" applyBorder="1" applyAlignment="1">
      <alignment vertical="center" wrapText="1"/>
    </xf>
    <xf numFmtId="165" fontId="5" fillId="6" borderId="97" xfId="2" applyFill="1" applyBorder="1" applyAlignment="1">
      <alignment horizontal="left" vertical="center" wrapText="1"/>
    </xf>
    <xf numFmtId="165" fontId="5" fillId="18" borderId="35" xfId="2" applyFill="1" applyBorder="1" applyAlignment="1">
      <alignment vertical="center" wrapText="1"/>
    </xf>
    <xf numFmtId="165" fontId="5" fillId="19" borderId="35" xfId="2" applyFill="1" applyBorder="1" applyAlignment="1">
      <alignment horizontal="right" vertical="center" wrapText="1"/>
    </xf>
    <xf numFmtId="165" fontId="5" fillId="18" borderId="35" xfId="2" applyFill="1" applyBorder="1" applyAlignment="1">
      <alignment horizontal="right" vertical="center" wrapText="1"/>
    </xf>
    <xf numFmtId="165" fontId="5" fillId="19" borderId="34" xfId="2" quotePrefix="1" applyFill="1" applyBorder="1" applyAlignment="1">
      <alignment horizontal="right" vertical="center" wrapText="1"/>
    </xf>
    <xf numFmtId="0" fontId="0" fillId="18" borderId="43" xfId="0" quotePrefix="1" applyFill="1" applyBorder="1" applyAlignment="1">
      <alignment horizontal="left" vertical="center" wrapText="1"/>
    </xf>
    <xf numFmtId="0" fontId="0" fillId="18" borderId="75" xfId="0" quotePrefix="1" applyFill="1" applyBorder="1" applyAlignment="1">
      <alignment vertical="center" wrapText="1"/>
    </xf>
    <xf numFmtId="165" fontId="5" fillId="18" borderId="75" xfId="2" quotePrefix="1" applyFill="1" applyBorder="1" applyAlignment="1">
      <alignment horizontal="right" vertical="center" wrapText="1"/>
    </xf>
    <xf numFmtId="0" fontId="0" fillId="19" borderId="75" xfId="0" quotePrefix="1" applyFill="1" applyBorder="1" applyAlignment="1">
      <alignment vertical="center" wrapText="1"/>
    </xf>
    <xf numFmtId="165" fontId="5" fillId="19" borderId="106" xfId="2" quotePrefix="1" applyFill="1" applyBorder="1" applyAlignment="1">
      <alignment horizontal="right" vertical="center" wrapText="1"/>
    </xf>
    <xf numFmtId="0" fontId="40" fillId="0" borderId="0" xfId="0" applyFont="1" applyProtection="1"/>
    <xf numFmtId="0" fontId="23" fillId="26" borderId="108" xfId="0" applyFont="1" applyFill="1" applyBorder="1" applyAlignment="1">
      <alignment vertical="center" wrapText="1"/>
    </xf>
    <xf numFmtId="0" fontId="23" fillId="26" borderId="107" xfId="0" applyFont="1" applyFill="1" applyBorder="1" applyAlignment="1">
      <alignment vertical="center" wrapText="1"/>
    </xf>
    <xf numFmtId="0" fontId="0" fillId="19" borderId="42" xfId="0" quotePrefix="1" applyFill="1" applyBorder="1" applyAlignment="1">
      <alignment horizontal="left" vertical="center" wrapText="1"/>
    </xf>
    <xf numFmtId="0" fontId="0" fillId="19" borderId="3" xfId="0" quotePrefix="1" applyFill="1" applyBorder="1" applyAlignment="1">
      <alignment horizontal="left" vertical="center" wrapText="1"/>
    </xf>
    <xf numFmtId="166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65" fontId="0" fillId="3" borderId="60" xfId="0" applyNumberFormat="1" applyFill="1" applyBorder="1" applyAlignment="1">
      <alignment vertical="center" wrapText="1"/>
    </xf>
    <xf numFmtId="165" fontId="0" fillId="5" borderId="109" xfId="2" quotePrefix="1" applyFont="1" applyFill="1" applyBorder="1" applyAlignment="1">
      <alignment horizontal="center" vertical="center" wrapText="1"/>
    </xf>
    <xf numFmtId="165" fontId="0" fillId="4" borderId="51" xfId="0" applyNumberFormat="1" applyFill="1" applyBorder="1" applyAlignment="1">
      <alignment vertical="center" wrapText="1"/>
    </xf>
    <xf numFmtId="165" fontId="0" fillId="4" borderId="52" xfId="0" applyNumberFormat="1" applyFill="1" applyBorder="1" applyAlignment="1">
      <alignment vertical="center" wrapText="1"/>
    </xf>
    <xf numFmtId="165" fontId="0" fillId="4" borderId="45" xfId="0" applyNumberFormat="1" applyFill="1" applyBorder="1" applyAlignment="1">
      <alignment vertical="center" wrapText="1"/>
    </xf>
    <xf numFmtId="165" fontId="0" fillId="4" borderId="46" xfId="0" applyNumberFormat="1" applyFill="1" applyBorder="1" applyAlignment="1">
      <alignment vertical="center" wrapText="1"/>
    </xf>
    <xf numFmtId="165" fontId="0" fillId="4" borderId="49" xfId="0" applyNumberFormat="1" applyFill="1" applyBorder="1" applyAlignment="1">
      <alignment vertical="center" wrapText="1"/>
    </xf>
    <xf numFmtId="165" fontId="0" fillId="4" borderId="50" xfId="0" applyNumberFormat="1" applyFill="1" applyBorder="1" applyAlignment="1">
      <alignment vertical="center" wrapText="1"/>
    </xf>
    <xf numFmtId="165" fontId="0" fillId="4" borderId="47" xfId="0" applyNumberFormat="1" applyFill="1" applyBorder="1" applyAlignment="1">
      <alignment vertical="center" wrapText="1"/>
    </xf>
    <xf numFmtId="165" fontId="0" fillId="4" borderId="48" xfId="0" applyNumberFormat="1" applyFill="1" applyBorder="1" applyAlignment="1">
      <alignment vertical="center" wrapText="1"/>
    </xf>
    <xf numFmtId="165" fontId="0" fillId="4" borderId="100" xfId="0" applyNumberFormat="1" applyFill="1" applyBorder="1" applyAlignment="1">
      <alignment vertical="center" wrapText="1"/>
    </xf>
    <xf numFmtId="165" fontId="0" fillId="4" borderId="53" xfId="0" applyNumberFormat="1" applyFill="1" applyBorder="1" applyAlignment="1">
      <alignment vertical="center" wrapText="1"/>
    </xf>
    <xf numFmtId="165" fontId="0" fillId="4" borderId="97" xfId="0" applyNumberFormat="1" applyFill="1" applyBorder="1" applyAlignment="1">
      <alignment vertical="center" wrapText="1"/>
    </xf>
    <xf numFmtId="165" fontId="0" fillId="4" borderId="98" xfId="0" applyNumberFormat="1" applyFill="1" applyBorder="1" applyAlignment="1">
      <alignment vertical="center" wrapText="1"/>
    </xf>
    <xf numFmtId="165" fontId="0" fillId="4" borderId="43" xfId="0" applyNumberFormat="1" applyFill="1" applyBorder="1" applyAlignment="1">
      <alignment vertical="center" wrapText="1"/>
    </xf>
    <xf numFmtId="165" fontId="0" fillId="4" borderId="44" xfId="0" applyNumberFormat="1" applyFill="1" applyBorder="1" applyAlignment="1">
      <alignment vertical="center" wrapText="1"/>
    </xf>
    <xf numFmtId="165" fontId="5" fillId="19" borderId="14" xfId="2" applyFill="1" applyBorder="1" applyAlignment="1">
      <alignment horizontal="right" vertical="center" wrapText="1"/>
    </xf>
    <xf numFmtId="0" fontId="0" fillId="18" borderId="6" xfId="0" quotePrefix="1" applyFill="1" applyBorder="1" applyAlignment="1">
      <alignment horizontal="left" vertical="center" wrapText="1"/>
    </xf>
    <xf numFmtId="165" fontId="5" fillId="19" borderId="40" xfId="2" applyFill="1" applyBorder="1" applyAlignment="1">
      <alignment horizontal="right" vertical="center" wrapText="1"/>
    </xf>
    <xf numFmtId="0" fontId="0" fillId="6" borderId="10" xfId="0" applyFill="1" applyBorder="1" applyAlignment="1">
      <alignment horizontal="left" vertical="center" wrapText="1"/>
    </xf>
    <xf numFmtId="165" fontId="9" fillId="0" borderId="70" xfId="0" applyNumberFormat="1" applyFont="1" applyBorder="1" applyAlignment="1">
      <alignment vertical="center"/>
    </xf>
    <xf numFmtId="0" fontId="0" fillId="25" borderId="0" xfId="0" applyFill="1"/>
    <xf numFmtId="168" fontId="0" fillId="25" borderId="0" xfId="41" applyNumberFormat="1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169" fontId="0" fillId="25" borderId="0" xfId="0" applyNumberFormat="1" applyFill="1" applyAlignment="1">
      <alignment horizontal="center" vertical="center"/>
    </xf>
    <xf numFmtId="9" fontId="0" fillId="25" borderId="0" xfId="40" applyFont="1" applyFill="1" applyAlignment="1">
      <alignment horizontal="center" vertical="center"/>
    </xf>
    <xf numFmtId="0" fontId="41" fillId="25" borderId="0" xfId="0" applyFont="1" applyFill="1"/>
    <xf numFmtId="168" fontId="42" fillId="25" borderId="1" xfId="41" applyNumberFormat="1" applyFont="1" applyFill="1" applyBorder="1" applyAlignment="1">
      <alignment horizontal="center" vertical="center"/>
    </xf>
    <xf numFmtId="0" fontId="43" fillId="25" borderId="1" xfId="0" applyFont="1" applyFill="1" applyBorder="1" applyAlignment="1">
      <alignment horizontal="center" vertical="center"/>
    </xf>
    <xf numFmtId="169" fontId="42" fillId="25" borderId="1" xfId="0" applyNumberFormat="1" applyFont="1" applyFill="1" applyBorder="1" applyAlignment="1">
      <alignment horizontal="center" vertical="center"/>
    </xf>
    <xf numFmtId="2" fontId="43" fillId="25" borderId="1" xfId="0" applyNumberFormat="1" applyFont="1" applyFill="1" applyBorder="1" applyAlignment="1">
      <alignment horizontal="center" vertical="center"/>
    </xf>
    <xf numFmtId="0" fontId="43" fillId="25" borderId="7" xfId="0" applyFont="1" applyFill="1" applyBorder="1" applyAlignment="1">
      <alignment horizontal="center" vertical="center"/>
    </xf>
    <xf numFmtId="168" fontId="0" fillId="27" borderId="1" xfId="41" applyNumberFormat="1" applyFont="1" applyFill="1" applyBorder="1" applyAlignment="1">
      <alignment horizontal="center" vertical="center"/>
    </xf>
    <xf numFmtId="168" fontId="0" fillId="25" borderId="1" xfId="41" applyNumberFormat="1" applyFont="1" applyFill="1" applyBorder="1" applyAlignment="1">
      <alignment horizontal="center" vertical="center"/>
    </xf>
    <xf numFmtId="9" fontId="0" fillId="27" borderId="1" xfId="40" applyFont="1" applyFill="1" applyBorder="1" applyAlignment="1">
      <alignment horizontal="center" vertical="center"/>
    </xf>
    <xf numFmtId="0" fontId="24" fillId="25" borderId="0" xfId="0" applyFont="1" applyFill="1"/>
    <xf numFmtId="168" fontId="44" fillId="28" borderId="7" xfId="41" applyNumberFormat="1" applyFont="1" applyFill="1" applyBorder="1" applyAlignment="1">
      <alignment horizontal="center" vertical="center"/>
    </xf>
    <xf numFmtId="0" fontId="44" fillId="28" borderId="1" xfId="0" applyFont="1" applyFill="1" applyBorder="1" applyAlignment="1">
      <alignment horizontal="center" vertical="center"/>
    </xf>
    <xf numFmtId="169" fontId="44" fillId="28" borderId="7" xfId="0" applyNumberFormat="1" applyFont="1" applyFill="1" applyBorder="1" applyAlignment="1">
      <alignment horizontal="center" vertical="center"/>
    </xf>
    <xf numFmtId="168" fontId="24" fillId="29" borderId="1" xfId="41" applyNumberFormat="1" applyFont="1" applyFill="1" applyBorder="1" applyAlignment="1">
      <alignment horizontal="center" vertical="center"/>
    </xf>
    <xf numFmtId="9" fontId="24" fillId="29" borderId="1" xfId="40" applyFont="1" applyFill="1" applyBorder="1" applyAlignment="1">
      <alignment horizontal="center" vertical="center"/>
    </xf>
    <xf numFmtId="0" fontId="24" fillId="29" borderId="1" xfId="0" applyFont="1" applyFill="1" applyBorder="1"/>
    <xf numFmtId="168" fontId="0" fillId="25" borderId="0" xfId="41" applyNumberFormat="1" applyFont="1" applyFill="1" applyBorder="1" applyAlignment="1">
      <alignment horizontal="center" vertical="center"/>
    </xf>
    <xf numFmtId="9" fontId="0" fillId="25" borderId="0" xfId="40" applyFont="1" applyFill="1" applyBorder="1" applyAlignment="1">
      <alignment horizontal="center" vertical="center"/>
    </xf>
    <xf numFmtId="2" fontId="0" fillId="25" borderId="0" xfId="0" applyNumberFormat="1" applyFill="1" applyAlignment="1">
      <alignment horizontal="center" vertical="center"/>
    </xf>
    <xf numFmtId="168" fontId="24" fillId="25" borderId="1" xfId="41" applyNumberFormat="1" applyFont="1" applyFill="1" applyBorder="1" applyAlignment="1">
      <alignment horizontal="center" vertical="center"/>
    </xf>
    <xf numFmtId="168" fontId="42" fillId="28" borderId="1" xfId="41" applyNumberFormat="1" applyFont="1" applyFill="1" applyBorder="1" applyAlignment="1">
      <alignment horizontal="center" vertical="center"/>
    </xf>
    <xf numFmtId="0" fontId="43" fillId="28" borderId="1" xfId="0" applyFont="1" applyFill="1" applyBorder="1" applyAlignment="1">
      <alignment horizontal="center" vertical="center"/>
    </xf>
    <xf numFmtId="169" fontId="42" fillId="28" borderId="1" xfId="0" applyNumberFormat="1" applyFont="1" applyFill="1" applyBorder="1" applyAlignment="1">
      <alignment horizontal="center" vertical="center"/>
    </xf>
    <xf numFmtId="2" fontId="43" fillId="28" borderId="1" xfId="0" applyNumberFormat="1" applyFont="1" applyFill="1" applyBorder="1" applyAlignment="1">
      <alignment horizontal="center" vertical="center"/>
    </xf>
    <xf numFmtId="0" fontId="43" fillId="28" borderId="7" xfId="0" applyFont="1" applyFill="1" applyBorder="1" applyAlignment="1">
      <alignment horizontal="center" vertical="center"/>
    </xf>
    <xf numFmtId="168" fontId="6" fillId="28" borderId="1" xfId="41" applyNumberFormat="1" applyFont="1" applyFill="1" applyBorder="1" applyAlignment="1">
      <alignment horizontal="center" vertical="center"/>
    </xf>
    <xf numFmtId="0" fontId="24" fillId="28" borderId="7" xfId="0" applyFont="1" applyFill="1" applyBorder="1"/>
    <xf numFmtId="0" fontId="24" fillId="25" borderId="61" xfId="0" applyFont="1" applyFill="1" applyBorder="1"/>
    <xf numFmtId="0" fontId="0" fillId="25" borderId="108" xfId="0" applyFill="1" applyBorder="1"/>
    <xf numFmtId="168" fontId="6" fillId="25" borderId="1" xfId="41" applyNumberFormat="1" applyFont="1" applyFill="1" applyBorder="1" applyAlignment="1">
      <alignment horizontal="center" vertical="center"/>
    </xf>
    <xf numFmtId="0" fontId="24" fillId="25" borderId="7" xfId="0" applyFont="1" applyFill="1" applyBorder="1"/>
    <xf numFmtId="168" fontId="45" fillId="25" borderId="1" xfId="41" applyNumberFormat="1" applyFont="1" applyFill="1" applyBorder="1" applyAlignment="1">
      <alignment horizontal="center" vertical="center"/>
    </xf>
    <xf numFmtId="168" fontId="45" fillId="28" borderId="1" xfId="41" applyNumberFormat="1" applyFont="1" applyFill="1" applyBorder="1" applyAlignment="1">
      <alignment horizontal="center" vertical="center"/>
    </xf>
    <xf numFmtId="168" fontId="24" fillId="28" borderId="7" xfId="41" applyNumberFormat="1" applyFont="1" applyFill="1" applyBorder="1" applyAlignment="1">
      <alignment horizontal="center" vertical="center"/>
    </xf>
    <xf numFmtId="0" fontId="24" fillId="28" borderId="1" xfId="0" applyFont="1" applyFill="1" applyBorder="1" applyAlignment="1">
      <alignment horizontal="center" vertical="center"/>
    </xf>
    <xf numFmtId="169" fontId="24" fillId="28" borderId="7" xfId="0" applyNumberFormat="1" applyFont="1" applyFill="1" applyBorder="1" applyAlignment="1">
      <alignment horizontal="center" vertical="center"/>
    </xf>
    <xf numFmtId="0" fontId="24" fillId="29" borderId="7" xfId="0" applyFont="1" applyFill="1" applyBorder="1"/>
    <xf numFmtId="0" fontId="44" fillId="28" borderId="7" xfId="0" applyFont="1" applyFill="1" applyBorder="1" applyAlignment="1">
      <alignment horizontal="center" vertical="center"/>
    </xf>
    <xf numFmtId="0" fontId="13" fillId="21" borderId="32" xfId="0" applyFont="1" applyFill="1" applyBorder="1" applyAlignment="1" applyProtection="1">
      <alignment vertical="center"/>
    </xf>
    <xf numFmtId="0" fontId="19" fillId="0" borderId="0" xfId="1" applyFont="1" applyAlignment="1" applyProtection="1">
      <alignment horizontal="center" vertical="center" wrapText="1"/>
      <protection locked="0"/>
    </xf>
    <xf numFmtId="0" fontId="24" fillId="28" borderId="7" xfId="0" applyFont="1" applyFill="1" applyBorder="1" applyAlignment="1">
      <alignment horizontal="center" vertical="center"/>
    </xf>
    <xf numFmtId="0" fontId="34" fillId="0" borderId="0" xfId="0" applyFont="1" applyAlignment="1" applyProtection="1">
      <alignment horizontal="left" vertical="top" wrapText="1"/>
    </xf>
    <xf numFmtId="165" fontId="9" fillId="0" borderId="0" xfId="0" applyNumberFormat="1" applyFont="1" applyAlignment="1" applyProtection="1">
      <alignment horizontal="center" vertical="center"/>
    </xf>
    <xf numFmtId="0" fontId="21" fillId="0" borderId="0" xfId="0" applyFont="1" applyAlignment="1" applyProtection="1">
      <alignment horizontal="center"/>
    </xf>
    <xf numFmtId="0" fontId="21" fillId="0" borderId="66" xfId="0" applyFont="1" applyBorder="1" applyAlignment="1" applyProtection="1">
      <alignment horizontal="left"/>
    </xf>
    <xf numFmtId="0" fontId="21" fillId="0" borderId="27" xfId="0" applyFont="1" applyBorder="1" applyAlignment="1" applyProtection="1">
      <alignment horizontal="left" vertical="center" wrapText="1"/>
    </xf>
    <xf numFmtId="0" fontId="21" fillId="0" borderId="0" xfId="0" applyFont="1" applyAlignment="1" applyProtection="1">
      <alignment horizontal="left" vertical="center" wrapText="1"/>
    </xf>
    <xf numFmtId="0" fontId="21" fillId="0" borderId="0" xfId="0" applyFont="1" applyAlignment="1" applyProtection="1">
      <alignment horizontal="left"/>
    </xf>
    <xf numFmtId="0" fontId="35" fillId="23" borderId="27" xfId="0" applyFont="1" applyFill="1" applyBorder="1" applyAlignment="1" applyProtection="1">
      <alignment horizontal="left" vertical="center"/>
    </xf>
    <xf numFmtId="0" fontId="35" fillId="23" borderId="0" xfId="0" applyFont="1" applyFill="1" applyAlignment="1" applyProtection="1">
      <alignment horizontal="left" vertical="center"/>
    </xf>
    <xf numFmtId="0" fontId="29" fillId="0" borderId="0" xfId="0" applyFont="1" applyAlignment="1" applyProtection="1">
      <alignment horizontal="left" vertical="top" wrapText="1"/>
    </xf>
    <xf numFmtId="0" fontId="29" fillId="0" borderId="0" xfId="0" applyFont="1" applyAlignment="1" applyProtection="1">
      <alignment horizontal="left" vertical="top"/>
    </xf>
    <xf numFmtId="0" fontId="12" fillId="0" borderId="0" xfId="0" applyFont="1" applyAlignment="1" applyProtection="1">
      <alignment horizontal="left" vertical="center"/>
    </xf>
    <xf numFmtId="0" fontId="21" fillId="0" borderId="0" xfId="0" applyFont="1" applyAlignment="1" applyProtection="1">
      <alignment horizontal="right" vertical="center"/>
    </xf>
    <xf numFmtId="0" fontId="30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/>
    </xf>
    <xf numFmtId="0" fontId="21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right" vertical="center"/>
    </xf>
    <xf numFmtId="0" fontId="13" fillId="21" borderId="24" xfId="0" applyFont="1" applyFill="1" applyBorder="1" applyAlignment="1" applyProtection="1">
      <alignment horizontal="left" vertical="center"/>
    </xf>
    <xf numFmtId="0" fontId="13" fillId="21" borderId="25" xfId="0" applyFont="1" applyFill="1" applyBorder="1" applyAlignment="1" applyProtection="1">
      <alignment horizontal="left" vertical="center"/>
    </xf>
    <xf numFmtId="0" fontId="13" fillId="21" borderId="26" xfId="0" applyFont="1" applyFill="1" applyBorder="1" applyAlignment="1" applyProtection="1">
      <alignment horizontal="left" vertical="center"/>
    </xf>
    <xf numFmtId="0" fontId="13" fillId="21" borderId="0" xfId="0" applyFont="1" applyFill="1" applyAlignment="1" applyProtection="1">
      <alignment horizontal="left" vertical="center" wrapText="1"/>
    </xf>
    <xf numFmtId="0" fontId="13" fillId="21" borderId="22" xfId="0" applyFont="1" applyFill="1" applyBorder="1" applyAlignment="1" applyProtection="1">
      <alignment horizontal="left" vertical="center" wrapText="1"/>
    </xf>
    <xf numFmtId="0" fontId="39" fillId="0" borderId="25" xfId="0" applyFont="1" applyBorder="1" applyAlignment="1" applyProtection="1">
      <alignment horizontal="center" vertical="center"/>
      <protection locked="0"/>
    </xf>
    <xf numFmtId="0" fontId="39" fillId="0" borderId="26" xfId="0" applyFont="1" applyBorder="1" applyAlignment="1" applyProtection="1">
      <alignment horizontal="center" vertical="center"/>
      <protection locked="0"/>
    </xf>
    <xf numFmtId="0" fontId="39" fillId="0" borderId="0" xfId="0" applyFont="1" applyBorder="1" applyAlignment="1" applyProtection="1">
      <alignment horizontal="center" vertical="center"/>
      <protection locked="0"/>
    </xf>
    <xf numFmtId="0" fontId="39" fillId="0" borderId="21" xfId="0" applyFont="1" applyBorder="1" applyAlignment="1" applyProtection="1">
      <alignment horizontal="center" vertical="center"/>
      <protection locked="0"/>
    </xf>
    <xf numFmtId="0" fontId="30" fillId="25" borderId="27" xfId="0" applyFont="1" applyFill="1" applyBorder="1" applyAlignment="1">
      <alignment horizontal="left" vertical="center"/>
    </xf>
    <xf numFmtId="0" fontId="30" fillId="25" borderId="0" xfId="0" applyFont="1" applyFill="1" applyBorder="1" applyAlignment="1">
      <alignment horizontal="left" vertical="center"/>
    </xf>
    <xf numFmtId="0" fontId="20" fillId="25" borderId="32" xfId="0" applyFont="1" applyFill="1" applyBorder="1" applyAlignment="1" applyProtection="1">
      <alignment horizontal="center" vertical="center"/>
      <protection locked="0"/>
    </xf>
    <xf numFmtId="0" fontId="20" fillId="25" borderId="94" xfId="0" applyFont="1" applyFill="1" applyBorder="1" applyAlignment="1" applyProtection="1">
      <alignment horizontal="center" vertical="center"/>
      <protection locked="0"/>
    </xf>
    <xf numFmtId="165" fontId="19" fillId="0" borderId="0" xfId="0" quotePrefix="1" applyNumberFormat="1" applyFont="1" applyAlignment="1" applyProtection="1">
      <alignment horizontal="center" vertical="center"/>
    </xf>
    <xf numFmtId="165" fontId="19" fillId="0" borderId="0" xfId="0" applyNumberFormat="1" applyFont="1" applyAlignment="1" applyProtection="1">
      <alignment horizontal="center" vertical="center"/>
    </xf>
    <xf numFmtId="14" fontId="10" fillId="0" borderId="31" xfId="0" applyNumberFormat="1" applyFont="1" applyBorder="1" applyAlignment="1" applyProtection="1">
      <alignment horizontal="center" vertical="center"/>
      <protection locked="0"/>
    </xf>
    <xf numFmtId="14" fontId="10" fillId="0" borderId="32" xfId="0" applyNumberFormat="1" applyFont="1" applyBorder="1" applyAlignment="1" applyProtection="1">
      <alignment horizontal="center" vertical="center"/>
      <protection locked="0"/>
    </xf>
    <xf numFmtId="14" fontId="10" fillId="0" borderId="94" xfId="0" applyNumberFormat="1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/>
      <protection locked="0"/>
    </xf>
    <xf numFmtId="0" fontId="3" fillId="0" borderId="94" xfId="0" applyFont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left" vertical="center"/>
    </xf>
    <xf numFmtId="0" fontId="10" fillId="25" borderId="27" xfId="0" applyFont="1" applyFill="1" applyBorder="1" applyAlignment="1">
      <alignment horizontal="left" vertical="center"/>
    </xf>
    <xf numFmtId="0" fontId="10" fillId="25" borderId="0" xfId="0" applyFont="1" applyFill="1" applyBorder="1" applyAlignment="1">
      <alignment horizontal="left" vertical="center"/>
    </xf>
    <xf numFmtId="167" fontId="10" fillId="25" borderId="30" xfId="0" applyNumberFormat="1" applyFont="1" applyFill="1" applyBorder="1" applyAlignment="1">
      <alignment horizontal="left" vertical="center"/>
    </xf>
    <xf numFmtId="167" fontId="10" fillId="25" borderId="22" xfId="0" applyNumberFormat="1" applyFont="1" applyFill="1" applyBorder="1" applyAlignment="1">
      <alignment horizontal="left" vertical="center"/>
    </xf>
    <xf numFmtId="0" fontId="9" fillId="0" borderId="27" xfId="0" applyFont="1" applyBorder="1" applyAlignment="1" applyProtection="1">
      <alignment horizontal="left" vertical="center"/>
    </xf>
    <xf numFmtId="0" fontId="15" fillId="0" borderId="0" xfId="0" applyFont="1" applyAlignment="1" applyProtection="1">
      <alignment horizontal="left" vertical="center"/>
    </xf>
    <xf numFmtId="0" fontId="13" fillId="21" borderId="25" xfId="0" applyFont="1" applyFill="1" applyBorder="1" applyAlignment="1" applyProtection="1">
      <alignment horizontal="center" vertical="center"/>
    </xf>
    <xf numFmtId="0" fontId="15" fillId="0" borderId="27" xfId="1" applyFont="1" applyBorder="1" applyAlignment="1" applyProtection="1">
      <alignment horizontal="left" vertical="center"/>
    </xf>
    <xf numFmtId="0" fontId="15" fillId="0" borderId="0" xfId="1" applyFont="1" applyAlignment="1" applyProtection="1">
      <alignment horizontal="left" vertical="center"/>
    </xf>
    <xf numFmtId="166" fontId="9" fillId="0" borderId="25" xfId="0" applyNumberFormat="1" applyFont="1" applyBorder="1" applyAlignment="1" applyProtection="1">
      <alignment horizontal="center" vertical="center"/>
    </xf>
    <xf numFmtId="0" fontId="19" fillId="0" borderId="27" xfId="1" applyFont="1" applyBorder="1" applyAlignment="1" applyProtection="1">
      <alignment horizontal="left" vertical="center"/>
      <protection locked="0"/>
    </xf>
    <xf numFmtId="0" fontId="9" fillId="0" borderId="27" xfId="1" applyFont="1" applyBorder="1" applyAlignment="1" applyProtection="1">
      <alignment horizontal="left" vertical="center"/>
    </xf>
    <xf numFmtId="0" fontId="9" fillId="0" borderId="0" xfId="1" applyFont="1" applyAlignment="1" applyProtection="1">
      <alignment horizontal="left" vertical="center"/>
    </xf>
    <xf numFmtId="166" fontId="9" fillId="0" borderId="0" xfId="0" applyNumberFormat="1" applyFont="1" applyAlignment="1" applyProtection="1">
      <alignment horizontal="center" vertical="center"/>
    </xf>
    <xf numFmtId="166" fontId="9" fillId="0" borderId="21" xfId="0" applyNumberFormat="1" applyFont="1" applyBorder="1" applyAlignment="1" applyProtection="1">
      <alignment horizontal="center" vertical="center"/>
    </xf>
    <xf numFmtId="0" fontId="35" fillId="23" borderId="27" xfId="1" applyFont="1" applyFill="1" applyBorder="1" applyAlignment="1" applyProtection="1">
      <alignment horizontal="left" vertical="center"/>
    </xf>
    <xf numFmtId="0" fontId="35" fillId="23" borderId="0" xfId="1" applyFont="1" applyFill="1" applyAlignment="1" applyProtection="1">
      <alignment horizontal="left" vertical="center"/>
    </xf>
    <xf numFmtId="0" fontId="9" fillId="0" borderId="27" xfId="1" applyFont="1" applyBorder="1" applyAlignment="1" applyProtection="1">
      <alignment horizontal="left" vertical="center" wrapText="1"/>
    </xf>
    <xf numFmtId="0" fontId="9" fillId="0" borderId="0" xfId="1" applyFont="1" applyAlignment="1" applyProtection="1">
      <alignment horizontal="left" vertical="center" wrapText="1"/>
    </xf>
    <xf numFmtId="0" fontId="19" fillId="0" borderId="27" xfId="1" applyFont="1" applyBorder="1" applyAlignment="1" applyProtection="1">
      <alignment horizontal="left" vertical="center" wrapText="1"/>
      <protection locked="0"/>
    </xf>
    <xf numFmtId="0" fontId="19" fillId="0" borderId="0" xfId="1" applyFont="1" applyBorder="1" applyAlignment="1" applyProtection="1">
      <alignment horizontal="left" vertical="center" wrapText="1"/>
      <protection locked="0"/>
    </xf>
    <xf numFmtId="0" fontId="13" fillId="21" borderId="31" xfId="0" applyFont="1" applyFill="1" applyBorder="1" applyAlignment="1" applyProtection="1">
      <alignment horizontal="left" vertical="center"/>
    </xf>
    <xf numFmtId="0" fontId="13" fillId="21" borderId="32" xfId="0" applyFont="1" applyFill="1" applyBorder="1" applyAlignment="1" applyProtection="1">
      <alignment horizontal="left" vertical="center"/>
    </xf>
    <xf numFmtId="165" fontId="9" fillId="0" borderId="0" xfId="2" applyFont="1" applyAlignment="1" applyProtection="1">
      <alignment horizontal="center" vertical="center"/>
    </xf>
    <xf numFmtId="0" fontId="9" fillId="0" borderId="27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left" vertical="top" wrapText="1"/>
    </xf>
    <xf numFmtId="0" fontId="9" fillId="0" borderId="0" xfId="0" applyFont="1" applyAlignment="1" applyProtection="1">
      <alignment horizontal="left" vertical="top"/>
    </xf>
    <xf numFmtId="0" fontId="29" fillId="0" borderId="0" xfId="0" applyFont="1" applyAlignment="1" applyProtection="1">
      <alignment horizontal="left" vertical="center" wrapText="1"/>
    </xf>
    <xf numFmtId="0" fontId="29" fillId="0" borderId="0" xfId="0" applyFont="1" applyAlignment="1" applyProtection="1">
      <alignment horizontal="left" vertical="center"/>
    </xf>
    <xf numFmtId="165" fontId="9" fillId="0" borderId="110" xfId="0" applyNumberFormat="1" applyFont="1" applyBorder="1" applyAlignment="1">
      <alignment horizontal="center" vertical="center"/>
    </xf>
    <xf numFmtId="165" fontId="9" fillId="0" borderId="111" xfId="0" applyNumberFormat="1" applyFont="1" applyBorder="1" applyAlignment="1">
      <alignment horizontal="center" vertical="center"/>
    </xf>
    <xf numFmtId="0" fontId="21" fillId="4" borderId="27" xfId="0" applyFont="1" applyFill="1" applyBorder="1" applyAlignment="1" applyProtection="1">
      <alignment horizontal="left" vertical="center" wrapText="1"/>
      <protection locked="0"/>
    </xf>
    <xf numFmtId="0" fontId="21" fillId="4" borderId="0" xfId="0" applyFont="1" applyFill="1" applyAlignment="1" applyProtection="1">
      <alignment horizontal="left" vertical="center" wrapText="1"/>
      <protection locked="0"/>
    </xf>
    <xf numFmtId="166" fontId="9" fillId="4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left" wrapText="1"/>
    </xf>
    <xf numFmtId="0" fontId="21" fillId="0" borderId="71" xfId="0" applyFont="1" applyBorder="1" applyAlignment="1">
      <alignment horizontal="left" vertical="center" wrapText="1"/>
    </xf>
    <xf numFmtId="0" fontId="21" fillId="0" borderId="72" xfId="0" applyFont="1" applyBorder="1" applyAlignment="1">
      <alignment horizontal="left" vertical="center" wrapText="1"/>
    </xf>
    <xf numFmtId="0" fontId="21" fillId="0" borderId="73" xfId="0" applyFont="1" applyBorder="1" applyAlignment="1">
      <alignment horizontal="left" vertical="center" wrapText="1"/>
    </xf>
    <xf numFmtId="0" fontId="21" fillId="0" borderId="0" xfId="0" applyFont="1" applyAlignment="1">
      <alignment horizontal="left" vertical="center" wrapText="1"/>
    </xf>
    <xf numFmtId="0" fontId="9" fillId="0" borderId="0" xfId="0" applyFont="1" applyBorder="1" applyAlignment="1" applyProtection="1">
      <alignment horizontal="right" vertical="center"/>
    </xf>
    <xf numFmtId="0" fontId="20" fillId="0" borderId="83" xfId="0" applyFont="1" applyBorder="1" applyAlignment="1" applyProtection="1">
      <alignment horizontal="right" vertical="center"/>
    </xf>
    <xf numFmtId="0" fontId="16" fillId="0" borderId="27" xfId="0" applyFont="1" applyBorder="1" applyAlignment="1" applyProtection="1">
      <alignment horizontal="left" vertical="center"/>
    </xf>
    <xf numFmtId="0" fontId="16" fillId="0" borderId="0" xfId="0" applyFont="1" applyBorder="1" applyAlignment="1" applyProtection="1">
      <alignment horizontal="left" vertical="center"/>
    </xf>
    <xf numFmtId="166" fontId="9" fillId="0" borderId="0" xfId="0" applyNumberFormat="1" applyFont="1" applyBorder="1" applyAlignment="1" applyProtection="1">
      <alignment horizontal="center" vertical="center"/>
    </xf>
    <xf numFmtId="0" fontId="9" fillId="0" borderId="80" xfId="0" applyFont="1" applyBorder="1" applyAlignment="1" applyProtection="1">
      <alignment horizontal="right" vertical="center"/>
    </xf>
    <xf numFmtId="166" fontId="9" fillId="9" borderId="0" xfId="0" applyNumberFormat="1" applyFont="1" applyFill="1" applyAlignment="1" applyProtection="1">
      <alignment horizontal="center" vertical="center"/>
      <protection locked="0"/>
    </xf>
    <xf numFmtId="0" fontId="9" fillId="9" borderId="27" xfId="1" applyFont="1" applyFill="1" applyBorder="1" applyAlignment="1" applyProtection="1">
      <alignment horizontal="left" vertical="center"/>
      <protection locked="0"/>
    </xf>
    <xf numFmtId="0" fontId="9" fillId="9" borderId="0" xfId="1" applyFont="1" applyFill="1" applyBorder="1" applyAlignment="1" applyProtection="1">
      <alignment horizontal="left" vertical="center"/>
      <protection locked="0"/>
    </xf>
    <xf numFmtId="0" fontId="16" fillId="0" borderId="0" xfId="0" applyFont="1" applyAlignment="1" applyProtection="1">
      <alignment horizontal="left" vertical="center"/>
    </xf>
    <xf numFmtId="0" fontId="9" fillId="4" borderId="27" xfId="0" applyFont="1" applyFill="1" applyBorder="1" applyAlignment="1" applyProtection="1">
      <alignment horizontal="left" vertical="center"/>
      <protection locked="0"/>
    </xf>
    <xf numFmtId="0" fontId="9" fillId="4" borderId="0" xfId="0" applyFont="1" applyFill="1" applyAlignment="1" applyProtection="1">
      <alignment horizontal="left" vertical="center"/>
      <protection locked="0"/>
    </xf>
    <xf numFmtId="166" fontId="9" fillId="4" borderId="0" xfId="2" applyNumberFormat="1" applyFont="1" applyFill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left" vertical="center" wrapText="1"/>
    </xf>
    <xf numFmtId="0" fontId="45" fillId="29" borderId="13" xfId="0" applyFont="1" applyFill="1" applyBorder="1" applyAlignment="1">
      <alignment horizontal="center" vertical="center"/>
    </xf>
    <xf numFmtId="0" fontId="45" fillId="29" borderId="7" xfId="0" applyFont="1" applyFill="1" applyBorder="1" applyAlignment="1">
      <alignment horizontal="center" vertical="center"/>
    </xf>
    <xf numFmtId="0" fontId="45" fillId="25" borderId="1" xfId="0" applyFont="1" applyFill="1" applyBorder="1" applyAlignment="1">
      <alignment horizontal="center" vertical="center"/>
    </xf>
    <xf numFmtId="168" fontId="46" fillId="25" borderId="20" xfId="41" applyNumberFormat="1" applyFont="1" applyFill="1" applyBorder="1" applyAlignment="1">
      <alignment horizontal="center" vertical="center"/>
    </xf>
    <xf numFmtId="168" fontId="46" fillId="25" borderId="58" xfId="41" applyNumberFormat="1" applyFont="1" applyFill="1" applyBorder="1" applyAlignment="1">
      <alignment horizontal="center" vertical="center"/>
    </xf>
    <xf numFmtId="168" fontId="46" fillId="25" borderId="57" xfId="41" applyNumberFormat="1" applyFont="1" applyFill="1" applyBorder="1" applyAlignment="1">
      <alignment horizontal="center" vertical="center"/>
    </xf>
    <xf numFmtId="0" fontId="24" fillId="28" borderId="113" xfId="0" applyFont="1" applyFill="1" applyBorder="1" applyAlignment="1">
      <alignment horizontal="center"/>
    </xf>
    <xf numFmtId="0" fontId="24" fillId="28" borderId="114" xfId="0" applyFont="1" applyFill="1" applyBorder="1" applyAlignment="1">
      <alignment horizontal="center"/>
    </xf>
    <xf numFmtId="0" fontId="24" fillId="28" borderId="112" xfId="0" applyFont="1" applyFill="1" applyBorder="1" applyAlignment="1">
      <alignment horizontal="center"/>
    </xf>
    <xf numFmtId="0" fontId="24" fillId="28" borderId="38" xfId="0" applyFont="1" applyFill="1" applyBorder="1" applyAlignment="1">
      <alignment horizontal="center"/>
    </xf>
    <xf numFmtId="0" fontId="19" fillId="0" borderId="0" xfId="1" applyFont="1" applyBorder="1" applyAlignment="1" applyProtection="1">
      <alignment horizontal="left" vertical="center"/>
      <protection locked="0"/>
    </xf>
    <xf numFmtId="0" fontId="0" fillId="18" borderId="63" xfId="0" applyFill="1" applyBorder="1" applyAlignment="1">
      <alignment horizontal="left" vertical="center" wrapText="1"/>
    </xf>
    <xf numFmtId="0" fontId="0" fillId="19" borderId="35" xfId="0" applyFill="1" applyBorder="1" applyAlignment="1">
      <alignment horizontal="left" vertical="center" wrapText="1"/>
    </xf>
    <xf numFmtId="0" fontId="0" fillId="18" borderId="35" xfId="0" quotePrefix="1" applyFill="1" applyBorder="1" applyAlignment="1">
      <alignment horizontal="left" vertical="center" wrapText="1"/>
    </xf>
    <xf numFmtId="0" fontId="0" fillId="18" borderId="51" xfId="0" applyFill="1" applyBorder="1" applyAlignment="1">
      <alignment horizontal="left" vertical="center" wrapText="1"/>
    </xf>
    <xf numFmtId="165" fontId="0" fillId="18" borderId="6" xfId="0" applyNumberFormat="1" applyFill="1" applyBorder="1" applyAlignment="1">
      <alignment horizontal="left" vertical="center" wrapText="1"/>
    </xf>
    <xf numFmtId="0" fontId="0" fillId="19" borderId="6" xfId="0" applyFill="1" applyBorder="1" applyAlignment="1">
      <alignment horizontal="left" vertical="center" wrapText="1"/>
    </xf>
    <xf numFmtId="165" fontId="0" fillId="19" borderId="6" xfId="0" applyNumberFormat="1" applyFill="1" applyBorder="1" applyAlignment="1">
      <alignment horizontal="right" vertical="center" wrapText="1"/>
    </xf>
  </cellXfs>
  <cellStyles count="42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Monétaire" xfId="2" builtinId="4"/>
    <cellStyle name="Monétaire 2" xfId="41" xr:uid="{4257BCD7-1AE6-428C-B95E-3F72751C9275}"/>
    <cellStyle name="Normal" xfId="0" builtinId="0"/>
    <cellStyle name="Pourcentage" xfId="40" builtinId="5"/>
  </cellStyles>
  <dxfs count="0"/>
  <tableStyles count="0" defaultTableStyle="TableStyleMedium2" defaultPivotStyle="PivotStyleLight16"/>
  <colors>
    <mruColors>
      <color rgb="FF136F7B"/>
      <color rgb="FFCCC0DA"/>
      <color rgb="FFCCC0EC"/>
      <color rgb="FFEDEAF2"/>
      <color rgb="FFB4B9C3"/>
      <color rgb="FFE7E2EE"/>
      <color rgb="FFEEF3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819150</xdr:colOff>
      <xdr:row>57</xdr:row>
      <xdr:rowOff>0</xdr:rowOff>
    </xdr:from>
    <xdr:ext cx="0" cy="16927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267950" y="125476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57</xdr:row>
      <xdr:rowOff>0</xdr:rowOff>
    </xdr:from>
    <xdr:ext cx="0" cy="16927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724640" y="125476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52</xdr:row>
      <xdr:rowOff>0</xdr:rowOff>
    </xdr:from>
    <xdr:ext cx="0" cy="16927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1172464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52</xdr:row>
      <xdr:rowOff>0</xdr:rowOff>
    </xdr:from>
    <xdr:ext cx="0" cy="169277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1172464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52</xdr:row>
      <xdr:rowOff>0</xdr:rowOff>
    </xdr:from>
    <xdr:ext cx="0" cy="169277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1172464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21</xdr:row>
      <xdr:rowOff>0</xdr:rowOff>
    </xdr:from>
    <xdr:ext cx="0" cy="169277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1026795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21</xdr:row>
      <xdr:rowOff>0</xdr:rowOff>
    </xdr:from>
    <xdr:ext cx="0" cy="16927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1172464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27</xdr:row>
      <xdr:rowOff>0</xdr:rowOff>
    </xdr:from>
    <xdr:ext cx="0" cy="16927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1026795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27</xdr:row>
      <xdr:rowOff>0</xdr:rowOff>
    </xdr:from>
    <xdr:ext cx="0" cy="16927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1172464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6</xdr:col>
      <xdr:colOff>0</xdr:colOff>
      <xdr:row>54</xdr:row>
      <xdr:rowOff>0</xdr:rowOff>
    </xdr:from>
    <xdr:to>
      <xdr:col>6</xdr:col>
      <xdr:colOff>0</xdr:colOff>
      <xdr:row>56</xdr:row>
      <xdr:rowOff>38099</xdr:rowOff>
    </xdr:to>
    <xdr:pic>
      <xdr:nvPicPr>
        <xdr:cNvPr id="24613" name="Image 9">
          <a:extLst>
            <a:ext uri="{FF2B5EF4-FFF2-40B4-BE49-F238E27FC236}">
              <a16:creationId xmlns:a16="http://schemas.microsoft.com/office/drawing/2014/main" id="{00000000-0008-0000-0000-0000256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061200" y="11912600"/>
          <a:ext cx="0" cy="431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9</xdr:col>
      <xdr:colOff>819150</xdr:colOff>
      <xdr:row>21</xdr:row>
      <xdr:rowOff>0</xdr:rowOff>
    </xdr:from>
    <xdr:ext cx="0" cy="16927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1026795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21</xdr:row>
      <xdr:rowOff>0</xdr:rowOff>
    </xdr:from>
    <xdr:ext cx="0" cy="16927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1172464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/>
      </xdr:nvSpPr>
      <xdr:spPr>
        <a:xfrm>
          <a:off x="10267950" y="91541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/>
      </xdr:nvSpPr>
      <xdr:spPr>
        <a:xfrm>
          <a:off x="10267950" y="91541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/>
      </xdr:nvSpPr>
      <xdr:spPr>
        <a:xfrm>
          <a:off x="10267950" y="91541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/>
      </xdr:nvSpPr>
      <xdr:spPr>
        <a:xfrm>
          <a:off x="10267950" y="91541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/>
      </xdr:nvSpPr>
      <xdr:spPr>
        <a:xfrm>
          <a:off x="10267950" y="13360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0</xdr:col>
      <xdr:colOff>0</xdr:colOff>
      <xdr:row>69</xdr:row>
      <xdr:rowOff>0</xdr:rowOff>
    </xdr:from>
    <xdr:to>
      <xdr:col>9</xdr:col>
      <xdr:colOff>1308100</xdr:colOff>
      <xdr:row>118</xdr:row>
      <xdr:rowOff>114300</xdr:rowOff>
    </xdr:to>
    <xdr:sp macro="" textlink="">
      <xdr:nvSpPr>
        <xdr:cNvPr id="24660" name="Picture 1" hidden="1">
          <a:extLst>
            <a:ext uri="{FF2B5EF4-FFF2-40B4-BE49-F238E27FC236}">
              <a16:creationId xmlns:a16="http://schemas.microsoft.com/office/drawing/2014/main" id="{00000000-0008-0000-0000-000054600000}"/>
            </a:ext>
          </a:extLst>
        </xdr:cNvPr>
        <xdr:cNvSpPr>
          <a:spLocks noChangeArrowheads="1"/>
        </xdr:cNvSpPr>
      </xdr:nvSpPr>
      <xdr:spPr bwMode="auto">
        <a:xfrm>
          <a:off x="0" y="15011400"/>
          <a:ext cx="10731500" cy="703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52</xdr:row>
      <xdr:rowOff>0</xdr:rowOff>
    </xdr:from>
    <xdr:ext cx="0" cy="169277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 txBox="1"/>
      </xdr:nvSpPr>
      <xdr:spPr>
        <a:xfrm>
          <a:off x="10267950" y="113284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21</xdr:row>
      <xdr:rowOff>0</xdr:rowOff>
    </xdr:from>
    <xdr:ext cx="0" cy="169277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 txBox="1"/>
      </xdr:nvSpPr>
      <xdr:spPr>
        <a:xfrm>
          <a:off x="1026795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21</xdr:row>
      <xdr:rowOff>0</xdr:rowOff>
    </xdr:from>
    <xdr:ext cx="0" cy="169277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 txBox="1"/>
      </xdr:nvSpPr>
      <xdr:spPr>
        <a:xfrm>
          <a:off x="11724640" y="47345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27</xdr:row>
      <xdr:rowOff>0</xdr:rowOff>
    </xdr:from>
    <xdr:ext cx="0" cy="169277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 txBox="1"/>
      </xdr:nvSpPr>
      <xdr:spPr>
        <a:xfrm>
          <a:off x="1026795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27</xdr:row>
      <xdr:rowOff>0</xdr:rowOff>
    </xdr:from>
    <xdr:ext cx="0" cy="169277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 txBox="1"/>
      </xdr:nvSpPr>
      <xdr:spPr>
        <a:xfrm>
          <a:off x="1172464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28</xdr:row>
      <xdr:rowOff>0</xdr:rowOff>
    </xdr:from>
    <xdr:ext cx="0" cy="169277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 txBox="1"/>
      </xdr:nvSpPr>
      <xdr:spPr>
        <a:xfrm>
          <a:off x="10267950" y="638048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0" cy="169277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 txBox="1"/>
      </xdr:nvSpPr>
      <xdr:spPr>
        <a:xfrm>
          <a:off x="11724640" y="638048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27</xdr:row>
      <xdr:rowOff>0</xdr:rowOff>
    </xdr:from>
    <xdr:ext cx="0" cy="169277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 txBox="1"/>
      </xdr:nvSpPr>
      <xdr:spPr>
        <a:xfrm>
          <a:off x="1026795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27</xdr:row>
      <xdr:rowOff>0</xdr:rowOff>
    </xdr:from>
    <xdr:ext cx="0" cy="169277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 txBox="1"/>
      </xdr:nvSpPr>
      <xdr:spPr>
        <a:xfrm>
          <a:off x="11724640" y="616712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6</xdr:col>
      <xdr:colOff>0</xdr:colOff>
      <xdr:row>69</xdr:row>
      <xdr:rowOff>0</xdr:rowOff>
    </xdr:from>
    <xdr:to>
      <xdr:col>6</xdr:col>
      <xdr:colOff>0</xdr:colOff>
      <xdr:row>71</xdr:row>
      <xdr:rowOff>62524</xdr:rowOff>
    </xdr:to>
    <xdr:pic>
      <xdr:nvPicPr>
        <xdr:cNvPr id="24707" name="Image 9">
          <a:extLst>
            <a:ext uri="{FF2B5EF4-FFF2-40B4-BE49-F238E27FC236}">
              <a16:creationId xmlns:a16="http://schemas.microsoft.com/office/drawing/2014/main" id="{00000000-0008-0000-0000-0000836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061200" y="15011400"/>
          <a:ext cx="0" cy="431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0" name="ZoneTexte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09" name="ZoneTexte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6</xdr:col>
      <xdr:colOff>0</xdr:colOff>
      <xdr:row>69</xdr:row>
      <xdr:rowOff>0</xdr:rowOff>
    </xdr:from>
    <xdr:to>
      <xdr:col>6</xdr:col>
      <xdr:colOff>0</xdr:colOff>
      <xdr:row>71</xdr:row>
      <xdr:rowOff>76200</xdr:rowOff>
    </xdr:to>
    <xdr:pic>
      <xdr:nvPicPr>
        <xdr:cNvPr id="24795" name="Image 9">
          <a:extLst>
            <a:ext uri="{FF2B5EF4-FFF2-40B4-BE49-F238E27FC236}">
              <a16:creationId xmlns:a16="http://schemas.microsoft.com/office/drawing/2014/main" id="{00000000-0008-0000-0000-0000DB6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061200" y="15011400"/>
          <a:ext cx="0" cy="444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21" name="ZoneTexte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24" name="ZoneTexte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3" name="ZoneTexte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6" name="ZoneTexte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8" name="ZoneTexte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69</xdr:row>
      <xdr:rowOff>0</xdr:rowOff>
    </xdr:from>
    <xdr:ext cx="0" cy="169277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 txBox="1"/>
      </xdr:nvSpPr>
      <xdr:spPr>
        <a:xfrm>
          <a:off x="1026795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69</xdr:row>
      <xdr:rowOff>0</xdr:rowOff>
    </xdr:from>
    <xdr:ext cx="0" cy="169277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 txBox="1"/>
      </xdr:nvSpPr>
      <xdr:spPr>
        <a:xfrm>
          <a:off x="11724640" y="1502664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30</xdr:row>
      <xdr:rowOff>0</xdr:rowOff>
    </xdr:from>
    <xdr:ext cx="0" cy="169277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/>
      </xdr:nvSpPr>
      <xdr:spPr>
        <a:xfrm>
          <a:off x="1026795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30</xdr:row>
      <xdr:rowOff>0</xdr:rowOff>
    </xdr:from>
    <xdr:ext cx="0" cy="169277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/>
      </xdr:nvSpPr>
      <xdr:spPr>
        <a:xfrm>
          <a:off x="1172464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30</xdr:row>
      <xdr:rowOff>0</xdr:rowOff>
    </xdr:from>
    <xdr:ext cx="0" cy="169277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/>
      </xdr:nvSpPr>
      <xdr:spPr>
        <a:xfrm>
          <a:off x="1026795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30</xdr:row>
      <xdr:rowOff>0</xdr:rowOff>
    </xdr:from>
    <xdr:ext cx="0" cy="169277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/>
      </xdr:nvSpPr>
      <xdr:spPr>
        <a:xfrm>
          <a:off x="1172464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36</xdr:row>
      <xdr:rowOff>0</xdr:rowOff>
    </xdr:from>
    <xdr:ext cx="0" cy="169277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/>
      </xdr:nvSpPr>
      <xdr:spPr>
        <a:xfrm>
          <a:off x="1026795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36</xdr:row>
      <xdr:rowOff>0</xdr:rowOff>
    </xdr:from>
    <xdr:ext cx="0" cy="169277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/>
      </xdr:nvSpPr>
      <xdr:spPr>
        <a:xfrm>
          <a:off x="11724640" y="808736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30</xdr:row>
      <xdr:rowOff>0</xdr:rowOff>
    </xdr:from>
    <xdr:ext cx="0" cy="169277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/>
      </xdr:nvSpPr>
      <xdr:spPr>
        <a:xfrm>
          <a:off x="1026795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30</xdr:row>
      <xdr:rowOff>0</xdr:rowOff>
    </xdr:from>
    <xdr:ext cx="0" cy="169277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/>
      </xdr:nvSpPr>
      <xdr:spPr>
        <a:xfrm>
          <a:off x="11724640" y="680720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59901</xdr:colOff>
          <xdr:row>20</xdr:row>
          <xdr:rowOff>10014</xdr:rowOff>
        </xdr:from>
        <xdr:to>
          <xdr:col>9</xdr:col>
          <xdr:colOff>1094234</xdr:colOff>
          <xdr:row>25</xdr:row>
          <xdr:rowOff>330200</xdr:rowOff>
        </xdr:to>
        <xdr:pic>
          <xdr:nvPicPr>
            <xdr:cNvPr id="27" name="Image 26">
              <a:extLst>
                <a:ext uri="{FF2B5EF4-FFF2-40B4-BE49-F238E27FC236}">
                  <a16:creationId xmlns:a16="http://schemas.microsoft.com/office/drawing/2014/main" id="{00000000-0008-0000-0000-00001B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Photo1" spid="_x0000_s2042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7895801" y="4416914"/>
              <a:ext cx="2520233" cy="1945786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10</xdr:col>
      <xdr:colOff>76200</xdr:colOff>
      <xdr:row>33</xdr:row>
      <xdr:rowOff>88900</xdr:rowOff>
    </xdr:from>
    <xdr:to>
      <xdr:col>14</xdr:col>
      <xdr:colOff>584200</xdr:colOff>
      <xdr:row>42</xdr:row>
      <xdr:rowOff>76200</xdr:rowOff>
    </xdr:to>
    <xdr:sp macro="" textlink="">
      <xdr:nvSpPr>
        <xdr:cNvPr id="16" name="Rectangle avec flèche vers la gauch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1061700" y="7975600"/>
          <a:ext cx="3835400" cy="1549400"/>
        </a:xfrm>
        <a:prstGeom prst="leftArrowCallout">
          <a:avLst>
            <a:gd name="adj1" fmla="val 25000"/>
            <a:gd name="adj2" fmla="val 25000"/>
            <a:gd name="adj3" fmla="val 25000"/>
            <a:gd name="adj4" fmla="val 85667"/>
          </a:avLst>
        </a:prstGeom>
        <a:solidFill>
          <a:srgbClr val="FF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635000</xdr:colOff>
      <xdr:row>34</xdr:row>
      <xdr:rowOff>63500</xdr:rowOff>
    </xdr:from>
    <xdr:to>
      <xdr:col>14</xdr:col>
      <xdr:colOff>558800</xdr:colOff>
      <xdr:row>41</xdr:row>
      <xdr:rowOff>127000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11620500" y="8166100"/>
          <a:ext cx="3251200" cy="119380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</a:t>
          </a:r>
        </a:p>
        <a:p>
          <a:r>
            <a:rPr lang="fr-FR" sz="1100"/>
            <a:t>- </a:t>
          </a:r>
          <a:r>
            <a:rPr lang="fr-FR" sz="1100" b="1" u="sng"/>
            <a:t>Pour</a:t>
          </a:r>
          <a:r>
            <a:rPr lang="fr-FR" sz="1100" b="1" u="sng" baseline="0"/>
            <a:t> les remises sur les SEATVISIOO &amp; UNO VISIOO </a:t>
          </a:r>
          <a:r>
            <a:rPr lang="fr-FR" sz="1100" b="1" u="none" baseline="0"/>
            <a:t>: </a:t>
          </a:r>
          <a:r>
            <a:rPr lang="fr-FR" sz="1100" baseline="0"/>
            <a:t>supprimer la case I29 du calcul.</a:t>
          </a:r>
        </a:p>
        <a:p>
          <a:r>
            <a:rPr lang="fr-FR" sz="1100" baseline="0"/>
            <a:t>- </a:t>
          </a:r>
          <a:r>
            <a:rPr lang="fr-FR" sz="1100" b="1" u="sng" baseline="0"/>
            <a:t>Pour les remises sur la E-Learning</a:t>
          </a:r>
          <a:r>
            <a:rPr lang="fr-FR" sz="1100" baseline="0"/>
            <a:t>, supprimer les cases OPTIONS du calcul (remise max de 20% sur le prix  unitaire)</a:t>
          </a:r>
        </a:p>
      </xdr:txBody>
    </xdr:sp>
    <xdr:clientData/>
  </xdr:two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EA6FB50D-EC14-46EF-9E04-8F70577130BE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CC36ECC6-DAAA-4BA4-A572-27F582571B53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9492C4BA-065C-4685-BF64-DFD9D38C4100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962A603B-5365-4934-8839-B921F25BA7D5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F7E1334B-4836-4F64-AE6F-C550615F4812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E359820F-4F6A-4DE0-A3A4-49CCA02FCC03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6324AEA6-F943-4BD7-8280-690BBD3E87D0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02D62A46-7C9B-49AE-A27D-2C3DD0DC1A89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948BE681-140F-4ECB-BD89-C4B32409A1A9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4D868FE2-6EA3-4A4C-A790-C75273160F0F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F6A34BF4-1202-4576-A3FC-2920704632FD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D33552EF-B3C4-4396-A13C-D0CAA617BBE8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BEDA3E41-D70E-4E8E-95CD-485E05D0B2F7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07BCC6A6-DDF8-4269-9196-FB255BB9FE1B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D156DC93-31EE-4F3B-86D7-DB84518F9DE4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1CA752D2-6738-4CFE-A8D7-42F27F5E1DF1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3DC4AA2E-7BC4-4E0E-9342-14B5DCCAA240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C76CAA65-43B5-495F-B0F3-BB491CFB1AD0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9A9D3741-838B-4E1F-8ABA-5947D43E0513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FAC39E2D-2FB3-4A7F-86BE-3D24DBFFC689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8B365AA3-0165-42D3-8834-251476E30902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817E6EF5-7647-449D-B06B-6BA5D692E658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BA049A62-77A2-455D-B9A0-7E004BDBE8C2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E11DE831-17A5-4678-BCAD-514F7A728EB3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2596A9BB-BDA5-4FB2-88C6-0DEDA9C4990A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955AE54A-D4B6-42EA-B22C-57714AF848AA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E5FA27C9-CCC2-4C39-8B48-0C8FF487FD19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D8F468F8-B75B-47A9-B669-40523F86B174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35AD19F9-5CE5-49FC-AEDE-BC819D65E9CF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03BBA88F-9C8E-43D3-B225-981EA36B3F87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E2972510-E7C3-4FA1-A598-A549C621497B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819150</xdr:colOff>
      <xdr:row>59</xdr:row>
      <xdr:rowOff>0</xdr:rowOff>
    </xdr:from>
    <xdr:ext cx="0" cy="169277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358A062D-A6BA-4FD6-94C6-C543CBABCD03}"/>
            </a:ext>
          </a:extLst>
        </xdr:cNvPr>
        <xdr:cNvSpPr txBox="1"/>
      </xdr:nvSpPr>
      <xdr:spPr>
        <a:xfrm>
          <a:off x="10553700" y="13392150"/>
          <a:ext cx="0" cy="1692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4</xdr:col>
      <xdr:colOff>640667</xdr:colOff>
      <xdr:row>2</xdr:row>
      <xdr:rowOff>25400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/>
            </a:ext>
          </a:extLst>
        </a:blip>
        <a:srcRect l="18021" t="18694" r="13866" b="22611"/>
        <a:stretch/>
      </xdr:blipFill>
      <xdr:spPr>
        <a:xfrm>
          <a:off x="4292600" y="1371600"/>
          <a:ext cx="640667" cy="889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chabastok\Desktop\CLIENTS\CARREFOUR\NOUVEAUX%20DEVIS\DEVIS%20GAMME%20COLLABORATI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evis"/>
    </sheetNames>
    <sheetDataSet>
      <sheetData sheetId="0" refreshError="1">
        <row r="3">
          <cell r="A3" t="str">
            <v>GAMME_DUO</v>
          </cell>
          <cell r="C3" t="str">
            <v>Réf. GD01 - Espace Duo traversant</v>
          </cell>
          <cell r="D3">
            <v>8400</v>
          </cell>
          <cell r="E3">
            <v>550</v>
          </cell>
          <cell r="F3">
            <v>20.010000000000002</v>
          </cell>
          <cell r="G3" t="str">
            <v>Dimensions : 850l x 2040L x 2080H mm</v>
          </cell>
          <cell r="H3" t="str">
            <v>1 Table HUDL (écran tactile 32 pouces)</v>
          </cell>
          <cell r="I3">
            <v>5000</v>
          </cell>
        </row>
        <row r="4">
          <cell r="C4" t="str">
            <v>Réf. GD02 - Espace Duo semi-traversant</v>
          </cell>
          <cell r="D4">
            <v>9050</v>
          </cell>
          <cell r="E4">
            <v>600</v>
          </cell>
          <cell r="F4">
            <v>21.75</v>
          </cell>
          <cell r="G4" t="str">
            <v>Dimensions : 850l x 2040L x 2080H mm</v>
          </cell>
          <cell r="H4" t="str">
            <v>1 Table HUDL (écran tactile 32 pouces)</v>
          </cell>
          <cell r="I4">
            <v>5000</v>
          </cell>
        </row>
        <row r="5">
          <cell r="C5" t="str">
            <v>Réf. GD03 - Espace Duo semi-traversant avec vitres</v>
          </cell>
          <cell r="D5">
            <v>9050</v>
          </cell>
          <cell r="E5">
            <v>600</v>
          </cell>
          <cell r="F5">
            <v>21.75</v>
          </cell>
          <cell r="G5" t="str">
            <v>Dimensions : 850l x 2040L x 2080H même</v>
          </cell>
          <cell r="H5" t="str">
            <v>1 Table HUDL (écran tactile 32 pouces)</v>
          </cell>
          <cell r="I5">
            <v>5000</v>
          </cell>
        </row>
        <row r="6">
          <cell r="C6" t="str">
            <v>Réf. GD04 - Espace Duo fermé</v>
          </cell>
          <cell r="D6">
            <v>10700</v>
          </cell>
          <cell r="E6">
            <v>650</v>
          </cell>
          <cell r="F6">
            <v>23.49</v>
          </cell>
          <cell r="G6" t="str">
            <v>Dimensions : 850l x 2040L x 2080H mm</v>
          </cell>
          <cell r="H6" t="str">
            <v>1 Table HUDL (écran tactile 32 pouces)</v>
          </cell>
          <cell r="I6">
            <v>5000</v>
          </cell>
        </row>
        <row r="7">
          <cell r="C7" t="str">
            <v>Réf. GD05 - Espace Duo fermé avec vitres</v>
          </cell>
          <cell r="D7">
            <v>10700</v>
          </cell>
          <cell r="E7">
            <v>650</v>
          </cell>
          <cell r="F7">
            <v>23.49</v>
          </cell>
          <cell r="G7" t="str">
            <v>Dimensions : 850l x 2040L x 2080H mm</v>
          </cell>
          <cell r="H7" t="str">
            <v>1 Table HUDL (écran tactile 32 pouces)</v>
          </cell>
          <cell r="I7">
            <v>5000</v>
          </cell>
        </row>
        <row r="8">
          <cell r="C8" t="str">
            <v>Réf. GQ01 - Espace Quatro traversant</v>
          </cell>
          <cell r="D8">
            <v>10550</v>
          </cell>
          <cell r="E8">
            <v>755</v>
          </cell>
          <cell r="F8">
            <v>31.32</v>
          </cell>
          <cell r="G8" t="str">
            <v>Dimensions : 1300l x 2040L x 2080H mm</v>
          </cell>
          <cell r="H8" t="str">
            <v>1 Table HUDL (écran tactile 42 pouces)</v>
          </cell>
          <cell r="I8">
            <v>6000</v>
          </cell>
        </row>
        <row r="9">
          <cell r="C9" t="str">
            <v>Réf. GQ02 - Espace Quatro semi-traversant</v>
          </cell>
          <cell r="D9">
            <v>11200</v>
          </cell>
          <cell r="E9">
            <v>805</v>
          </cell>
          <cell r="F9">
            <v>33.06</v>
          </cell>
          <cell r="G9" t="str">
            <v>Dimensions : 1300l x 2040L x 2080H mm</v>
          </cell>
          <cell r="H9" t="str">
            <v>1 Table HUDL (écran tactile 42 pouces)</v>
          </cell>
          <cell r="I9">
            <v>6000</v>
          </cell>
        </row>
        <row r="10">
          <cell r="C10" t="str">
            <v>Réf. GQ03 - Espace Quatro semi-traversant avec vitres</v>
          </cell>
          <cell r="D10">
            <v>11200</v>
          </cell>
          <cell r="E10">
            <v>805</v>
          </cell>
          <cell r="F10">
            <v>33.06</v>
          </cell>
          <cell r="G10" t="str">
            <v>Dimensions : 1300l x 2040L x 2080H mm</v>
          </cell>
          <cell r="H10" t="str">
            <v>1 Table HUDL (écran tactile 42 pouces)</v>
          </cell>
          <cell r="I10">
            <v>6000</v>
          </cell>
        </row>
        <row r="11">
          <cell r="C11" t="str">
            <v>Réf. GQ04 - Espace Quatro fermé</v>
          </cell>
          <cell r="D11">
            <v>12200</v>
          </cell>
          <cell r="E11">
            <v>855</v>
          </cell>
          <cell r="F11">
            <v>34.799999999999997</v>
          </cell>
          <cell r="G11" t="str">
            <v>Dimensions : 1300l x 2040L x 2080H mm</v>
          </cell>
          <cell r="H11" t="str">
            <v>1 Table HUDL (écran tactile 42 pouces)</v>
          </cell>
          <cell r="I11">
            <v>6000</v>
          </cell>
        </row>
        <row r="12">
          <cell r="C12" t="str">
            <v>Réf. GQ05 - Espace Quatro fermé avec vitres</v>
          </cell>
          <cell r="D12">
            <v>12200</v>
          </cell>
          <cell r="E12">
            <v>855</v>
          </cell>
          <cell r="F12">
            <v>34.799999999999997</v>
          </cell>
          <cell r="G12" t="str">
            <v>Dimensions : 1300l x 2040L x 2080H mm</v>
          </cell>
          <cell r="H12" t="str">
            <v>1 Table HUDL (écran tactile 42 pouces)</v>
          </cell>
          <cell r="I12">
            <v>6000</v>
          </cell>
        </row>
        <row r="13">
          <cell r="C13" t="str">
            <v>Réf. GS01 - Espace Sixo traversant</v>
          </cell>
          <cell r="D13">
            <v>12100</v>
          </cell>
          <cell r="E13">
            <v>900</v>
          </cell>
          <cell r="F13">
            <v>37.409999999999997</v>
          </cell>
          <cell r="G13" t="str">
            <v>Dimensions : 1600l x 2040L x 2080H mm</v>
          </cell>
          <cell r="H13" t="str">
            <v>1 Table HUDL (écran tactile 42 pouces)</v>
          </cell>
          <cell r="I13">
            <v>6000</v>
          </cell>
        </row>
        <row r="14">
          <cell r="C14" t="str">
            <v>Réf. GS02 - Espace Sixo semi-traversant</v>
          </cell>
          <cell r="D14">
            <v>12750</v>
          </cell>
          <cell r="E14">
            <v>950</v>
          </cell>
          <cell r="F14">
            <v>39.15</v>
          </cell>
          <cell r="G14" t="str">
            <v>Dimensions : 1600l x 2040L x 2080H mm</v>
          </cell>
          <cell r="H14" t="str">
            <v>1 Table HUDL (écran tactile 42 pouces)</v>
          </cell>
          <cell r="I14">
            <v>6000</v>
          </cell>
        </row>
        <row r="15">
          <cell r="C15" t="str">
            <v>Réf. GS03 - Espace Sixo semi-traversant avec vitres</v>
          </cell>
          <cell r="D15">
            <v>12750</v>
          </cell>
          <cell r="E15">
            <v>950</v>
          </cell>
          <cell r="F15">
            <v>39.15</v>
          </cell>
          <cell r="G15" t="str">
            <v>Dimensions : 1600l x 2040L x 2080H mm</v>
          </cell>
          <cell r="H15" t="str">
            <v>1 Table HUDL (écran tactile 42 pouces)</v>
          </cell>
          <cell r="I15">
            <v>6000</v>
          </cell>
        </row>
        <row r="16">
          <cell r="C16" t="str">
            <v>Réf. GS04 - Espace Sixo fermé</v>
          </cell>
          <cell r="D16">
            <v>13750</v>
          </cell>
          <cell r="E16">
            <v>1000</v>
          </cell>
          <cell r="F16">
            <v>40.89</v>
          </cell>
          <cell r="G16" t="str">
            <v>Dimensions : 1600l x 2040L x 2080H mm</v>
          </cell>
          <cell r="H16" t="str">
            <v>1 Table HUDL (écran tactile 42 pouces)</v>
          </cell>
          <cell r="I16">
            <v>6000</v>
          </cell>
        </row>
        <row r="17">
          <cell r="C17" t="str">
            <v>Réf. GS05 - Espace Sixo fermé avec vitres</v>
          </cell>
          <cell r="D17">
            <v>13750</v>
          </cell>
          <cell r="E17">
            <v>1000</v>
          </cell>
          <cell r="F17">
            <v>40.89</v>
          </cell>
          <cell r="G17" t="str">
            <v>Dimensions : 1600l x 2040L x 2080H mm</v>
          </cell>
          <cell r="H17" t="str">
            <v>1 Table HUDL (écran tactile 42 pouces)</v>
          </cell>
          <cell r="I17">
            <v>6000</v>
          </cell>
        </row>
      </sheetData>
      <sheetData sheetId="1">
        <row r="3">
          <cell r="A3" t="str">
            <v>GAMME_DUO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O105"/>
  <sheetViews>
    <sheetView showGridLines="0" tabSelected="1" zoomScale="80" zoomScaleNormal="80" workbookViewId="0">
      <selection activeCell="A48" sqref="A48:F51"/>
    </sheetView>
  </sheetViews>
  <sheetFormatPr baseColWidth="10" defaultColWidth="10.85546875" defaultRowHeight="14.25"/>
  <cols>
    <col min="1" max="1" width="50.7109375" style="2" customWidth="1"/>
    <col min="2" max="2" width="19.42578125" style="2" customWidth="1"/>
    <col min="3" max="3" width="14.140625" style="2" customWidth="1"/>
    <col min="4" max="4" width="4.42578125" style="2" customWidth="1"/>
    <col min="5" max="5" width="9.42578125" style="2" customWidth="1"/>
    <col min="6" max="6" width="28.7109375" style="2" customWidth="1"/>
    <col min="7" max="7" width="14.7109375" style="2" customWidth="1"/>
    <col min="8" max="8" width="9" style="2" bestFit="1" customWidth="1"/>
    <col min="9" max="9" width="10.42578125" style="2" customWidth="1"/>
    <col min="10" max="10" width="26.42578125" style="2" customWidth="1"/>
    <col min="11" max="11" width="10.85546875" style="2"/>
    <col min="12" max="12" width="11.140625" style="2" bestFit="1" customWidth="1"/>
    <col min="13" max="16384" width="10.85546875" style="2"/>
  </cols>
  <sheetData>
    <row r="1" spans="1:15" ht="6.95" customHeight="1">
      <c r="A1" s="472"/>
      <c r="B1" s="472"/>
      <c r="C1" s="472"/>
      <c r="D1" s="472"/>
      <c r="E1" s="472"/>
      <c r="F1" s="232"/>
      <c r="G1" s="232"/>
      <c r="H1" s="232"/>
      <c r="I1" s="232"/>
      <c r="J1" s="232"/>
    </row>
    <row r="2" spans="1:15" ht="17.25" customHeight="1">
      <c r="A2" s="472"/>
      <c r="B2" s="472"/>
      <c r="C2" s="472"/>
      <c r="D2" s="472"/>
      <c r="E2" s="472"/>
      <c r="F2" s="233"/>
      <c r="G2" s="478"/>
      <c r="H2" s="478"/>
      <c r="I2" s="478"/>
      <c r="J2" s="478"/>
    </row>
    <row r="3" spans="1:15" ht="17.25" customHeight="1">
      <c r="A3" s="234"/>
      <c r="B3" s="234"/>
      <c r="C3" s="234"/>
      <c r="D3" s="234"/>
      <c r="E3" s="234"/>
      <c r="F3" s="233"/>
      <c r="G3" s="235"/>
      <c r="H3" s="235"/>
      <c r="I3" s="235"/>
      <c r="J3" s="235"/>
    </row>
    <row r="4" spans="1:15" ht="17.25" customHeight="1">
      <c r="A4" s="234"/>
      <c r="B4" s="234"/>
      <c r="C4" s="234"/>
      <c r="D4" s="234"/>
      <c r="E4" s="234"/>
      <c r="F4" s="233"/>
      <c r="G4" s="235"/>
      <c r="H4" s="235"/>
      <c r="I4" s="235"/>
      <c r="J4" s="235"/>
      <c r="M4" s="8"/>
    </row>
    <row r="5" spans="1:15" ht="17.25" customHeight="1">
      <c r="A5" s="234"/>
      <c r="B5" s="234"/>
      <c r="C5" s="234"/>
      <c r="D5" s="234"/>
      <c r="E5" s="236"/>
      <c r="F5" s="232"/>
      <c r="G5" s="235"/>
      <c r="H5" s="235"/>
      <c r="I5" s="235"/>
      <c r="J5" s="237"/>
    </row>
    <row r="6" spans="1:15" ht="12" customHeight="1">
      <c r="A6" s="232"/>
      <c r="B6" s="232"/>
      <c r="C6" s="232"/>
      <c r="D6" s="232"/>
      <c r="E6" s="232"/>
      <c r="F6" s="232"/>
      <c r="G6" s="232"/>
      <c r="H6" s="232"/>
      <c r="I6" s="232"/>
      <c r="J6" s="238"/>
    </row>
    <row r="7" spans="1:15" ht="24.75" customHeight="1">
      <c r="A7" s="232"/>
      <c r="B7" s="239"/>
      <c r="C7" s="239"/>
      <c r="D7" s="239"/>
      <c r="E7" s="232"/>
      <c r="F7" s="479" t="s">
        <v>0</v>
      </c>
      <c r="G7" s="480"/>
      <c r="H7" s="480"/>
      <c r="I7" s="480"/>
      <c r="J7" s="481"/>
    </row>
    <row r="8" spans="1:15" s="10" customFormat="1" ht="24.75" customHeight="1">
      <c r="A8" s="482" t="s">
        <v>28</v>
      </c>
      <c r="B8" s="484" t="s">
        <v>29</v>
      </c>
      <c r="C8" s="484"/>
      <c r="D8" s="485"/>
      <c r="E8" s="240"/>
      <c r="F8" s="488" t="s">
        <v>21</v>
      </c>
      <c r="G8" s="489"/>
      <c r="H8" s="490" t="s">
        <v>29</v>
      </c>
      <c r="I8" s="490"/>
      <c r="J8" s="491"/>
    </row>
    <row r="9" spans="1:15" s="4" customFormat="1" ht="21.95" customHeight="1">
      <c r="A9" s="483"/>
      <c r="B9" s="486"/>
      <c r="C9" s="486"/>
      <c r="D9" s="487"/>
      <c r="E9" s="240"/>
      <c r="F9" s="501" t="s">
        <v>22</v>
      </c>
      <c r="G9" s="502"/>
      <c r="H9" s="490" t="s">
        <v>29</v>
      </c>
      <c r="I9" s="490"/>
      <c r="J9" s="491"/>
      <c r="L9" s="5"/>
      <c r="M9" s="500"/>
      <c r="N9" s="500"/>
      <c r="O9" s="500"/>
    </row>
    <row r="10" spans="1:15" s="4" customFormat="1" ht="21.95" customHeight="1">
      <c r="A10" s="241" t="s">
        <v>27</v>
      </c>
      <c r="B10" s="494" t="s">
        <v>29</v>
      </c>
      <c r="C10" s="495"/>
      <c r="D10" s="496"/>
      <c r="E10" s="240"/>
      <c r="F10" s="501" t="s">
        <v>23</v>
      </c>
      <c r="G10" s="502"/>
      <c r="H10" s="490" t="s">
        <v>29</v>
      </c>
      <c r="I10" s="490"/>
      <c r="J10" s="491"/>
      <c r="K10" s="5"/>
      <c r="L10" s="5"/>
      <c r="M10" s="500"/>
      <c r="N10" s="500"/>
      <c r="O10" s="500"/>
    </row>
    <row r="11" spans="1:15" s="4" customFormat="1" ht="21.95" customHeight="1">
      <c r="A11" s="240"/>
      <c r="B11" s="240"/>
      <c r="C11" s="242"/>
      <c r="D11" s="240"/>
      <c r="E11" s="240"/>
      <c r="F11" s="501" t="s">
        <v>24</v>
      </c>
      <c r="G11" s="502"/>
      <c r="H11" s="490" t="s">
        <v>29</v>
      </c>
      <c r="I11" s="490"/>
      <c r="J11" s="491"/>
      <c r="K11" s="5"/>
      <c r="L11" s="5"/>
      <c r="M11" s="5"/>
    </row>
    <row r="12" spans="1:15" s="4" customFormat="1" ht="21.95" customHeight="1">
      <c r="A12" s="243" t="s">
        <v>10</v>
      </c>
      <c r="B12" s="497"/>
      <c r="C12" s="498"/>
      <c r="D12" s="499"/>
      <c r="E12" s="244"/>
      <c r="F12" s="501" t="s">
        <v>25</v>
      </c>
      <c r="G12" s="502"/>
      <c r="H12" s="490" t="s">
        <v>29</v>
      </c>
      <c r="I12" s="490"/>
      <c r="J12" s="491"/>
      <c r="K12" s="5"/>
      <c r="L12" s="5"/>
      <c r="M12" s="5"/>
    </row>
    <row r="13" spans="1:15" s="4" customFormat="1" ht="21.95" customHeight="1">
      <c r="A13" s="243" t="s">
        <v>11</v>
      </c>
      <c r="B13" s="497"/>
      <c r="C13" s="498"/>
      <c r="D13" s="499"/>
      <c r="E13" s="244"/>
      <c r="F13" s="503" t="s">
        <v>26</v>
      </c>
      <c r="G13" s="504"/>
      <c r="H13" s="490" t="s">
        <v>29</v>
      </c>
      <c r="I13" s="490"/>
      <c r="J13" s="491"/>
      <c r="K13" s="5"/>
      <c r="L13" s="5"/>
      <c r="M13" s="5"/>
    </row>
    <row r="14" spans="1:15" s="4" customFormat="1" ht="9" customHeight="1">
      <c r="A14" s="506"/>
      <c r="B14" s="506"/>
      <c r="C14" s="506"/>
      <c r="D14" s="506"/>
      <c r="E14" s="506"/>
      <c r="F14" s="506"/>
      <c r="G14" s="242"/>
      <c r="H14" s="242"/>
      <c r="I14" s="242"/>
      <c r="J14" s="242"/>
      <c r="K14" s="5"/>
      <c r="L14" s="5"/>
      <c r="M14" s="5"/>
    </row>
    <row r="15" spans="1:15" s="7" customFormat="1" ht="21.95" customHeight="1">
      <c r="A15" s="522" t="s">
        <v>1</v>
      </c>
      <c r="B15" s="523"/>
      <c r="C15" s="523"/>
      <c r="D15" s="523"/>
      <c r="E15" s="523"/>
      <c r="F15" s="458" t="s">
        <v>54</v>
      </c>
      <c r="G15" s="245" t="s">
        <v>7</v>
      </c>
      <c r="H15" s="507" t="s">
        <v>8</v>
      </c>
      <c r="I15" s="507"/>
      <c r="J15" s="246" t="s">
        <v>9</v>
      </c>
      <c r="K15" s="6"/>
      <c r="L15" s="6"/>
      <c r="M15" s="6"/>
    </row>
    <row r="16" spans="1:15" s="7" customFormat="1" ht="11.25" customHeight="1">
      <c r="A16" s="508"/>
      <c r="B16" s="509"/>
      <c r="C16" s="509"/>
      <c r="D16" s="509"/>
      <c r="E16" s="509"/>
      <c r="F16" s="509"/>
      <c r="G16" s="247"/>
      <c r="H16" s="510"/>
      <c r="I16" s="510"/>
      <c r="J16" s="248"/>
      <c r="K16" s="6"/>
      <c r="L16" s="6"/>
      <c r="M16" s="6"/>
    </row>
    <row r="17" spans="1:13" s="7" customFormat="1" ht="18" customHeight="1">
      <c r="A17" s="511" t="s">
        <v>56</v>
      </c>
      <c r="B17" s="565"/>
      <c r="C17" s="565"/>
      <c r="D17" s="565"/>
      <c r="E17" s="565"/>
      <c r="F17" s="565"/>
      <c r="G17" s="249"/>
      <c r="H17" s="250"/>
      <c r="I17" s="250"/>
      <c r="J17" s="251"/>
      <c r="K17" s="6"/>
      <c r="L17" s="6"/>
      <c r="M17" s="231"/>
    </row>
    <row r="18" spans="1:13" s="7" customFormat="1" ht="33.75" customHeight="1">
      <c r="A18" s="520" t="s">
        <v>65</v>
      </c>
      <c r="B18" s="521"/>
      <c r="C18" s="521"/>
      <c r="D18" s="521"/>
      <c r="E18" s="521"/>
      <c r="F18" s="459" t="s">
        <v>45</v>
      </c>
      <c r="G18" s="20"/>
      <c r="H18" s="492">
        <f>IF(F18='Location 2020'!C38,VLOOKUP(A17,'Location 2020'!C6:R16,2,FALSE),IF(F18='Location 2020'!C39,VLOOKUP(A17,'Location 2020'!C6:R16,10,FALSE),IF(F18='Location 2020'!C40,VLOOKUP(A17,'Location 2020'!C6:R16,12,FALSE),IF(F18='Location 2020'!C41,VLOOKUP(A17,'Location 2020'!C6:R16,14,FALSE),IF(F18='Location 2020'!C42,VLOOKUP(A17,'Location 2020'!C6:R16,16,FALSE))))))</f>
        <v>36.200000000000003</v>
      </c>
      <c r="I18" s="493"/>
      <c r="J18" s="252">
        <f>G18*H18</f>
        <v>0</v>
      </c>
      <c r="K18" s="6"/>
      <c r="L18" s="6"/>
      <c r="M18" s="6"/>
    </row>
    <row r="19" spans="1:13" s="7" customFormat="1" ht="9.9499999999999993" customHeight="1">
      <c r="A19" s="253"/>
      <c r="B19" s="254"/>
      <c r="C19" s="254"/>
      <c r="D19" s="254"/>
      <c r="E19" s="254"/>
      <c r="F19" s="254"/>
      <c r="G19" s="255"/>
      <c r="H19" s="256"/>
      <c r="I19" s="256"/>
      <c r="J19" s="257"/>
      <c r="K19" s="6"/>
      <c r="L19" s="6"/>
      <c r="M19" s="6"/>
    </row>
    <row r="20" spans="1:13" s="7" customFormat="1" ht="17.25" customHeight="1">
      <c r="A20" s="516" t="s">
        <v>1</v>
      </c>
      <c r="B20" s="517"/>
      <c r="C20" s="517"/>
      <c r="D20" s="517"/>
      <c r="E20" s="517"/>
      <c r="F20" s="517"/>
      <c r="G20" s="258"/>
      <c r="H20" s="259"/>
      <c r="I20" s="259"/>
      <c r="J20" s="260"/>
      <c r="K20" s="6"/>
      <c r="L20" s="6"/>
      <c r="M20" s="6"/>
    </row>
    <row r="21" spans="1:13" s="7" customFormat="1" ht="17.25" customHeight="1">
      <c r="A21" s="512" t="str">
        <f>VLOOKUP(A18,DESCRIPTION!C1:AI52,16,FALSE)</f>
        <v/>
      </c>
      <c r="B21" s="513"/>
      <c r="C21" s="513"/>
      <c r="D21" s="513"/>
      <c r="E21" s="513"/>
      <c r="F21" s="513"/>
      <c r="G21" s="255"/>
      <c r="H21" s="514"/>
      <c r="I21" s="514"/>
      <c r="J21" s="515"/>
      <c r="K21" s="6"/>
      <c r="L21" s="6"/>
      <c r="M21" s="6"/>
    </row>
    <row r="22" spans="1:13" s="3" customFormat="1" ht="17.25" customHeight="1">
      <c r="A22" s="518" t="str">
        <f>VLOOKUP(A18,DESCRIPTION!C1:AI52,17,FALSE)</f>
        <v/>
      </c>
      <c r="B22" s="519"/>
      <c r="C22" s="519"/>
      <c r="D22" s="519"/>
      <c r="E22" s="519"/>
      <c r="F22" s="519"/>
      <c r="G22" s="255"/>
      <c r="H22" s="514"/>
      <c r="I22" s="514"/>
      <c r="J22" s="515"/>
    </row>
    <row r="23" spans="1:13" s="7" customFormat="1" ht="17.25" customHeight="1">
      <c r="A23" s="518"/>
      <c r="B23" s="519"/>
      <c r="C23" s="519"/>
      <c r="D23" s="519"/>
      <c r="E23" s="519"/>
      <c r="F23" s="519"/>
      <c r="G23" s="255"/>
      <c r="H23" s="514"/>
      <c r="I23" s="514"/>
      <c r="J23" s="515"/>
      <c r="K23" s="6"/>
      <c r="L23" s="6"/>
      <c r="M23" s="6"/>
    </row>
    <row r="24" spans="1:13" s="7" customFormat="1" ht="17.25" customHeight="1">
      <c r="A24" s="518"/>
      <c r="B24" s="519"/>
      <c r="C24" s="519"/>
      <c r="D24" s="519"/>
      <c r="E24" s="519"/>
      <c r="F24" s="519"/>
      <c r="G24" s="255"/>
      <c r="H24" s="514"/>
      <c r="I24" s="514"/>
      <c r="J24" s="515"/>
      <c r="K24" s="6"/>
      <c r="L24" s="6"/>
      <c r="M24" s="6"/>
    </row>
    <row r="25" spans="1:13" s="7" customFormat="1" ht="60.6" customHeight="1">
      <c r="A25" s="518"/>
      <c r="B25" s="519"/>
      <c r="C25" s="519"/>
      <c r="D25" s="519"/>
      <c r="E25" s="519"/>
      <c r="F25" s="519"/>
      <c r="G25" s="255"/>
      <c r="H25" s="514"/>
      <c r="I25" s="514"/>
      <c r="J25" s="515"/>
      <c r="K25" s="6"/>
      <c r="L25" s="6"/>
      <c r="M25" s="6"/>
    </row>
    <row r="26" spans="1:13" s="7" customFormat="1" ht="27" customHeight="1">
      <c r="A26" s="518"/>
      <c r="B26" s="519"/>
      <c r="C26" s="519"/>
      <c r="D26" s="519"/>
      <c r="E26" s="519"/>
      <c r="F26" s="519"/>
      <c r="G26" s="255"/>
      <c r="H26" s="514"/>
      <c r="I26" s="514"/>
      <c r="J26" s="515"/>
      <c r="K26" s="6"/>
      <c r="L26" s="6"/>
      <c r="M26" s="6"/>
    </row>
    <row r="27" spans="1:13" s="7" customFormat="1" ht="17.25" customHeight="1">
      <c r="A27" s="468" t="s">
        <v>5</v>
      </c>
      <c r="B27" s="469"/>
      <c r="C27" s="469"/>
      <c r="D27" s="469"/>
      <c r="E27" s="469"/>
      <c r="F27" s="469"/>
      <c r="G27" s="258"/>
      <c r="H27" s="259"/>
      <c r="I27" s="259"/>
      <c r="J27" s="260"/>
      <c r="K27" s="6"/>
      <c r="L27" s="6"/>
      <c r="M27" s="6"/>
    </row>
    <row r="28" spans="1:13" s="3" customFormat="1" ht="17.25" customHeight="1">
      <c r="A28" s="505">
        <f>VLOOKUP(A18,DESCRIPTION!C1:AI52,18,FALSE)</f>
        <v>111</v>
      </c>
      <c r="B28" s="476"/>
      <c r="C28" s="476"/>
      <c r="D28" s="476"/>
      <c r="E28" s="476"/>
      <c r="F28" s="476"/>
      <c r="G28" s="1">
        <v>0</v>
      </c>
      <c r="H28" s="462"/>
      <c r="I28" s="462"/>
      <c r="J28" s="261">
        <f t="shared" ref="J28:J35" si="0">G28*H28</f>
        <v>0</v>
      </c>
    </row>
    <row r="29" spans="1:13" s="3" customFormat="1" ht="17.25" customHeight="1">
      <c r="A29" s="505">
        <f>VLOOKUP(A18,DESCRIPTION!C1:AI52,20,FALSE)</f>
        <v>112</v>
      </c>
      <c r="B29" s="476"/>
      <c r="C29" s="476"/>
      <c r="D29" s="476"/>
      <c r="E29" s="476"/>
      <c r="F29" s="476"/>
      <c r="G29" s="1">
        <v>0</v>
      </c>
      <c r="H29" s="462">
        <f>VLOOKUP(A18,DESCRIPTION!C1:AI52,21,FALSE)</f>
        <v>15</v>
      </c>
      <c r="I29" s="462"/>
      <c r="J29" s="261">
        <f t="shared" si="0"/>
        <v>0</v>
      </c>
    </row>
    <row r="30" spans="1:13" s="7" customFormat="1" ht="17.25" customHeight="1">
      <c r="A30" s="505">
        <f>VLOOKUP(A18,DESCRIPTION!C1:AI52,22,FALSE)</f>
        <v>113</v>
      </c>
      <c r="B30" s="476"/>
      <c r="C30" s="476"/>
      <c r="D30" s="476"/>
      <c r="E30" s="476"/>
      <c r="F30" s="476"/>
      <c r="G30" s="1">
        <v>0</v>
      </c>
      <c r="H30" s="462">
        <f>VLOOKUP(A18,DESCRIPTION!C1:AI52,23,FALSE)</f>
        <v>38</v>
      </c>
      <c r="I30" s="462"/>
      <c r="J30" s="261">
        <f t="shared" si="0"/>
        <v>0</v>
      </c>
      <c r="K30" s="6"/>
      <c r="L30" s="6"/>
      <c r="M30" s="6"/>
    </row>
    <row r="31" spans="1:13" s="3" customFormat="1" ht="17.25" customHeight="1">
      <c r="A31" s="505" t="str">
        <f>VLOOKUP(A18,DESCRIPTION!C1:AI52,24,FALSE)</f>
        <v/>
      </c>
      <c r="B31" s="476"/>
      <c r="C31" s="476"/>
      <c r="D31" s="476"/>
      <c r="E31" s="476"/>
      <c r="F31" s="476"/>
      <c r="G31" s="1">
        <v>0</v>
      </c>
      <c r="H31" s="462">
        <f>VLOOKUP(A18,DESCRIPTION!C1:AI52,25,FALSE)</f>
        <v>0</v>
      </c>
      <c r="I31" s="462"/>
      <c r="J31" s="261">
        <f t="shared" si="0"/>
        <v>0</v>
      </c>
    </row>
    <row r="32" spans="1:13" s="3" customFormat="1" ht="17.25" customHeight="1">
      <c r="A32" s="505" t="str">
        <f>VLOOKUP(A18,DESCRIPTION!C1:AI52,26,FALSE)</f>
        <v/>
      </c>
      <c r="B32" s="476"/>
      <c r="C32" s="476"/>
      <c r="D32" s="476"/>
      <c r="E32" s="476"/>
      <c r="F32" s="476"/>
      <c r="G32" s="1">
        <v>0</v>
      </c>
      <c r="H32" s="462">
        <f>VLOOKUP(A18,DESCRIPTION!C1:AI52,27,FALSE)</f>
        <v>0</v>
      </c>
      <c r="I32" s="462"/>
      <c r="J32" s="261">
        <f t="shared" si="0"/>
        <v>0</v>
      </c>
    </row>
    <row r="33" spans="1:14" s="3" customFormat="1" ht="17.25" customHeight="1">
      <c r="A33" s="505" t="str">
        <f>VLOOKUP(A18,DESCRIPTION!C1:AI52,28,FALSE)</f>
        <v/>
      </c>
      <c r="B33" s="476"/>
      <c r="C33" s="476"/>
      <c r="D33" s="476"/>
      <c r="E33" s="476"/>
      <c r="F33" s="476"/>
      <c r="G33" s="1">
        <v>0</v>
      </c>
      <c r="H33" s="462">
        <f>VLOOKUP(A18,DESCRIPTION!C1:AI52,29,FALSE)</f>
        <v>0</v>
      </c>
      <c r="I33" s="462"/>
      <c r="J33" s="261">
        <f t="shared" si="0"/>
        <v>0</v>
      </c>
    </row>
    <row r="34" spans="1:14" s="3" customFormat="1" ht="17.25" customHeight="1">
      <c r="A34" s="505" t="str">
        <f>VLOOKUP(A18,DESCRIPTION!C1:AI52,30,FALSE)</f>
        <v/>
      </c>
      <c r="B34" s="476"/>
      <c r="C34" s="476"/>
      <c r="D34" s="476"/>
      <c r="E34" s="476"/>
      <c r="F34" s="476"/>
      <c r="G34" s="1">
        <v>0</v>
      </c>
      <c r="H34" s="462">
        <f>VLOOKUP(A18,DESCRIPTION!C1:AI52,31,FALSE)</f>
        <v>0</v>
      </c>
      <c r="I34" s="462"/>
      <c r="J34" s="261">
        <f t="shared" si="0"/>
        <v>0</v>
      </c>
    </row>
    <row r="35" spans="1:14" s="3" customFormat="1" ht="17.25" customHeight="1">
      <c r="A35" s="505" t="str">
        <f>VLOOKUP(A18,DESCRIPTION!C1:AI52,32,FALSE)</f>
        <v/>
      </c>
      <c r="B35" s="476"/>
      <c r="C35" s="476"/>
      <c r="D35" s="476"/>
      <c r="E35" s="476"/>
      <c r="F35" s="476"/>
      <c r="G35" s="1">
        <v>0</v>
      </c>
      <c r="H35" s="524">
        <f>VLOOKUP(A18,DESCRIPTION!C1:AI52,33,FALSE)</f>
        <v>0</v>
      </c>
      <c r="I35" s="524"/>
      <c r="J35" s="261">
        <f t="shared" si="0"/>
        <v>0</v>
      </c>
    </row>
    <row r="36" spans="1:14" s="3" customFormat="1" ht="17.25" customHeight="1">
      <c r="A36" s="505"/>
      <c r="B36" s="476"/>
      <c r="C36" s="476"/>
      <c r="D36" s="476"/>
      <c r="E36" s="476"/>
      <c r="F36" s="476"/>
      <c r="G36" s="255"/>
      <c r="H36" s="524"/>
      <c r="I36" s="524"/>
      <c r="J36" s="261"/>
    </row>
    <row r="37" spans="1:14" s="3" customFormat="1" ht="6.95" customHeight="1">
      <c r="A37" s="525"/>
      <c r="B37" s="526"/>
      <c r="C37" s="526"/>
      <c r="D37" s="526"/>
      <c r="E37" s="526"/>
      <c r="F37" s="526"/>
      <c r="G37" s="255"/>
      <c r="H37" s="256"/>
      <c r="I37" s="256"/>
      <c r="J37" s="257"/>
    </row>
    <row r="38" spans="1:14" s="7" customFormat="1" ht="17.25" customHeight="1">
      <c r="A38" s="548" t="s">
        <v>20</v>
      </c>
      <c r="B38" s="549"/>
      <c r="C38" s="549"/>
      <c r="D38" s="549"/>
      <c r="E38" s="549"/>
      <c r="F38" s="549"/>
      <c r="G38" s="169"/>
      <c r="H38" s="547"/>
      <c r="I38" s="547"/>
      <c r="J38" s="170">
        <f>- (J18+J28+J29+J30+J31+J32+J33+J34+J35+J36)*0%</f>
        <v>0</v>
      </c>
      <c r="K38" s="6"/>
      <c r="L38" s="6"/>
      <c r="M38" s="6"/>
    </row>
    <row r="39" spans="1:14" s="4" customFormat="1" ht="6" customHeight="1">
      <c r="A39" s="543"/>
      <c r="B39" s="550"/>
      <c r="C39" s="550"/>
      <c r="D39" s="550"/>
      <c r="E39" s="550"/>
      <c r="F39" s="550"/>
      <c r="G39" s="255"/>
      <c r="H39" s="514"/>
      <c r="I39" s="514"/>
      <c r="J39" s="262"/>
      <c r="K39" s="6"/>
      <c r="L39" s="6"/>
      <c r="M39" s="6"/>
      <c r="N39" s="7"/>
    </row>
    <row r="40" spans="1:14" s="4" customFormat="1" ht="17.25" customHeight="1">
      <c r="A40" s="551"/>
      <c r="B40" s="552"/>
      <c r="C40" s="552"/>
      <c r="D40" s="552"/>
      <c r="E40" s="552"/>
      <c r="F40" s="552"/>
      <c r="G40" s="171"/>
      <c r="H40" s="553"/>
      <c r="I40" s="553"/>
      <c r="J40" s="172"/>
      <c r="K40" s="6"/>
      <c r="L40" s="6"/>
      <c r="M40" s="6"/>
      <c r="N40" s="7"/>
    </row>
    <row r="41" spans="1:14" s="4" customFormat="1" ht="8.25" customHeight="1">
      <c r="A41" s="263"/>
      <c r="B41" s="264"/>
      <c r="C41" s="264"/>
      <c r="D41" s="264"/>
      <c r="E41" s="264"/>
      <c r="F41" s="264"/>
      <c r="G41" s="255"/>
      <c r="H41" s="256"/>
      <c r="I41" s="256"/>
      <c r="J41" s="262"/>
      <c r="K41" s="6"/>
      <c r="L41" s="6"/>
      <c r="M41" s="6"/>
      <c r="N41" s="7"/>
    </row>
    <row r="42" spans="1:14" s="7" customFormat="1" ht="17.25" customHeight="1">
      <c r="A42" s="468" t="s">
        <v>16</v>
      </c>
      <c r="B42" s="469"/>
      <c r="C42" s="469"/>
      <c r="D42" s="469"/>
      <c r="E42" s="469"/>
      <c r="F42" s="469"/>
      <c r="G42" s="258"/>
      <c r="H42" s="265"/>
      <c r="I42" s="265"/>
      <c r="J42" s="266"/>
      <c r="K42" s="6"/>
      <c r="L42" s="6"/>
      <c r="M42" s="6"/>
    </row>
    <row r="43" spans="1:14" s="4" customFormat="1" ht="17.25" customHeight="1">
      <c r="A43" s="512"/>
      <c r="B43" s="513"/>
      <c r="C43" s="513"/>
      <c r="D43" s="513"/>
      <c r="E43" s="513"/>
      <c r="F43" s="513"/>
      <c r="G43" s="1"/>
      <c r="H43" s="462"/>
      <c r="I43" s="462"/>
      <c r="J43" s="261"/>
      <c r="K43" s="6"/>
      <c r="L43" s="6"/>
      <c r="M43" s="6"/>
      <c r="N43" s="7"/>
    </row>
    <row r="44" spans="1:14" s="4" customFormat="1" ht="17.25" customHeight="1">
      <c r="A44" s="512"/>
      <c r="B44" s="513"/>
      <c r="C44" s="513"/>
      <c r="D44" s="513"/>
      <c r="E44" s="513"/>
      <c r="F44" s="513"/>
      <c r="G44" s="1"/>
      <c r="H44" s="462"/>
      <c r="I44" s="462"/>
      <c r="J44" s="261"/>
      <c r="K44" s="6"/>
      <c r="L44" s="6"/>
      <c r="M44" s="6"/>
      <c r="N44" s="7"/>
    </row>
    <row r="45" spans="1:14" s="7" customFormat="1" ht="17.25" customHeight="1">
      <c r="A45" s="512"/>
      <c r="B45" s="513"/>
      <c r="C45" s="513"/>
      <c r="D45" s="513"/>
      <c r="E45" s="513"/>
      <c r="F45" s="513"/>
      <c r="G45" s="1"/>
      <c r="H45" s="462"/>
      <c r="I45" s="462"/>
      <c r="J45" s="261"/>
      <c r="K45" s="6"/>
      <c r="L45" s="6"/>
      <c r="M45" s="6"/>
    </row>
    <row r="46" spans="1:14" s="7" customFormat="1" ht="17.25" customHeight="1">
      <c r="A46" s="505"/>
      <c r="B46" s="476"/>
      <c r="C46" s="476"/>
      <c r="D46" s="476"/>
      <c r="E46" s="476"/>
      <c r="F46" s="476"/>
      <c r="G46" s="255"/>
      <c r="H46" s="462"/>
      <c r="I46" s="462"/>
      <c r="J46" s="261"/>
      <c r="K46" s="6"/>
      <c r="L46" s="6"/>
      <c r="M46" s="6"/>
    </row>
    <row r="47" spans="1:14" s="7" customFormat="1" ht="17.25" customHeight="1">
      <c r="A47" s="505"/>
      <c r="B47" s="476"/>
      <c r="C47" s="476"/>
      <c r="D47" s="476"/>
      <c r="E47" s="476"/>
      <c r="F47" s="476"/>
      <c r="G47" s="393"/>
      <c r="H47" s="462"/>
      <c r="I47" s="462"/>
      <c r="J47" s="261"/>
      <c r="K47" s="231"/>
      <c r="L47" s="231"/>
      <c r="M47" s="231"/>
    </row>
    <row r="48" spans="1:14" s="7" customFormat="1" ht="17.45" customHeight="1">
      <c r="A48" s="465"/>
      <c r="B48" s="466"/>
      <c r="C48" s="466"/>
      <c r="D48" s="466"/>
      <c r="E48" s="466"/>
      <c r="F48" s="466"/>
      <c r="G48" s="255"/>
      <c r="H48" s="514"/>
      <c r="I48" s="514"/>
      <c r="J48" s="257"/>
      <c r="K48" s="6"/>
      <c r="L48" s="6"/>
      <c r="M48" s="6"/>
    </row>
    <row r="49" spans="1:13" s="7" customFormat="1" ht="17.45" customHeight="1">
      <c r="A49" s="465"/>
      <c r="B49" s="466"/>
      <c r="C49" s="466"/>
      <c r="D49" s="466"/>
      <c r="E49" s="466"/>
      <c r="F49" s="466"/>
      <c r="G49" s="255"/>
      <c r="H49" s="256"/>
      <c r="I49" s="256"/>
      <c r="J49" s="257"/>
      <c r="K49" s="6"/>
      <c r="L49" s="6"/>
      <c r="M49" s="6"/>
    </row>
    <row r="50" spans="1:13" s="7" customFormat="1" ht="17.45" customHeight="1">
      <c r="A50" s="465"/>
      <c r="B50" s="466"/>
      <c r="C50" s="466"/>
      <c r="D50" s="466"/>
      <c r="E50" s="466"/>
      <c r="F50" s="466"/>
      <c r="G50" s="255"/>
      <c r="H50" s="256"/>
      <c r="I50" s="256"/>
      <c r="J50" s="257"/>
      <c r="K50" s="6"/>
      <c r="L50" s="6"/>
      <c r="M50" s="6"/>
    </row>
    <row r="51" spans="1:13" s="7" customFormat="1" ht="17.45" customHeight="1">
      <c r="A51" s="465"/>
      <c r="B51" s="554"/>
      <c r="C51" s="554"/>
      <c r="D51" s="554"/>
      <c r="E51" s="554"/>
      <c r="F51" s="554"/>
      <c r="G51" s="393"/>
      <c r="H51" s="392"/>
      <c r="I51" s="392"/>
      <c r="J51" s="257"/>
      <c r="K51" s="231"/>
      <c r="L51" s="231"/>
      <c r="M51" s="231"/>
    </row>
    <row r="52" spans="1:13" s="7" customFormat="1" ht="17.45" customHeight="1">
      <c r="A52" s="533"/>
      <c r="B52" s="534"/>
      <c r="C52" s="534"/>
      <c r="D52" s="534"/>
      <c r="E52" s="534"/>
      <c r="F52" s="534"/>
      <c r="G52" s="171"/>
      <c r="H52" s="535"/>
      <c r="I52" s="535"/>
      <c r="J52" s="189"/>
      <c r="K52" s="6"/>
      <c r="L52" s="6"/>
      <c r="M52" s="6"/>
    </row>
    <row r="53" spans="1:13" s="7" customFormat="1" ht="8.25" customHeight="1">
      <c r="A53" s="267"/>
      <c r="B53" s="242"/>
      <c r="C53" s="242"/>
      <c r="D53" s="242"/>
      <c r="E53" s="242"/>
      <c r="F53" s="242"/>
      <c r="G53" s="255"/>
      <c r="H53" s="268"/>
      <c r="I53" s="268"/>
      <c r="J53" s="257"/>
      <c r="K53" s="6"/>
      <c r="L53" s="6"/>
      <c r="M53" s="6"/>
    </row>
    <row r="54" spans="1:13" s="7" customFormat="1" ht="17.25" customHeight="1">
      <c r="A54" s="468" t="s">
        <v>6</v>
      </c>
      <c r="B54" s="469"/>
      <c r="C54" s="469"/>
      <c r="D54" s="469"/>
      <c r="E54" s="469"/>
      <c r="F54" s="469"/>
      <c r="G54" s="258"/>
      <c r="H54" s="265"/>
      <c r="I54" s="265"/>
      <c r="J54" s="266"/>
      <c r="K54" s="6"/>
      <c r="L54" s="6"/>
      <c r="M54" s="6"/>
    </row>
    <row r="55" spans="1:13" s="7" customFormat="1" ht="9.9499999999999993" customHeight="1">
      <c r="A55" s="543"/>
      <c r="B55" s="544"/>
      <c r="C55" s="544"/>
      <c r="D55" s="544"/>
      <c r="E55" s="544"/>
      <c r="F55" s="544"/>
      <c r="G55" s="269"/>
      <c r="H55" s="545"/>
      <c r="I55" s="545"/>
      <c r="J55" s="257"/>
      <c r="K55" s="6"/>
      <c r="L55" s="6"/>
      <c r="M55" s="6"/>
    </row>
    <row r="56" spans="1:13" s="7" customFormat="1" ht="21" customHeight="1">
      <c r="A56" s="270"/>
      <c r="B56" s="271"/>
      <c r="C56" s="271"/>
      <c r="D56" s="271"/>
      <c r="E56" s="271"/>
      <c r="F56" s="272"/>
      <c r="G56" s="546" t="s">
        <v>2</v>
      </c>
      <c r="H56" s="546"/>
      <c r="I56" s="546"/>
      <c r="J56" s="273">
        <f>SUM(J16:J54)</f>
        <v>0</v>
      </c>
      <c r="K56" s="6"/>
      <c r="L56" s="6"/>
      <c r="M56" s="6"/>
    </row>
    <row r="57" spans="1:13" s="7" customFormat="1" ht="20.25" customHeight="1" thickBot="1">
      <c r="A57" s="274"/>
      <c r="B57" s="275"/>
      <c r="C57" s="275"/>
      <c r="D57" s="275"/>
      <c r="E57" s="275"/>
      <c r="F57" s="276"/>
      <c r="G57" s="541" t="s">
        <v>3</v>
      </c>
      <c r="H57" s="541"/>
      <c r="I57" s="541"/>
      <c r="J57" s="277">
        <f>J56*20/100</f>
        <v>0</v>
      </c>
      <c r="K57" s="6"/>
      <c r="L57" s="6"/>
      <c r="M57" s="6"/>
    </row>
    <row r="58" spans="1:13" s="3" customFormat="1" ht="27" customHeight="1" thickTop="1">
      <c r="A58" s="278"/>
      <c r="B58" s="279"/>
      <c r="C58" s="279"/>
      <c r="D58" s="279"/>
      <c r="E58" s="279"/>
      <c r="F58" s="280"/>
      <c r="G58" s="542" t="s">
        <v>4</v>
      </c>
      <c r="H58" s="542"/>
      <c r="I58" s="542"/>
      <c r="J58" s="281">
        <f>J56+J57</f>
        <v>0</v>
      </c>
    </row>
    <row r="59" spans="1:13" s="3" customFormat="1" ht="11.1" customHeight="1">
      <c r="A59" s="282"/>
      <c r="B59" s="283"/>
      <c r="C59" s="283"/>
      <c r="D59" s="283"/>
      <c r="E59" s="283"/>
      <c r="F59" s="283"/>
      <c r="G59" s="284"/>
      <c r="H59" s="284"/>
      <c r="I59" s="284"/>
      <c r="J59" s="285"/>
    </row>
    <row r="60" spans="1:13" s="3" customFormat="1" ht="27" customHeight="1">
      <c r="A60" s="536" t="s">
        <v>18</v>
      </c>
      <c r="B60" s="536"/>
      <c r="C60" s="536"/>
      <c r="D60" s="282"/>
      <c r="E60" s="537" t="s">
        <v>31</v>
      </c>
      <c r="F60" s="538"/>
      <c r="G60" s="538"/>
      <c r="H60" s="538"/>
      <c r="I60" s="539"/>
      <c r="J60" s="414"/>
    </row>
    <row r="61" spans="1:13" ht="17.25" customHeight="1">
      <c r="A61" s="464" t="s">
        <v>19</v>
      </c>
      <c r="B61" s="464"/>
      <c r="C61" s="286"/>
      <c r="D61" s="232"/>
      <c r="E61" s="540" t="s">
        <v>32</v>
      </c>
      <c r="F61" s="540"/>
      <c r="G61" s="540"/>
      <c r="H61" s="540"/>
      <c r="I61" s="540"/>
      <c r="J61" s="531">
        <f>J56*30/100</f>
        <v>0</v>
      </c>
    </row>
    <row r="62" spans="1:13" ht="24" customHeight="1">
      <c r="A62" s="287"/>
      <c r="B62" s="288"/>
      <c r="C62" s="289"/>
      <c r="D62" s="232"/>
      <c r="E62" s="540"/>
      <c r="F62" s="540"/>
      <c r="G62" s="540"/>
      <c r="H62" s="540"/>
      <c r="I62" s="540"/>
      <c r="J62" s="532"/>
    </row>
    <row r="63" spans="1:13" ht="6.95" customHeight="1">
      <c r="A63" s="290"/>
      <c r="B63" s="291"/>
      <c r="C63" s="292"/>
      <c r="D63" s="240"/>
      <c r="E63" s="293"/>
      <c r="F63" s="293"/>
      <c r="G63" s="293"/>
      <c r="H63" s="293"/>
      <c r="I63" s="293"/>
      <c r="J63" s="294"/>
    </row>
    <row r="64" spans="1:13" ht="14.1" customHeight="1">
      <c r="A64" s="290"/>
      <c r="B64" s="291"/>
      <c r="C64" s="295"/>
      <c r="D64" s="296"/>
      <c r="E64" s="467"/>
      <c r="F64" s="467"/>
      <c r="G64" s="467"/>
      <c r="H64" s="467"/>
      <c r="I64" s="467"/>
      <c r="J64" s="467"/>
    </row>
    <row r="65" spans="1:13" ht="15" customHeight="1">
      <c r="A65" s="297"/>
      <c r="B65" s="298"/>
      <c r="C65" s="299"/>
      <c r="D65" s="300"/>
      <c r="E65" s="467"/>
      <c r="F65" s="467"/>
      <c r="G65" s="467"/>
      <c r="H65" s="467"/>
      <c r="I65" s="467"/>
      <c r="J65" s="467"/>
    </row>
    <row r="66" spans="1:13" ht="17.100000000000001" customHeight="1">
      <c r="A66" s="232"/>
      <c r="B66" s="232"/>
      <c r="C66" s="232"/>
      <c r="D66" s="232"/>
      <c r="E66" s="232"/>
      <c r="F66" s="232"/>
      <c r="G66" s="296"/>
      <c r="H66" s="296"/>
      <c r="I66" s="296"/>
      <c r="J66" s="387" t="s">
        <v>30</v>
      </c>
    </row>
    <row r="67" spans="1:13" ht="2.25" customHeight="1">
      <c r="A67" s="301"/>
      <c r="B67" s="301"/>
      <c r="C67" s="301"/>
      <c r="D67" s="301"/>
      <c r="E67" s="301"/>
      <c r="F67" s="301"/>
      <c r="G67" s="301"/>
      <c r="H67" s="301"/>
      <c r="I67" s="301"/>
      <c r="J67" s="301"/>
    </row>
    <row r="68" spans="1:13" ht="12.95" customHeight="1">
      <c r="A68" s="463"/>
      <c r="B68" s="463"/>
      <c r="C68" s="463"/>
      <c r="D68" s="463"/>
      <c r="E68" s="463"/>
      <c r="F68" s="463"/>
      <c r="G68" s="463"/>
      <c r="H68" s="463"/>
      <c r="I68" s="463"/>
      <c r="J68" s="463"/>
    </row>
    <row r="69" spans="1:13" ht="12" customHeight="1">
      <c r="A69" s="463"/>
      <c r="B69" s="463"/>
      <c r="C69" s="463"/>
      <c r="D69" s="463"/>
      <c r="E69" s="463"/>
      <c r="F69" s="463"/>
      <c r="G69" s="463"/>
      <c r="H69" s="463"/>
      <c r="I69" s="463"/>
      <c r="J69" s="463"/>
    </row>
    <row r="70" spans="1:13" ht="17.25" customHeight="1">
      <c r="A70" s="232"/>
      <c r="B70" s="232"/>
      <c r="C70" s="232"/>
      <c r="D70" s="232"/>
      <c r="E70" s="232"/>
      <c r="F70" s="232"/>
      <c r="G70" s="232"/>
      <c r="H70" s="232"/>
      <c r="I70" s="232"/>
      <c r="J70" s="232"/>
    </row>
    <row r="71" spans="1:13" ht="12" customHeight="1">
      <c r="A71" s="472"/>
      <c r="B71" s="472"/>
      <c r="C71" s="472"/>
      <c r="D71" s="472"/>
      <c r="E71" s="472"/>
      <c r="F71" s="233"/>
      <c r="G71" s="473"/>
      <c r="H71" s="473"/>
      <c r="I71" s="473"/>
      <c r="J71" s="473"/>
    </row>
    <row r="72" spans="1:13" ht="12" customHeight="1">
      <c r="A72" s="234"/>
      <c r="B72" s="234"/>
      <c r="C72" s="234"/>
      <c r="D72" s="234"/>
      <c r="E72" s="234"/>
      <c r="F72" s="233"/>
      <c r="G72" s="302"/>
      <c r="H72" s="302"/>
      <c r="I72" s="302"/>
      <c r="J72" s="302"/>
    </row>
    <row r="73" spans="1:13" ht="12" customHeight="1">
      <c r="A73" s="234"/>
      <c r="B73" s="234"/>
      <c r="C73" s="234"/>
      <c r="D73" s="234"/>
      <c r="E73" s="234"/>
      <c r="F73" s="233"/>
      <c r="G73" s="302"/>
      <c r="H73" s="302"/>
      <c r="I73" s="302"/>
      <c r="J73" s="302"/>
      <c r="M73" s="8"/>
    </row>
    <row r="74" spans="1:13" ht="12" customHeight="1">
      <c r="A74" s="234"/>
      <c r="B74" s="234"/>
      <c r="C74" s="234"/>
      <c r="D74" s="234"/>
      <c r="E74" s="236"/>
      <c r="F74" s="232"/>
      <c r="G74" s="302"/>
      <c r="H74" s="302"/>
      <c r="I74" s="302"/>
      <c r="J74" s="302"/>
    </row>
    <row r="75" spans="1:13" ht="17.25" customHeight="1">
      <c r="A75" s="232"/>
      <c r="B75" s="232"/>
      <c r="C75" s="232"/>
      <c r="D75" s="232"/>
      <c r="E75" s="232"/>
      <c r="F75" s="232"/>
      <c r="G75" s="232"/>
      <c r="H75" s="232"/>
      <c r="I75" s="232"/>
      <c r="J75" s="232"/>
    </row>
    <row r="76" spans="1:13" ht="11.25" customHeight="1">
      <c r="A76" s="232"/>
      <c r="B76" s="232"/>
      <c r="C76" s="232"/>
      <c r="D76" s="232"/>
      <c r="E76" s="232"/>
      <c r="F76" s="232"/>
      <c r="G76" s="232"/>
      <c r="H76" s="232"/>
      <c r="I76" s="232"/>
      <c r="J76" s="232"/>
    </row>
    <row r="77" spans="1:13" ht="18" customHeight="1">
      <c r="A77" s="474"/>
      <c r="B77" s="474"/>
      <c r="C77" s="474"/>
      <c r="D77" s="474"/>
      <c r="E77" s="474"/>
      <c r="F77" s="474"/>
      <c r="G77" s="474"/>
      <c r="H77" s="474"/>
      <c r="I77" s="474"/>
      <c r="J77" s="474"/>
    </row>
    <row r="78" spans="1:13">
      <c r="A78" s="232"/>
      <c r="B78" s="232"/>
      <c r="C78" s="232"/>
      <c r="D78" s="232"/>
      <c r="E78" s="232"/>
      <c r="F78" s="232"/>
      <c r="G78" s="232"/>
      <c r="H78" s="232"/>
      <c r="I78" s="232"/>
      <c r="J78" s="232"/>
    </row>
    <row r="79" spans="1:13" ht="162.75" customHeight="1">
      <c r="A79" s="475"/>
      <c r="B79" s="476"/>
      <c r="C79" s="476"/>
      <c r="D79" s="476"/>
      <c r="E79" s="476"/>
      <c r="F79" s="476"/>
      <c r="G79" s="476"/>
      <c r="H79" s="476"/>
      <c r="I79" s="476"/>
      <c r="J79" s="476"/>
    </row>
    <row r="80" spans="1:13" ht="366" customHeight="1">
      <c r="A80" s="466"/>
      <c r="B80" s="477"/>
      <c r="C80" s="477"/>
      <c r="D80" s="477"/>
      <c r="E80" s="477"/>
      <c r="F80" s="477"/>
      <c r="G80" s="477"/>
      <c r="H80" s="477"/>
      <c r="I80" s="477"/>
      <c r="J80" s="477"/>
    </row>
    <row r="81" spans="1:10" ht="398.25" customHeight="1">
      <c r="A81" s="466"/>
      <c r="B81" s="466"/>
      <c r="C81" s="466"/>
      <c r="D81" s="466"/>
      <c r="E81" s="466"/>
      <c r="F81" s="466"/>
      <c r="G81" s="466"/>
      <c r="H81" s="466"/>
      <c r="I81" s="466"/>
      <c r="J81" s="466"/>
    </row>
    <row r="82" spans="1:10" ht="233.25" customHeight="1">
      <c r="A82" s="527"/>
      <c r="B82" s="528"/>
      <c r="C82" s="528"/>
      <c r="D82" s="528"/>
      <c r="E82" s="528"/>
      <c r="F82" s="528"/>
      <c r="G82" s="528"/>
      <c r="H82" s="528"/>
      <c r="I82" s="528"/>
      <c r="J82" s="528"/>
    </row>
    <row r="83" spans="1:10" ht="210.75" customHeight="1">
      <c r="A83" s="466"/>
      <c r="B83" s="466"/>
      <c r="C83" s="466"/>
      <c r="D83" s="466"/>
      <c r="E83" s="466"/>
      <c r="F83" s="466"/>
      <c r="G83" s="466"/>
      <c r="H83" s="466"/>
      <c r="I83" s="466"/>
      <c r="J83" s="466"/>
    </row>
    <row r="84" spans="1:10" ht="184.5" customHeight="1">
      <c r="A84" s="529"/>
      <c r="B84" s="530"/>
      <c r="C84" s="530"/>
      <c r="D84" s="530"/>
      <c r="E84" s="530"/>
      <c r="F84" s="530"/>
      <c r="G84" s="530"/>
      <c r="H84" s="530"/>
      <c r="I84" s="530"/>
      <c r="J84" s="530"/>
    </row>
    <row r="85" spans="1:10" ht="259.5" customHeight="1">
      <c r="A85" s="470"/>
      <c r="B85" s="471"/>
      <c r="C85" s="471"/>
      <c r="D85" s="471"/>
      <c r="E85" s="471"/>
      <c r="F85" s="471"/>
      <c r="G85" s="471"/>
      <c r="H85" s="471"/>
      <c r="I85" s="471"/>
      <c r="J85" s="471"/>
    </row>
    <row r="86" spans="1:10" ht="298.5" customHeight="1">
      <c r="A86" s="461"/>
      <c r="B86" s="461"/>
      <c r="C86" s="461"/>
      <c r="D86" s="461"/>
      <c r="E86" s="461"/>
      <c r="F86" s="461"/>
      <c r="G86" s="461"/>
      <c r="H86" s="461"/>
      <c r="I86" s="461"/>
      <c r="J86" s="461"/>
    </row>
    <row r="87" spans="1:10" ht="15" customHeight="1">
      <c r="A87" s="191"/>
    </row>
    <row r="88" spans="1:10" ht="15" customHeight="1">
      <c r="A88" s="191"/>
    </row>
    <row r="89" spans="1:10" ht="15" customHeight="1">
      <c r="A89" s="191"/>
    </row>
    <row r="90" spans="1:10" ht="15" customHeight="1">
      <c r="A90" s="191"/>
    </row>
    <row r="91" spans="1:10" ht="15" customHeight="1">
      <c r="A91" s="191"/>
    </row>
    <row r="92" spans="1:10" ht="15" customHeight="1">
      <c r="A92" s="191"/>
    </row>
    <row r="93" spans="1:10" ht="15" customHeight="1">
      <c r="A93" s="190"/>
    </row>
    <row r="94" spans="1:10" ht="15" customHeight="1">
      <c r="A94" s="192"/>
    </row>
    <row r="95" spans="1:10" ht="15" customHeight="1">
      <c r="A95" s="192"/>
    </row>
    <row r="96" spans="1:10" ht="15" customHeight="1">
      <c r="A96" s="192"/>
    </row>
    <row r="97" spans="1:1" ht="15" customHeight="1">
      <c r="A97" s="191"/>
    </row>
    <row r="98" spans="1:1" ht="15" customHeight="1">
      <c r="A98" s="192"/>
    </row>
    <row r="99" spans="1:1" ht="15" customHeight="1">
      <c r="A99" s="192"/>
    </row>
    <row r="100" spans="1:1" ht="15" customHeight="1">
      <c r="A100" s="192"/>
    </row>
    <row r="101" spans="1:1" ht="15" customHeight="1">
      <c r="A101" s="192"/>
    </row>
    <row r="102" spans="1:1" ht="15" customHeight="1">
      <c r="A102" s="192"/>
    </row>
    <row r="103" spans="1:1" ht="15" customHeight="1">
      <c r="A103" s="192"/>
    </row>
    <row r="104" spans="1:1" ht="15" customHeight="1">
      <c r="A104" s="192"/>
    </row>
    <row r="105" spans="1:1">
      <c r="A105" s="193"/>
    </row>
  </sheetData>
  <sheetProtection formatCells="0" selectLockedCells="1"/>
  <mergeCells count="102">
    <mergeCell ref="H43:I43"/>
    <mergeCell ref="H44:I44"/>
    <mergeCell ref="A45:F45"/>
    <mergeCell ref="H48:I48"/>
    <mergeCell ref="A46:F46"/>
    <mergeCell ref="H46:I46"/>
    <mergeCell ref="A47:F47"/>
    <mergeCell ref="H47:I47"/>
    <mergeCell ref="A51:F51"/>
    <mergeCell ref="A37:F37"/>
    <mergeCell ref="A82:J82"/>
    <mergeCell ref="A84:J84"/>
    <mergeCell ref="J61:J62"/>
    <mergeCell ref="A52:F52"/>
    <mergeCell ref="H52:I52"/>
    <mergeCell ref="A60:C60"/>
    <mergeCell ref="E60:I60"/>
    <mergeCell ref="E61:I62"/>
    <mergeCell ref="G57:I57"/>
    <mergeCell ref="G58:I58"/>
    <mergeCell ref="A55:F55"/>
    <mergeCell ref="H55:I55"/>
    <mergeCell ref="G56:I56"/>
    <mergeCell ref="A44:F44"/>
    <mergeCell ref="H38:I38"/>
    <mergeCell ref="A38:F38"/>
    <mergeCell ref="A39:F39"/>
    <mergeCell ref="H39:I39"/>
    <mergeCell ref="A42:F42"/>
    <mergeCell ref="A40:F40"/>
    <mergeCell ref="H40:I40"/>
    <mergeCell ref="A83:J83"/>
    <mergeCell ref="A43:F43"/>
    <mergeCell ref="A35:F35"/>
    <mergeCell ref="H33:I33"/>
    <mergeCell ref="A34:F34"/>
    <mergeCell ref="A36:F36"/>
    <mergeCell ref="H35:I35"/>
    <mergeCell ref="H36:I36"/>
    <mergeCell ref="H32:I32"/>
    <mergeCell ref="H34:I34"/>
    <mergeCell ref="H31:I31"/>
    <mergeCell ref="A32:F32"/>
    <mergeCell ref="A33:F33"/>
    <mergeCell ref="A31:F31"/>
    <mergeCell ref="A30:F30"/>
    <mergeCell ref="H30:I30"/>
    <mergeCell ref="A14:F14"/>
    <mergeCell ref="H15:I15"/>
    <mergeCell ref="A16:F16"/>
    <mergeCell ref="A28:F28"/>
    <mergeCell ref="H28:I28"/>
    <mergeCell ref="H16:I16"/>
    <mergeCell ref="A17:F17"/>
    <mergeCell ref="A29:F29"/>
    <mergeCell ref="H29:I29"/>
    <mergeCell ref="A27:F27"/>
    <mergeCell ref="A21:F21"/>
    <mergeCell ref="H21:J26"/>
    <mergeCell ref="A20:F20"/>
    <mergeCell ref="A22:F26"/>
    <mergeCell ref="A15:E15"/>
    <mergeCell ref="A18:E18"/>
    <mergeCell ref="M9:O10"/>
    <mergeCell ref="F9:G9"/>
    <mergeCell ref="F10:G10"/>
    <mergeCell ref="F11:G11"/>
    <mergeCell ref="F12:G12"/>
    <mergeCell ref="F13:G13"/>
    <mergeCell ref="H9:J9"/>
    <mergeCell ref="H10:J10"/>
    <mergeCell ref="H11:J11"/>
    <mergeCell ref="H12:J12"/>
    <mergeCell ref="H13:J13"/>
    <mergeCell ref="A1:E1"/>
    <mergeCell ref="A2:E2"/>
    <mergeCell ref="G2:J2"/>
    <mergeCell ref="F7:J7"/>
    <mergeCell ref="A8:A9"/>
    <mergeCell ref="B8:D9"/>
    <mergeCell ref="F8:G8"/>
    <mergeCell ref="H8:J8"/>
    <mergeCell ref="H18:I18"/>
    <mergeCell ref="B10:D10"/>
    <mergeCell ref="B12:D12"/>
    <mergeCell ref="B13:D13"/>
    <mergeCell ref="A86:J86"/>
    <mergeCell ref="H45:I45"/>
    <mergeCell ref="A69:J69"/>
    <mergeCell ref="A61:B61"/>
    <mergeCell ref="A68:J68"/>
    <mergeCell ref="A48:F50"/>
    <mergeCell ref="E64:J64"/>
    <mergeCell ref="E65:J65"/>
    <mergeCell ref="A54:F54"/>
    <mergeCell ref="A85:J85"/>
    <mergeCell ref="A71:E71"/>
    <mergeCell ref="G71:J71"/>
    <mergeCell ref="A77:J77"/>
    <mergeCell ref="A79:J79"/>
    <mergeCell ref="A80:J80"/>
    <mergeCell ref="A81:J81"/>
  </mergeCells>
  <phoneticPr fontId="4" type="noConversion"/>
  <dataValidations xWindow="374" yWindow="542" count="5">
    <dataValidation allowBlank="1" showInputMessage="1" showErrorMessage="1" promptTitle="Choisissez" prompt="Sélectionner 0€ uniquement si vous vous étiez engagé auprès de votre client à fournir les écrans gratuitement" sqref="H30:I30" xr:uid="{00000000-0002-0000-0000-000000000000}"/>
    <dataValidation allowBlank="1" showInputMessage="1" showErrorMessage="1" promptTitle="Le prix se change automatiquemen" sqref="H18:I18" xr:uid="{00000000-0002-0000-0000-000001000000}"/>
    <dataValidation allowBlank="1" showInputMessage="1" showErrorMessage="1" errorTitle="ERREUR" error="Vous devez choisir parmi la gamme duo, quatro ou sixo." promptTitle="Choisir la Gamme" prompt="Choisir la gamme souhaitée_x000d_" sqref="A16:F16" xr:uid="{00000000-0002-0000-0000-000002000000}"/>
    <dataValidation type="list" allowBlank="1" showInputMessage="1" showErrorMessage="1" promptTitle="Choisir la référence" prompt="Choisir la référence du produit de la gamme choisie" sqref="A18" xr:uid="{00000000-0002-0000-0000-000003000000}">
      <formula1>INDIRECT(A17)</formula1>
    </dataValidation>
    <dataValidation type="list" allowBlank="1" showInputMessage="1" showErrorMessage="1" errorTitle="ERREUR" error="Vous devez choisir parmi la gamme duo, quatro ou sixo." promptTitle="Choisir la Gamme" prompt="Choisir la gamme souhaitée_x000d_" sqref="A17:F17" xr:uid="{00000000-0002-0000-0000-000004000000}">
      <formula1>IF(AND(($H$8&lt;&gt;""),($H$9&lt;&gt;""),($H$10&lt;&gt;""),($H$11&lt;&gt;""),($H$12&lt;&gt;""),($H$13&lt;&gt;""),($B$8&lt;&gt;""),($B$10&lt;&gt;"")),GAMME,"CHOISIR_UNE_GAMME")</formula1>
    </dataValidation>
  </dataValidations>
  <printOptions horizontalCentered="1" verticalCentered="1"/>
  <pageMargins left="0.23622047244094491" right="0.23622047244094491" top="0.35433070866141736" bottom="0.35433070866141736" header="0.31496062992125984" footer="0.31496062992125984"/>
  <pageSetup paperSize="9" scale="57" orientation="portrait" r:id="rId1"/>
  <rowBreaks count="1" manualBreakCount="1">
    <brk id="67" max="9" man="1"/>
  </row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xWindow="374" yWindow="542" count="1">
        <x14:dataValidation type="list" allowBlank="1" showInputMessage="1" showErrorMessage="1" promptTitle="Choisir la référence" prompt="Choisir la référence du produit de la gamme choisie" xr:uid="{2235A77E-1960-4950-96E8-0363A5228DB8}">
          <x14:formula1>
            <xm:f>'Location 2020'!$C$38:$C$42</xm:f>
          </x14:formula1>
          <xm:sqref>F18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94"/>
  <sheetViews>
    <sheetView zoomScale="70" zoomScaleNormal="7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Y10" sqref="Y10"/>
    </sheetView>
  </sheetViews>
  <sheetFormatPr baseColWidth="10" defaultRowHeight="15"/>
  <cols>
    <col min="1" max="1" width="17.28515625" customWidth="1"/>
    <col min="2" max="2" width="2.28515625" customWidth="1"/>
    <col min="3" max="3" width="18.7109375" style="51" customWidth="1"/>
    <col min="4" max="4" width="0.42578125" customWidth="1"/>
    <col min="5" max="5" width="14.7109375" customWidth="1"/>
    <col min="6" max="6" width="0.28515625" customWidth="1"/>
    <col min="7" max="7" width="16.28515625" bestFit="1" customWidth="1"/>
    <col min="8" max="8" width="13.85546875" style="153" customWidth="1"/>
    <col min="9" max="9" width="10.28515625" bestFit="1" customWidth="1"/>
    <col min="10" max="10" width="13.85546875" style="153" customWidth="1"/>
    <col min="11" max="11" width="10.28515625" bestFit="1" customWidth="1"/>
    <col min="12" max="12" width="13.85546875" style="153" customWidth="1"/>
    <col min="13" max="13" width="11.140625" customWidth="1"/>
    <col min="14" max="14" width="19.28515625" style="153" customWidth="1"/>
    <col min="15" max="15" width="9.85546875" customWidth="1"/>
    <col min="16" max="16" width="14" customWidth="1"/>
    <col min="17" max="17" width="10.28515625" bestFit="1" customWidth="1"/>
    <col min="18" max="18" width="14.42578125" style="153" customWidth="1"/>
    <col min="19" max="19" width="37" customWidth="1"/>
    <col min="20" max="20" width="15.85546875" customWidth="1"/>
    <col min="21" max="21" width="12" bestFit="1" customWidth="1"/>
    <col min="22" max="22" width="15.85546875" customWidth="1"/>
    <col min="23" max="23" width="12.5703125" style="25" bestFit="1" customWidth="1"/>
    <col min="24" max="24" width="15.85546875" customWidth="1"/>
    <col min="25" max="25" width="11.7109375" style="25" bestFit="1" customWidth="1"/>
    <col min="26" max="26" width="15.85546875" customWidth="1"/>
    <col min="27" max="27" width="12" style="25" bestFit="1" customWidth="1"/>
    <col min="28" max="28" width="15.85546875" customWidth="1"/>
    <col min="29" max="29" width="12" style="25" bestFit="1" customWidth="1"/>
    <col min="30" max="30" width="15.85546875" customWidth="1"/>
    <col min="31" max="31" width="11.42578125" style="25" bestFit="1" customWidth="1"/>
    <col min="32" max="32" width="15.85546875" customWidth="1"/>
    <col min="33" max="33" width="10.85546875" style="25"/>
    <col min="34" max="34" width="15.85546875" customWidth="1"/>
    <col min="35" max="35" width="10.85546875" style="25"/>
  </cols>
  <sheetData>
    <row r="1" spans="1:37" s="9" customFormat="1" ht="54" customHeight="1" thickBot="1">
      <c r="C1" s="49"/>
      <c r="D1" s="12"/>
      <c r="E1" s="12" t="s">
        <v>17</v>
      </c>
      <c r="F1" s="12"/>
      <c r="G1" s="52">
        <v>5</v>
      </c>
      <c r="H1" s="145">
        <v>6</v>
      </c>
      <c r="I1" s="12">
        <v>7</v>
      </c>
      <c r="J1" s="145">
        <v>8</v>
      </c>
      <c r="K1" s="13">
        <v>9</v>
      </c>
      <c r="L1" s="145">
        <v>10</v>
      </c>
      <c r="M1" s="13">
        <v>11</v>
      </c>
      <c r="N1" s="163">
        <v>12</v>
      </c>
      <c r="O1" s="13">
        <v>13</v>
      </c>
      <c r="P1" s="13">
        <v>14</v>
      </c>
      <c r="Q1" s="13">
        <v>15</v>
      </c>
      <c r="R1" s="13">
        <v>16</v>
      </c>
      <c r="S1" s="13">
        <v>17</v>
      </c>
      <c r="T1" s="13">
        <v>18</v>
      </c>
      <c r="U1" s="13">
        <v>19</v>
      </c>
      <c r="V1" s="13">
        <v>20</v>
      </c>
      <c r="W1" s="13">
        <v>21</v>
      </c>
      <c r="X1" s="13">
        <v>22</v>
      </c>
      <c r="Y1" s="13">
        <v>23</v>
      </c>
      <c r="Z1" s="13">
        <v>24</v>
      </c>
      <c r="AA1" s="13">
        <v>25</v>
      </c>
      <c r="AB1" s="13">
        <v>26</v>
      </c>
      <c r="AC1" s="13">
        <v>27</v>
      </c>
      <c r="AD1" s="13">
        <v>28</v>
      </c>
      <c r="AE1" s="13">
        <v>29</v>
      </c>
      <c r="AF1" s="13">
        <v>30</v>
      </c>
      <c r="AG1" s="13">
        <v>31</v>
      </c>
      <c r="AH1" s="13">
        <v>32</v>
      </c>
      <c r="AI1" s="13">
        <v>33</v>
      </c>
      <c r="AJ1" s="13">
        <v>34</v>
      </c>
      <c r="AK1" s="13">
        <v>35</v>
      </c>
    </row>
    <row r="2" spans="1:37" s="9" customFormat="1" ht="33" customHeight="1" thickBot="1">
      <c r="C2" s="72" t="s">
        <v>15</v>
      </c>
      <c r="D2" s="71"/>
      <c r="F2" s="31"/>
      <c r="G2" s="32">
        <v>0</v>
      </c>
      <c r="H2" s="146" t="s">
        <v>12</v>
      </c>
      <c r="I2" s="21">
        <v>0</v>
      </c>
      <c r="J2" s="154" t="s">
        <v>12</v>
      </c>
      <c r="K2" s="21">
        <v>0</v>
      </c>
      <c r="L2" s="154" t="s">
        <v>12</v>
      </c>
      <c r="M2" s="33">
        <v>0</v>
      </c>
      <c r="N2" s="164" t="s">
        <v>12</v>
      </c>
      <c r="O2" s="59">
        <v>0</v>
      </c>
      <c r="P2" s="395"/>
      <c r="Q2" s="33"/>
      <c r="R2" s="166" t="s">
        <v>12</v>
      </c>
      <c r="S2" s="68" t="s">
        <v>12</v>
      </c>
      <c r="T2" s="69" t="s">
        <v>12</v>
      </c>
      <c r="U2" s="21">
        <v>0</v>
      </c>
      <c r="V2" s="17" t="s">
        <v>12</v>
      </c>
      <c r="W2" s="24">
        <v>0</v>
      </c>
      <c r="X2" s="17" t="s">
        <v>12</v>
      </c>
      <c r="Y2" s="24">
        <v>0</v>
      </c>
      <c r="Z2" s="17" t="s">
        <v>12</v>
      </c>
      <c r="AA2" s="24">
        <v>0</v>
      </c>
      <c r="AB2" s="17" t="s">
        <v>12</v>
      </c>
      <c r="AC2" s="24">
        <v>0</v>
      </c>
      <c r="AD2" s="17" t="s">
        <v>12</v>
      </c>
      <c r="AE2" s="24">
        <v>0</v>
      </c>
      <c r="AF2" s="17" t="s">
        <v>12</v>
      </c>
      <c r="AG2" s="24">
        <v>0</v>
      </c>
      <c r="AH2" s="17" t="s">
        <v>12</v>
      </c>
      <c r="AI2" s="26">
        <v>0</v>
      </c>
      <c r="AJ2" s="17" t="s">
        <v>12</v>
      </c>
      <c r="AK2" s="24">
        <v>0</v>
      </c>
    </row>
    <row r="3" spans="1:37" s="11" customFormat="1" ht="69.75" customHeight="1" thickBot="1">
      <c r="A3" s="18" t="s">
        <v>14</v>
      </c>
      <c r="B3" s="167"/>
      <c r="C3" s="220" t="s">
        <v>65</v>
      </c>
      <c r="D3" s="27"/>
      <c r="E3" s="27"/>
      <c r="F3" s="27"/>
      <c r="G3" s="53">
        <v>50</v>
      </c>
      <c r="H3" s="147"/>
      <c r="I3" s="43"/>
      <c r="J3" s="155"/>
      <c r="K3" s="19"/>
      <c r="L3" s="155"/>
      <c r="M3" s="34"/>
      <c r="N3" s="165"/>
      <c r="O3" s="60"/>
      <c r="P3" s="396"/>
      <c r="Q3" s="397"/>
      <c r="R3" s="70" t="s">
        <v>12</v>
      </c>
      <c r="S3" s="70" t="s">
        <v>12</v>
      </c>
      <c r="T3" s="75">
        <v>111</v>
      </c>
      <c r="U3" s="76">
        <v>13</v>
      </c>
      <c r="V3" s="88">
        <v>112</v>
      </c>
      <c r="W3" s="89">
        <v>15</v>
      </c>
      <c r="X3" s="117">
        <v>113</v>
      </c>
      <c r="Y3" s="206">
        <v>38</v>
      </c>
      <c r="Z3" s="134" t="s">
        <v>12</v>
      </c>
      <c r="AA3" s="410">
        <v>0</v>
      </c>
      <c r="AB3" s="411" t="s">
        <v>12</v>
      </c>
      <c r="AC3" s="110">
        <v>0</v>
      </c>
      <c r="AD3" s="134" t="s">
        <v>12</v>
      </c>
      <c r="AE3" s="410">
        <v>0</v>
      </c>
      <c r="AF3" s="411" t="s">
        <v>12</v>
      </c>
      <c r="AG3" s="110">
        <v>0</v>
      </c>
      <c r="AH3" s="134" t="s">
        <v>12</v>
      </c>
      <c r="AI3" s="136">
        <v>0</v>
      </c>
      <c r="AJ3" s="117"/>
      <c r="AK3" s="113"/>
    </row>
    <row r="4" spans="1:37" s="11" customFormat="1" ht="68.099999999999994" customHeight="1" thickBot="1">
      <c r="A4" s="219" t="s">
        <v>13</v>
      </c>
      <c r="B4" s="167"/>
      <c r="C4" s="220" t="s">
        <v>66</v>
      </c>
      <c r="D4" s="27"/>
      <c r="E4" s="27"/>
      <c r="F4" s="27"/>
      <c r="G4" s="53">
        <v>50</v>
      </c>
      <c r="H4" s="148"/>
      <c r="I4" s="43"/>
      <c r="J4" s="155"/>
      <c r="K4" s="19"/>
      <c r="L4" s="155"/>
      <c r="M4" s="34"/>
      <c r="N4" s="165"/>
      <c r="O4" s="60"/>
      <c r="P4" s="402"/>
      <c r="Q4" s="403"/>
      <c r="R4" s="70" t="s">
        <v>12</v>
      </c>
      <c r="S4" s="70" t="s">
        <v>12</v>
      </c>
      <c r="T4" s="75">
        <v>111</v>
      </c>
      <c r="U4" s="76">
        <v>13</v>
      </c>
      <c r="V4" s="88">
        <v>112</v>
      </c>
      <c r="W4" s="89">
        <v>15</v>
      </c>
      <c r="X4" s="117">
        <v>113</v>
      </c>
      <c r="Y4" s="206">
        <v>38</v>
      </c>
      <c r="Z4" s="134" t="s">
        <v>12</v>
      </c>
      <c r="AA4" s="410">
        <v>0</v>
      </c>
      <c r="AB4" s="117" t="s">
        <v>12</v>
      </c>
      <c r="AC4" s="121">
        <v>0</v>
      </c>
      <c r="AD4" s="134" t="s">
        <v>12</v>
      </c>
      <c r="AE4" s="410">
        <v>0</v>
      </c>
      <c r="AF4" s="117" t="s">
        <v>12</v>
      </c>
      <c r="AG4" s="121">
        <v>0</v>
      </c>
      <c r="AH4" s="390" t="s">
        <v>12</v>
      </c>
      <c r="AI4" s="136">
        <v>0</v>
      </c>
      <c r="AJ4" s="124"/>
      <c r="AK4" s="103"/>
    </row>
    <row r="5" spans="1:37" s="9" customFormat="1" ht="68.099999999999994" customHeight="1" thickBot="1">
      <c r="A5" s="216" t="s">
        <v>56</v>
      </c>
      <c r="B5" s="30"/>
      <c r="C5" s="220" t="s">
        <v>67</v>
      </c>
      <c r="D5" s="27"/>
      <c r="E5" s="27"/>
      <c r="F5" s="27"/>
      <c r="G5" s="53">
        <v>50</v>
      </c>
      <c r="H5" s="148"/>
      <c r="I5" s="43"/>
      <c r="J5" s="155"/>
      <c r="K5" s="19"/>
      <c r="L5" s="155"/>
      <c r="M5" s="34"/>
      <c r="N5" s="165"/>
      <c r="O5" s="60"/>
      <c r="P5" s="402"/>
      <c r="Q5" s="403"/>
      <c r="R5" s="70" t="s">
        <v>12</v>
      </c>
      <c r="S5" s="70" t="s">
        <v>12</v>
      </c>
      <c r="T5" s="75">
        <v>111</v>
      </c>
      <c r="U5" s="76">
        <v>13</v>
      </c>
      <c r="V5" s="88">
        <v>112</v>
      </c>
      <c r="W5" s="89">
        <v>15</v>
      </c>
      <c r="X5" s="117">
        <v>113</v>
      </c>
      <c r="Y5" s="206">
        <v>38</v>
      </c>
      <c r="Z5" s="134" t="s">
        <v>12</v>
      </c>
      <c r="AA5" s="410">
        <v>0</v>
      </c>
      <c r="AB5" s="117" t="s">
        <v>12</v>
      </c>
      <c r="AC5" s="121">
        <v>0</v>
      </c>
      <c r="AD5" s="134" t="s">
        <v>12</v>
      </c>
      <c r="AE5" s="410">
        <v>0</v>
      </c>
      <c r="AF5" s="117" t="s">
        <v>12</v>
      </c>
      <c r="AG5" s="121">
        <v>0</v>
      </c>
      <c r="AH5" s="390" t="s">
        <v>12</v>
      </c>
      <c r="AI5" s="136">
        <v>0</v>
      </c>
      <c r="AJ5" s="124"/>
      <c r="AK5" s="103"/>
    </row>
    <row r="6" spans="1:37" s="9" customFormat="1" ht="68.099999999999994" customHeight="1" thickBot="1">
      <c r="A6" s="216" t="s">
        <v>57</v>
      </c>
      <c r="B6" s="30"/>
      <c r="C6" s="220" t="s">
        <v>68</v>
      </c>
      <c r="D6" s="27"/>
      <c r="E6" s="27"/>
      <c r="F6" s="27"/>
      <c r="G6" s="53">
        <v>50</v>
      </c>
      <c r="H6" s="148"/>
      <c r="I6" s="43"/>
      <c r="J6" s="155"/>
      <c r="K6" s="19"/>
      <c r="L6" s="155"/>
      <c r="M6" s="34"/>
      <c r="N6" s="165"/>
      <c r="O6" s="60"/>
      <c r="P6" s="402"/>
      <c r="Q6" s="403"/>
      <c r="R6" s="70" t="s">
        <v>12</v>
      </c>
      <c r="S6" s="70" t="s">
        <v>12</v>
      </c>
      <c r="T6" s="75">
        <v>111</v>
      </c>
      <c r="U6" s="76">
        <v>13</v>
      </c>
      <c r="V6" s="88">
        <v>112</v>
      </c>
      <c r="W6" s="89">
        <v>15</v>
      </c>
      <c r="X6" s="117">
        <v>113</v>
      </c>
      <c r="Y6" s="206">
        <v>38</v>
      </c>
      <c r="Z6" s="134" t="s">
        <v>12</v>
      </c>
      <c r="AA6" s="410">
        <v>0</v>
      </c>
      <c r="AB6" s="117" t="s">
        <v>12</v>
      </c>
      <c r="AC6" s="121">
        <v>0</v>
      </c>
      <c r="AD6" s="134" t="s">
        <v>12</v>
      </c>
      <c r="AE6" s="410">
        <v>0</v>
      </c>
      <c r="AF6" s="117" t="s">
        <v>12</v>
      </c>
      <c r="AG6" s="121">
        <v>0</v>
      </c>
      <c r="AH6" s="390" t="s">
        <v>12</v>
      </c>
      <c r="AI6" s="136">
        <v>0</v>
      </c>
      <c r="AJ6" s="124"/>
      <c r="AK6" s="103"/>
    </row>
    <row r="7" spans="1:37" s="9" customFormat="1" ht="68.099999999999994" customHeight="1" thickBot="1">
      <c r="A7" s="216" t="s">
        <v>58</v>
      </c>
      <c r="B7" s="30"/>
      <c r="C7" s="220" t="s">
        <v>69</v>
      </c>
      <c r="D7" s="27"/>
      <c r="E7" s="27"/>
      <c r="F7" s="27"/>
      <c r="G7" s="53">
        <v>50</v>
      </c>
      <c r="H7" s="149"/>
      <c r="I7" s="44"/>
      <c r="J7" s="156"/>
      <c r="K7" s="29"/>
      <c r="L7" s="156"/>
      <c r="M7" s="303"/>
      <c r="N7" s="165"/>
      <c r="O7" s="61"/>
      <c r="P7" s="404"/>
      <c r="Q7" s="405"/>
      <c r="R7" s="70" t="s">
        <v>12</v>
      </c>
      <c r="S7" s="70" t="s">
        <v>12</v>
      </c>
      <c r="T7" s="566">
        <v>111</v>
      </c>
      <c r="U7" s="76">
        <v>13</v>
      </c>
      <c r="V7" s="567">
        <v>112</v>
      </c>
      <c r="W7" s="89">
        <v>15</v>
      </c>
      <c r="X7" s="568">
        <v>113</v>
      </c>
      <c r="Y7" s="206">
        <v>38</v>
      </c>
      <c r="Z7" s="134" t="s">
        <v>12</v>
      </c>
      <c r="AA7" s="412">
        <v>0</v>
      </c>
      <c r="AB7" s="126" t="s">
        <v>12</v>
      </c>
      <c r="AC7" s="119">
        <v>0</v>
      </c>
      <c r="AD7" s="134" t="s">
        <v>12</v>
      </c>
      <c r="AE7" s="412">
        <v>0</v>
      </c>
      <c r="AF7" s="126" t="s">
        <v>12</v>
      </c>
      <c r="AG7" s="119">
        <v>0</v>
      </c>
      <c r="AH7" s="391" t="s">
        <v>12</v>
      </c>
      <c r="AI7" s="137">
        <v>0</v>
      </c>
      <c r="AJ7" s="125"/>
      <c r="AK7" s="114"/>
    </row>
    <row r="8" spans="1:37" s="11" customFormat="1" ht="68.099999999999994" customHeight="1" thickBot="1">
      <c r="A8" s="216" t="s">
        <v>59</v>
      </c>
      <c r="B8" s="167"/>
      <c r="C8" s="221" t="s">
        <v>70</v>
      </c>
      <c r="D8" s="28"/>
      <c r="E8" s="28"/>
      <c r="F8" s="28"/>
      <c r="G8" s="53">
        <v>80</v>
      </c>
      <c r="H8" s="147"/>
      <c r="I8" s="43"/>
      <c r="J8" s="155"/>
      <c r="K8" s="19"/>
      <c r="L8" s="155"/>
      <c r="M8" s="36"/>
      <c r="N8" s="202"/>
      <c r="O8" s="60"/>
      <c r="P8" s="396"/>
      <c r="Q8" s="397"/>
      <c r="R8" s="70" t="s">
        <v>12</v>
      </c>
      <c r="S8" s="70" t="s">
        <v>12</v>
      </c>
      <c r="T8" s="569">
        <v>211</v>
      </c>
      <c r="U8" s="570">
        <v>18</v>
      </c>
      <c r="V8" s="571">
        <v>212</v>
      </c>
      <c r="W8" s="572">
        <v>23</v>
      </c>
      <c r="X8" s="210">
        <v>213</v>
      </c>
      <c r="Y8" s="211">
        <v>36</v>
      </c>
      <c r="Z8" s="134" t="s">
        <v>12</v>
      </c>
      <c r="AA8" s="412">
        <v>0</v>
      </c>
      <c r="AB8" s="126" t="s">
        <v>12</v>
      </c>
      <c r="AC8" s="119">
        <v>0</v>
      </c>
      <c r="AD8" s="134" t="s">
        <v>12</v>
      </c>
      <c r="AE8" s="412">
        <v>0</v>
      </c>
      <c r="AF8" s="117" t="s">
        <v>12</v>
      </c>
      <c r="AG8" s="121">
        <v>0</v>
      </c>
      <c r="AH8" s="390" t="s">
        <v>12</v>
      </c>
      <c r="AI8" s="136">
        <v>0</v>
      </c>
      <c r="AJ8" s="117" t="s">
        <v>12</v>
      </c>
      <c r="AK8" s="107">
        <v>0</v>
      </c>
    </row>
    <row r="9" spans="1:37" s="11" customFormat="1" ht="68.099999999999994" customHeight="1" thickBot="1">
      <c r="A9" s="216" t="s">
        <v>60</v>
      </c>
      <c r="B9" s="167"/>
      <c r="C9" s="221" t="s">
        <v>71</v>
      </c>
      <c r="D9" s="28"/>
      <c r="E9" s="28"/>
      <c r="F9" s="28"/>
      <c r="G9" s="55">
        <v>80</v>
      </c>
      <c r="H9" s="149"/>
      <c r="I9" s="44"/>
      <c r="J9" s="156"/>
      <c r="K9" s="29"/>
      <c r="L9" s="156"/>
      <c r="M9" s="35"/>
      <c r="N9" s="205"/>
      <c r="O9" s="61"/>
      <c r="P9" s="400"/>
      <c r="Q9" s="401"/>
      <c r="R9" s="70" t="s">
        <v>12</v>
      </c>
      <c r="S9" s="70" t="s">
        <v>12</v>
      </c>
      <c r="T9" s="569">
        <v>211</v>
      </c>
      <c r="U9" s="570">
        <v>18</v>
      </c>
      <c r="V9" s="571">
        <v>212</v>
      </c>
      <c r="W9" s="572">
        <v>23</v>
      </c>
      <c r="X9" s="210">
        <v>213</v>
      </c>
      <c r="Y9" s="105">
        <v>36</v>
      </c>
      <c r="Z9" s="134" t="s">
        <v>12</v>
      </c>
      <c r="AA9" s="412">
        <v>0</v>
      </c>
      <c r="AB9" s="126" t="s">
        <v>12</v>
      </c>
      <c r="AC9" s="119">
        <v>0</v>
      </c>
      <c r="AD9" s="134" t="s">
        <v>12</v>
      </c>
      <c r="AE9" s="412">
        <v>0</v>
      </c>
      <c r="AF9" s="126" t="s">
        <v>12</v>
      </c>
      <c r="AG9" s="119">
        <v>0</v>
      </c>
      <c r="AH9" s="391" t="s">
        <v>12</v>
      </c>
      <c r="AI9" s="137">
        <v>0</v>
      </c>
      <c r="AJ9" s="126" t="s">
        <v>12</v>
      </c>
      <c r="AK9" s="104">
        <v>0</v>
      </c>
    </row>
    <row r="10" spans="1:37" s="9" customFormat="1" ht="68.099999999999994" customHeight="1">
      <c r="A10" s="216" t="s">
        <v>61</v>
      </c>
      <c r="B10" s="30"/>
      <c r="C10" s="222"/>
      <c r="D10" s="27"/>
      <c r="E10" s="27"/>
      <c r="F10" s="27"/>
      <c r="G10" s="56"/>
      <c r="H10" s="187"/>
      <c r="I10" s="45"/>
      <c r="J10" s="157"/>
      <c r="K10" s="16"/>
      <c r="L10" s="157"/>
      <c r="M10" s="37"/>
      <c r="N10" s="165"/>
      <c r="O10" s="62"/>
      <c r="P10" s="398"/>
      <c r="Q10" s="399"/>
      <c r="R10" s="70" t="s">
        <v>12</v>
      </c>
      <c r="S10" s="70" t="s">
        <v>12</v>
      </c>
      <c r="T10" s="81"/>
      <c r="U10" s="82"/>
      <c r="V10" s="94"/>
      <c r="W10" s="89"/>
      <c r="X10" s="106"/>
      <c r="Y10" s="107"/>
      <c r="Z10" s="214"/>
      <c r="AA10" s="89"/>
      <c r="AB10" s="120"/>
      <c r="AC10" s="107"/>
      <c r="AD10" s="134"/>
      <c r="AE10" s="410"/>
      <c r="AF10" s="117" t="s">
        <v>12</v>
      </c>
      <c r="AG10" s="121">
        <v>0</v>
      </c>
      <c r="AH10" s="131" t="s">
        <v>12</v>
      </c>
      <c r="AI10" s="138">
        <v>0</v>
      </c>
      <c r="AJ10" s="120" t="s">
        <v>12</v>
      </c>
      <c r="AK10" s="113">
        <v>0</v>
      </c>
    </row>
    <row r="11" spans="1:37" s="9" customFormat="1" ht="68.099999999999994" customHeight="1">
      <c r="A11" s="216" t="s">
        <v>62</v>
      </c>
      <c r="B11" s="30"/>
      <c r="C11" s="223"/>
      <c r="D11" s="27"/>
      <c r="E11" s="27"/>
      <c r="F11" s="27"/>
      <c r="G11" s="57"/>
      <c r="H11" s="187"/>
      <c r="I11" s="45"/>
      <c r="J11" s="157"/>
      <c r="K11" s="16"/>
      <c r="L11" s="157"/>
      <c r="M11" s="37"/>
      <c r="N11" s="165"/>
      <c r="O11" s="63"/>
      <c r="P11" s="402"/>
      <c r="Q11" s="403"/>
      <c r="R11" s="70" t="s">
        <v>12</v>
      </c>
      <c r="S11" s="70" t="s">
        <v>12</v>
      </c>
      <c r="T11" s="81"/>
      <c r="U11" s="82"/>
      <c r="V11" s="94"/>
      <c r="W11" s="89"/>
      <c r="X11" s="106"/>
      <c r="Y11" s="107"/>
      <c r="Z11" s="214"/>
      <c r="AA11" s="89"/>
      <c r="AB11" s="111"/>
      <c r="AC11" s="107"/>
      <c r="AD11" s="134"/>
      <c r="AE11" s="410"/>
      <c r="AF11" s="117" t="s">
        <v>12</v>
      </c>
      <c r="AG11" s="121">
        <v>0</v>
      </c>
      <c r="AH11" s="129" t="s">
        <v>12</v>
      </c>
      <c r="AI11" s="139">
        <v>0</v>
      </c>
      <c r="AJ11" s="111" t="s">
        <v>12</v>
      </c>
      <c r="AK11" s="103">
        <v>0</v>
      </c>
    </row>
    <row r="12" spans="1:37" s="9" customFormat="1" ht="68.099999999999994" customHeight="1">
      <c r="A12" s="216" t="s">
        <v>63</v>
      </c>
      <c r="B12" s="30"/>
      <c r="C12" s="223"/>
      <c r="D12" s="27"/>
      <c r="E12" s="27"/>
      <c r="F12" s="27"/>
      <c r="G12" s="57"/>
      <c r="H12" s="187"/>
      <c r="I12" s="45"/>
      <c r="J12" s="157"/>
      <c r="K12" s="16"/>
      <c r="L12" s="157"/>
      <c r="M12" s="37"/>
      <c r="N12" s="165"/>
      <c r="O12" s="63"/>
      <c r="P12" s="402"/>
      <c r="Q12" s="403"/>
      <c r="R12" s="70" t="s">
        <v>12</v>
      </c>
      <c r="S12" s="70" t="s">
        <v>12</v>
      </c>
      <c r="T12" s="77"/>
      <c r="U12" s="78"/>
      <c r="V12" s="90"/>
      <c r="W12" s="91"/>
      <c r="X12" s="81"/>
      <c r="Y12" s="82"/>
      <c r="Z12" s="94"/>
      <c r="AA12" s="89"/>
      <c r="AB12" s="106"/>
      <c r="AC12" s="107"/>
      <c r="AD12" s="214"/>
      <c r="AE12" s="89"/>
      <c r="AF12" s="117" t="s">
        <v>12</v>
      </c>
      <c r="AG12" s="121">
        <v>0</v>
      </c>
      <c r="AH12" s="129" t="s">
        <v>12</v>
      </c>
      <c r="AI12" s="139">
        <v>0</v>
      </c>
      <c r="AJ12" s="111" t="s">
        <v>12</v>
      </c>
      <c r="AK12" s="102">
        <v>0</v>
      </c>
    </row>
    <row r="13" spans="1:37" s="9" customFormat="1" ht="68.099999999999994" customHeight="1">
      <c r="A13" s="217" t="s">
        <v>64</v>
      </c>
      <c r="B13" s="30"/>
      <c r="C13" s="223"/>
      <c r="D13" s="27"/>
      <c r="E13" s="27"/>
      <c r="F13" s="27"/>
      <c r="G13" s="57"/>
      <c r="H13" s="187"/>
      <c r="I13" s="45"/>
      <c r="J13" s="157"/>
      <c r="K13" s="16"/>
      <c r="L13" s="157"/>
      <c r="M13" s="37"/>
      <c r="N13" s="165"/>
      <c r="O13" s="63"/>
      <c r="P13" s="402"/>
      <c r="Q13" s="403"/>
      <c r="R13" s="70" t="s">
        <v>12</v>
      </c>
      <c r="S13" s="70" t="s">
        <v>12</v>
      </c>
      <c r="T13" s="77"/>
      <c r="U13" s="78"/>
      <c r="V13" s="90"/>
      <c r="W13" s="91"/>
      <c r="X13" s="81"/>
      <c r="Y13" s="82"/>
      <c r="Z13" s="94"/>
      <c r="AA13" s="89"/>
      <c r="AB13" s="106"/>
      <c r="AC13" s="107"/>
      <c r="AD13" s="214"/>
      <c r="AE13" s="89"/>
      <c r="AF13" s="117" t="s">
        <v>12</v>
      </c>
      <c r="AG13" s="121">
        <v>0</v>
      </c>
      <c r="AH13" s="129" t="s">
        <v>12</v>
      </c>
      <c r="AI13" s="139">
        <v>0</v>
      </c>
      <c r="AJ13" s="111" t="s">
        <v>12</v>
      </c>
      <c r="AK13" s="102">
        <v>0</v>
      </c>
    </row>
    <row r="14" spans="1:37" s="9" customFormat="1" ht="68.099999999999994" customHeight="1">
      <c r="A14" s="216"/>
      <c r="B14" s="30"/>
      <c r="C14" s="223"/>
      <c r="D14" s="27"/>
      <c r="E14" s="27"/>
      <c r="F14" s="27"/>
      <c r="G14" s="57"/>
      <c r="H14" s="187"/>
      <c r="I14" s="45"/>
      <c r="J14" s="157"/>
      <c r="K14" s="16"/>
      <c r="L14" s="157"/>
      <c r="M14" s="37"/>
      <c r="N14" s="165"/>
      <c r="O14" s="63"/>
      <c r="P14" s="402"/>
      <c r="Q14" s="403"/>
      <c r="R14" s="70" t="s">
        <v>12</v>
      </c>
      <c r="S14" s="70" t="s">
        <v>12</v>
      </c>
      <c r="T14" s="77"/>
      <c r="U14" s="78"/>
      <c r="V14" s="90"/>
      <c r="W14" s="91"/>
      <c r="X14" s="81"/>
      <c r="Y14" s="82"/>
      <c r="Z14" s="94"/>
      <c r="AA14" s="89"/>
      <c r="AB14" s="106"/>
      <c r="AC14" s="107"/>
      <c r="AD14" s="214"/>
      <c r="AE14" s="89"/>
      <c r="AF14" s="117" t="s">
        <v>12</v>
      </c>
      <c r="AG14" s="121">
        <v>0</v>
      </c>
      <c r="AH14" s="129" t="s">
        <v>12</v>
      </c>
      <c r="AI14" s="139">
        <v>0</v>
      </c>
      <c r="AJ14" s="111" t="s">
        <v>12</v>
      </c>
      <c r="AK14" s="102">
        <v>0</v>
      </c>
    </row>
    <row r="15" spans="1:37" s="9" customFormat="1" ht="68.099999999999994" customHeight="1" thickBot="1">
      <c r="A15" s="218"/>
      <c r="B15" s="168"/>
      <c r="C15" s="224"/>
      <c r="D15" s="27"/>
      <c r="E15" s="27"/>
      <c r="F15" s="27"/>
      <c r="G15" s="57"/>
      <c r="H15" s="336"/>
      <c r="I15" s="337"/>
      <c r="J15" s="338"/>
      <c r="K15" s="339"/>
      <c r="L15" s="338"/>
      <c r="M15" s="38"/>
      <c r="N15" s="340"/>
      <c r="O15" s="63"/>
      <c r="P15" s="402"/>
      <c r="Q15" s="403"/>
      <c r="R15" s="70" t="s">
        <v>12</v>
      </c>
      <c r="S15" s="70" t="s">
        <v>12</v>
      </c>
      <c r="T15" s="346"/>
      <c r="U15" s="332"/>
      <c r="V15" s="333"/>
      <c r="W15" s="334"/>
      <c r="X15" s="320"/>
      <c r="Y15" s="321"/>
      <c r="Z15" s="322"/>
      <c r="AA15" s="323"/>
      <c r="AB15" s="324"/>
      <c r="AC15" s="325"/>
      <c r="AD15" s="326"/>
      <c r="AE15" s="323"/>
      <c r="AF15" s="117" t="s">
        <v>12</v>
      </c>
      <c r="AG15" s="121">
        <v>0</v>
      </c>
      <c r="AH15" s="129" t="s">
        <v>12</v>
      </c>
      <c r="AI15" s="139">
        <v>0</v>
      </c>
      <c r="AJ15" s="122" t="s">
        <v>12</v>
      </c>
      <c r="AK15" s="335">
        <v>0</v>
      </c>
    </row>
    <row r="16" spans="1:37" s="9" customFormat="1" ht="68.099999999999994" customHeight="1">
      <c r="A16" s="216"/>
      <c r="B16" s="327"/>
      <c r="C16" s="222"/>
      <c r="D16" s="27"/>
      <c r="E16" s="27"/>
      <c r="F16" s="27"/>
      <c r="G16" s="57"/>
      <c r="H16" s="336"/>
      <c r="I16" s="337"/>
      <c r="J16" s="338"/>
      <c r="K16" s="339"/>
      <c r="L16" s="338"/>
      <c r="M16" s="38"/>
      <c r="N16" s="340"/>
      <c r="O16" s="63"/>
      <c r="P16" s="402"/>
      <c r="Q16" s="403"/>
      <c r="R16" s="70" t="s">
        <v>12</v>
      </c>
      <c r="S16" s="70" t="s">
        <v>12</v>
      </c>
      <c r="T16" s="348"/>
      <c r="U16" s="78"/>
      <c r="V16" s="90"/>
      <c r="W16" s="91"/>
      <c r="X16" s="342"/>
      <c r="Y16" s="341"/>
      <c r="Z16" s="95"/>
      <c r="AA16" s="91"/>
      <c r="AB16" s="342"/>
      <c r="AC16" s="102"/>
      <c r="AD16" s="343"/>
      <c r="AE16" s="91"/>
      <c r="AF16" s="117" t="s">
        <v>12</v>
      </c>
      <c r="AG16" s="121">
        <v>0</v>
      </c>
      <c r="AH16" s="129" t="s">
        <v>12</v>
      </c>
      <c r="AI16" s="139">
        <v>0</v>
      </c>
      <c r="AJ16" s="122" t="s">
        <v>12</v>
      </c>
      <c r="AK16" s="335">
        <v>0</v>
      </c>
    </row>
    <row r="17" spans="1:37" s="9" customFormat="1" ht="68.099999999999994" customHeight="1">
      <c r="A17" s="30"/>
      <c r="B17" s="327"/>
      <c r="C17" s="223"/>
      <c r="D17" s="27"/>
      <c r="E17" s="27"/>
      <c r="F17" s="27"/>
      <c r="G17" s="57"/>
      <c r="H17" s="336"/>
      <c r="I17" s="337"/>
      <c r="J17" s="338"/>
      <c r="K17" s="339"/>
      <c r="L17" s="338"/>
      <c r="M17" s="38"/>
      <c r="N17" s="340"/>
      <c r="O17" s="63"/>
      <c r="P17" s="402"/>
      <c r="Q17" s="403"/>
      <c r="R17" s="70" t="s">
        <v>12</v>
      </c>
      <c r="S17" s="70" t="s">
        <v>12</v>
      </c>
      <c r="T17" s="77"/>
      <c r="U17" s="78"/>
      <c r="V17" s="90"/>
      <c r="W17" s="91"/>
      <c r="X17" s="81"/>
      <c r="Y17" s="82"/>
      <c r="Z17" s="94"/>
      <c r="AA17" s="89"/>
      <c r="AB17" s="106"/>
      <c r="AC17" s="107"/>
      <c r="AD17" s="214"/>
      <c r="AE17" s="89"/>
      <c r="AF17" s="117" t="s">
        <v>12</v>
      </c>
      <c r="AG17" s="121">
        <v>0</v>
      </c>
      <c r="AH17" s="129" t="s">
        <v>12</v>
      </c>
      <c r="AI17" s="139">
        <v>0</v>
      </c>
      <c r="AJ17" s="122" t="s">
        <v>12</v>
      </c>
      <c r="AK17" s="335">
        <v>0</v>
      </c>
    </row>
    <row r="18" spans="1:37" s="9" customFormat="1" ht="68.099999999999994" customHeight="1">
      <c r="A18" s="30"/>
      <c r="B18" s="327"/>
      <c r="C18" s="223"/>
      <c r="D18" s="27"/>
      <c r="E18" s="27"/>
      <c r="F18" s="27"/>
      <c r="G18" s="57"/>
      <c r="H18" s="336"/>
      <c r="I18" s="337"/>
      <c r="J18" s="338"/>
      <c r="K18" s="339"/>
      <c r="L18" s="338"/>
      <c r="M18" s="38"/>
      <c r="N18" s="340"/>
      <c r="O18" s="63"/>
      <c r="P18" s="402"/>
      <c r="Q18" s="403"/>
      <c r="R18" s="70" t="s">
        <v>12</v>
      </c>
      <c r="S18" s="70" t="s">
        <v>12</v>
      </c>
      <c r="T18" s="77"/>
      <c r="U18" s="78"/>
      <c r="V18" s="90"/>
      <c r="W18" s="91"/>
      <c r="X18" s="81"/>
      <c r="Y18" s="82"/>
      <c r="Z18" s="94"/>
      <c r="AA18" s="89"/>
      <c r="AB18" s="106"/>
      <c r="AC18" s="107"/>
      <c r="AD18" s="214"/>
      <c r="AE18" s="89"/>
      <c r="AF18" s="117" t="s">
        <v>12</v>
      </c>
      <c r="AG18" s="121">
        <v>0</v>
      </c>
      <c r="AH18" s="129" t="s">
        <v>12</v>
      </c>
      <c r="AI18" s="139">
        <v>0</v>
      </c>
      <c r="AJ18" s="122" t="s">
        <v>12</v>
      </c>
      <c r="AK18" s="335">
        <v>0</v>
      </c>
    </row>
    <row r="19" spans="1:37" s="9" customFormat="1" ht="68.099999999999994" customHeight="1" thickBot="1">
      <c r="A19" s="30"/>
      <c r="B19" s="327"/>
      <c r="C19" s="224"/>
      <c r="D19" s="27"/>
      <c r="E19" s="27"/>
      <c r="F19" s="27"/>
      <c r="G19" s="353"/>
      <c r="H19" s="188"/>
      <c r="I19" s="46"/>
      <c r="J19" s="158"/>
      <c r="K19" s="14"/>
      <c r="L19" s="158"/>
      <c r="M19" s="39"/>
      <c r="N19" s="205"/>
      <c r="O19" s="64"/>
      <c r="P19" s="404"/>
      <c r="Q19" s="405"/>
      <c r="R19" s="70" t="s">
        <v>12</v>
      </c>
      <c r="S19" s="70" t="s">
        <v>12</v>
      </c>
      <c r="T19" s="79"/>
      <c r="U19" s="80"/>
      <c r="V19" s="92"/>
      <c r="W19" s="93"/>
      <c r="X19" s="354"/>
      <c r="Y19" s="355"/>
      <c r="Z19" s="98"/>
      <c r="AA19" s="93"/>
      <c r="AB19" s="108"/>
      <c r="AC19" s="104"/>
      <c r="AD19" s="215"/>
      <c r="AE19" s="93"/>
      <c r="AF19" s="126" t="s">
        <v>12</v>
      </c>
      <c r="AG19" s="119">
        <v>0</v>
      </c>
      <c r="AH19" s="132" t="s">
        <v>12</v>
      </c>
      <c r="AI19" s="140">
        <v>0</v>
      </c>
      <c r="AJ19" s="118" t="s">
        <v>12</v>
      </c>
      <c r="AK19" s="104">
        <v>0</v>
      </c>
    </row>
    <row r="20" spans="1:37" s="9" customFormat="1" ht="68.099999999999994" customHeight="1">
      <c r="C20" s="225"/>
      <c r="D20" s="27"/>
      <c r="E20" s="27"/>
      <c r="F20" s="27"/>
      <c r="G20" s="305"/>
      <c r="H20" s="304"/>
      <c r="I20" s="45"/>
      <c r="J20" s="157"/>
      <c r="K20" s="16"/>
      <c r="L20" s="157"/>
      <c r="M20" s="37"/>
      <c r="N20" s="203"/>
      <c r="O20" s="62"/>
      <c r="P20" s="396"/>
      <c r="Q20" s="397"/>
      <c r="R20" s="70" t="s">
        <v>12</v>
      </c>
      <c r="S20" s="70" t="s">
        <v>12</v>
      </c>
      <c r="T20" s="349"/>
      <c r="U20" s="350"/>
      <c r="V20" s="94"/>
      <c r="W20" s="97"/>
      <c r="X20" s="117"/>
      <c r="Y20" s="206"/>
      <c r="Z20" s="131"/>
      <c r="AA20" s="351"/>
      <c r="AB20" s="120"/>
      <c r="AC20" s="121"/>
      <c r="AD20" s="131"/>
      <c r="AE20" s="351"/>
      <c r="AF20" s="120" t="s">
        <v>12</v>
      </c>
      <c r="AG20" s="121">
        <v>0</v>
      </c>
      <c r="AH20" s="131" t="s">
        <v>12</v>
      </c>
      <c r="AI20" s="352">
        <v>0</v>
      </c>
      <c r="AJ20" s="120" t="s">
        <v>12</v>
      </c>
      <c r="AK20" s="121">
        <v>0</v>
      </c>
    </row>
    <row r="21" spans="1:37" s="9" customFormat="1" ht="68.099999999999994" customHeight="1">
      <c r="C21" s="225"/>
      <c r="D21" s="27"/>
      <c r="E21" s="27"/>
      <c r="F21" s="27"/>
      <c r="G21" s="54"/>
      <c r="H21" s="304"/>
      <c r="I21" s="45"/>
      <c r="J21" s="157"/>
      <c r="K21" s="16"/>
      <c r="L21" s="157"/>
      <c r="M21" s="37"/>
      <c r="N21" s="203"/>
      <c r="O21" s="63"/>
      <c r="P21" s="402"/>
      <c r="Q21" s="403"/>
      <c r="R21" s="70" t="s">
        <v>12</v>
      </c>
      <c r="S21" s="70" t="s">
        <v>12</v>
      </c>
      <c r="T21" s="207"/>
      <c r="U21" s="84"/>
      <c r="V21" s="94"/>
      <c r="W21" s="97"/>
      <c r="X21" s="117"/>
      <c r="Y21" s="206"/>
      <c r="Z21" s="131"/>
      <c r="AA21" s="351"/>
      <c r="AB21" s="120"/>
      <c r="AC21" s="121"/>
      <c r="AD21" s="129"/>
      <c r="AE21" s="130"/>
      <c r="AF21" s="111" t="s">
        <v>12</v>
      </c>
      <c r="AG21" s="112">
        <v>0</v>
      </c>
      <c r="AH21" s="129" t="s">
        <v>12</v>
      </c>
      <c r="AI21" s="141">
        <v>0</v>
      </c>
      <c r="AJ21" s="111" t="s">
        <v>12</v>
      </c>
      <c r="AK21" s="112">
        <v>0</v>
      </c>
    </row>
    <row r="22" spans="1:37" s="9" customFormat="1" ht="68.099999999999994" customHeight="1">
      <c r="C22" s="225"/>
      <c r="D22" s="27"/>
      <c r="E22" s="27"/>
      <c r="F22" s="27"/>
      <c r="G22" s="54"/>
      <c r="H22" s="304"/>
      <c r="I22" s="45"/>
      <c r="J22" s="157"/>
      <c r="K22" s="16"/>
      <c r="L22" s="157"/>
      <c r="M22" s="37"/>
      <c r="N22" s="203"/>
      <c r="O22" s="63"/>
      <c r="P22" s="402"/>
      <c r="Q22" s="403"/>
      <c r="R22" s="70" t="s">
        <v>12</v>
      </c>
      <c r="S22" s="70" t="s">
        <v>12</v>
      </c>
      <c r="T22" s="207"/>
      <c r="U22" s="84"/>
      <c r="V22" s="312"/>
      <c r="W22" s="313"/>
      <c r="X22" s="106"/>
      <c r="Y22" s="113"/>
      <c r="Z22" s="131"/>
      <c r="AA22" s="351"/>
      <c r="AB22" s="120"/>
      <c r="AC22" s="121"/>
      <c r="AD22" s="129"/>
      <c r="AE22" s="130"/>
      <c r="AF22" s="111" t="s">
        <v>12</v>
      </c>
      <c r="AG22" s="112">
        <v>0</v>
      </c>
      <c r="AH22" s="129" t="s">
        <v>12</v>
      </c>
      <c r="AI22" s="141">
        <v>0</v>
      </c>
      <c r="AJ22" s="111" t="s">
        <v>12</v>
      </c>
      <c r="AK22" s="112">
        <v>0</v>
      </c>
    </row>
    <row r="23" spans="1:37" s="9" customFormat="1" ht="68.099999999999994" customHeight="1" thickBot="1">
      <c r="C23" s="226"/>
      <c r="D23" s="27"/>
      <c r="E23" s="27"/>
      <c r="F23" s="27"/>
      <c r="G23" s="74"/>
      <c r="H23" s="307"/>
      <c r="I23" s="308"/>
      <c r="J23" s="309"/>
      <c r="K23" s="310"/>
      <c r="L23" s="309"/>
      <c r="M23" s="311"/>
      <c r="N23" s="319"/>
      <c r="O23" s="64"/>
      <c r="P23" s="400"/>
      <c r="Q23" s="401"/>
      <c r="R23" s="70" t="s">
        <v>12</v>
      </c>
      <c r="S23" s="70" t="s">
        <v>12</v>
      </c>
      <c r="T23" s="186"/>
      <c r="U23" s="85"/>
      <c r="V23" s="312"/>
      <c r="W23" s="315"/>
      <c r="X23" s="108"/>
      <c r="Y23" s="114"/>
      <c r="Z23" s="132"/>
      <c r="AA23" s="133"/>
      <c r="AB23" s="118"/>
      <c r="AC23" s="119"/>
      <c r="AD23" s="132"/>
      <c r="AE23" s="133"/>
      <c r="AF23" s="118" t="s">
        <v>12</v>
      </c>
      <c r="AG23" s="119">
        <v>0</v>
      </c>
      <c r="AH23" s="132" t="s">
        <v>12</v>
      </c>
      <c r="AI23" s="142">
        <v>0</v>
      </c>
      <c r="AJ23" s="118" t="s">
        <v>12</v>
      </c>
      <c r="AK23" s="119">
        <v>0</v>
      </c>
    </row>
    <row r="24" spans="1:37" s="9" customFormat="1" ht="68.099999999999994" customHeight="1">
      <c r="C24" s="227"/>
      <c r="D24" s="27"/>
      <c r="E24" s="27"/>
      <c r="F24" s="27"/>
      <c r="G24" s="54"/>
      <c r="H24" s="304"/>
      <c r="I24" s="45"/>
      <c r="J24" s="306"/>
      <c r="K24" s="16"/>
      <c r="L24" s="306"/>
      <c r="M24" s="37"/>
      <c r="N24" s="202"/>
      <c r="O24" s="63"/>
      <c r="P24" s="398"/>
      <c r="Q24" s="399"/>
      <c r="R24" s="70" t="s">
        <v>12</v>
      </c>
      <c r="S24" s="70" t="s">
        <v>12</v>
      </c>
      <c r="T24" s="185"/>
      <c r="U24" s="84"/>
      <c r="V24" s="95"/>
      <c r="W24" s="96"/>
      <c r="X24" s="117"/>
      <c r="Y24" s="206"/>
      <c r="Z24" s="131"/>
      <c r="AA24" s="351"/>
      <c r="AB24" s="120"/>
      <c r="AC24" s="121"/>
      <c r="AD24" s="131"/>
      <c r="AE24" s="351"/>
      <c r="AF24" s="120" t="s">
        <v>12</v>
      </c>
      <c r="AG24" s="121">
        <v>0</v>
      </c>
      <c r="AH24" s="129" t="s">
        <v>12</v>
      </c>
      <c r="AI24" s="141">
        <v>0</v>
      </c>
      <c r="AJ24" s="111" t="s">
        <v>12</v>
      </c>
      <c r="AK24" s="112">
        <v>0</v>
      </c>
    </row>
    <row r="25" spans="1:37" s="9" customFormat="1" ht="68.099999999999994" customHeight="1">
      <c r="C25" s="227"/>
      <c r="D25" s="27"/>
      <c r="E25" s="27"/>
      <c r="F25" s="27"/>
      <c r="G25" s="54"/>
      <c r="H25" s="304"/>
      <c r="I25" s="45"/>
      <c r="J25" s="306"/>
      <c r="K25" s="16"/>
      <c r="L25" s="306"/>
      <c r="M25" s="37"/>
      <c r="N25" s="340"/>
      <c r="O25" s="63"/>
      <c r="P25" s="402"/>
      <c r="Q25" s="403"/>
      <c r="R25" s="70" t="s">
        <v>12</v>
      </c>
      <c r="S25" s="70" t="s">
        <v>12</v>
      </c>
      <c r="T25" s="207"/>
      <c r="U25" s="84"/>
      <c r="V25" s="94"/>
      <c r="W25" s="97"/>
      <c r="X25" s="117"/>
      <c r="Y25" s="206"/>
      <c r="Z25" s="129"/>
      <c r="AA25" s="130"/>
      <c r="AB25" s="120"/>
      <c r="AC25" s="121"/>
      <c r="AD25" s="129"/>
      <c r="AE25" s="130"/>
      <c r="AF25" s="111" t="s">
        <v>12</v>
      </c>
      <c r="AG25" s="112">
        <v>0</v>
      </c>
      <c r="AH25" s="129" t="s">
        <v>12</v>
      </c>
      <c r="AI25" s="141">
        <v>0</v>
      </c>
      <c r="AJ25" s="111" t="s">
        <v>12</v>
      </c>
      <c r="AK25" s="112">
        <v>0</v>
      </c>
    </row>
    <row r="26" spans="1:37" s="9" customFormat="1" ht="68.099999999999994" customHeight="1">
      <c r="C26" s="227"/>
      <c r="D26" s="27"/>
      <c r="E26" s="27"/>
      <c r="F26" s="27"/>
      <c r="G26" s="54"/>
      <c r="H26" s="304"/>
      <c r="I26" s="45"/>
      <c r="J26" s="306"/>
      <c r="K26" s="16"/>
      <c r="L26" s="306"/>
      <c r="M26" s="37"/>
      <c r="N26" s="340"/>
      <c r="O26" s="63"/>
      <c r="P26" s="402"/>
      <c r="Q26" s="403"/>
      <c r="R26" s="70" t="s">
        <v>12</v>
      </c>
      <c r="S26" s="70" t="s">
        <v>12</v>
      </c>
      <c r="T26" s="207"/>
      <c r="U26" s="84"/>
      <c r="V26" s="312"/>
      <c r="W26" s="313"/>
      <c r="X26" s="106"/>
      <c r="Y26" s="113"/>
      <c r="Z26" s="214"/>
      <c r="AA26" s="89"/>
      <c r="AB26" s="120"/>
      <c r="AC26" s="121"/>
      <c r="AD26" s="129"/>
      <c r="AE26" s="130"/>
      <c r="AF26" s="111" t="s">
        <v>12</v>
      </c>
      <c r="AG26" s="112">
        <v>0</v>
      </c>
      <c r="AH26" s="129" t="s">
        <v>12</v>
      </c>
      <c r="AI26" s="141">
        <v>0</v>
      </c>
      <c r="AJ26" s="111" t="s">
        <v>12</v>
      </c>
      <c r="AK26" s="112">
        <v>0</v>
      </c>
    </row>
    <row r="27" spans="1:37" s="9" customFormat="1" ht="68.099999999999994" customHeight="1" thickBot="1">
      <c r="C27" s="228"/>
      <c r="D27" s="27"/>
      <c r="E27" s="27"/>
      <c r="F27" s="27"/>
      <c r="G27" s="74"/>
      <c r="H27" s="150"/>
      <c r="I27" s="46"/>
      <c r="J27" s="160"/>
      <c r="K27" s="14"/>
      <c r="L27" s="160"/>
      <c r="M27" s="39"/>
      <c r="N27" s="345"/>
      <c r="O27" s="64"/>
      <c r="P27" s="404"/>
      <c r="Q27" s="405"/>
      <c r="R27" s="70" t="s">
        <v>12</v>
      </c>
      <c r="S27" s="70" t="s">
        <v>12</v>
      </c>
      <c r="T27" s="186"/>
      <c r="U27" s="85"/>
      <c r="V27" s="314"/>
      <c r="W27" s="315"/>
      <c r="X27" s="108"/>
      <c r="Y27" s="114"/>
      <c r="Z27" s="215"/>
      <c r="AA27" s="212"/>
      <c r="AB27" s="118"/>
      <c r="AC27" s="119"/>
      <c r="AD27" s="132"/>
      <c r="AE27" s="133"/>
      <c r="AF27" s="118" t="s">
        <v>12</v>
      </c>
      <c r="AG27" s="119">
        <v>0</v>
      </c>
      <c r="AH27" s="132" t="s">
        <v>12</v>
      </c>
      <c r="AI27" s="142">
        <v>0</v>
      </c>
      <c r="AJ27" s="118" t="s">
        <v>12</v>
      </c>
      <c r="AK27" s="119">
        <v>0</v>
      </c>
    </row>
    <row r="28" spans="1:37" s="9" customFormat="1" ht="68.099999999999994" customHeight="1">
      <c r="C28" s="229"/>
      <c r="D28" s="27"/>
      <c r="E28" s="27"/>
      <c r="F28" s="27"/>
      <c r="G28" s="54"/>
      <c r="H28" s="304"/>
      <c r="I28" s="45"/>
      <c r="J28" s="306"/>
      <c r="K28" s="16"/>
      <c r="L28" s="306"/>
      <c r="M28" s="37"/>
      <c r="N28" s="202"/>
      <c r="O28" s="63"/>
      <c r="P28" s="396"/>
      <c r="Q28" s="397"/>
      <c r="R28" s="70" t="s">
        <v>12</v>
      </c>
      <c r="S28" s="70" t="s">
        <v>12</v>
      </c>
      <c r="T28" s="185"/>
      <c r="U28" s="84"/>
      <c r="V28" s="95"/>
      <c r="W28" s="96"/>
      <c r="X28" s="117"/>
      <c r="Y28" s="206"/>
      <c r="Z28" s="131"/>
      <c r="AA28" s="351"/>
      <c r="AB28" s="120"/>
      <c r="AC28" s="121"/>
      <c r="AD28" s="131"/>
      <c r="AE28" s="351"/>
      <c r="AF28" s="111" t="s">
        <v>12</v>
      </c>
      <c r="AG28" s="112">
        <v>0</v>
      </c>
      <c r="AH28" s="129" t="s">
        <v>12</v>
      </c>
      <c r="AI28" s="141">
        <v>0</v>
      </c>
      <c r="AJ28" s="111" t="s">
        <v>12</v>
      </c>
      <c r="AK28" s="112">
        <v>0</v>
      </c>
    </row>
    <row r="29" spans="1:37" s="9" customFormat="1" ht="68.099999999999994" customHeight="1">
      <c r="C29" s="229"/>
      <c r="D29" s="27"/>
      <c r="E29" s="27"/>
      <c r="F29" s="27"/>
      <c r="G29" s="54"/>
      <c r="H29" s="304"/>
      <c r="I29" s="45"/>
      <c r="J29" s="306"/>
      <c r="K29" s="16"/>
      <c r="L29" s="306"/>
      <c r="M29" s="37"/>
      <c r="N29" s="203"/>
      <c r="O29" s="63"/>
      <c r="P29" s="402"/>
      <c r="Q29" s="403"/>
      <c r="R29" s="70" t="s">
        <v>12</v>
      </c>
      <c r="S29" s="70" t="s">
        <v>12</v>
      </c>
      <c r="T29" s="207"/>
      <c r="U29" s="84"/>
      <c r="V29" s="94"/>
      <c r="W29" s="97"/>
      <c r="X29" s="117"/>
      <c r="Y29" s="206"/>
      <c r="Z29" s="129"/>
      <c r="AA29" s="130"/>
      <c r="AB29" s="120"/>
      <c r="AC29" s="121"/>
      <c r="AD29" s="129"/>
      <c r="AE29" s="130"/>
      <c r="AF29" s="111" t="s">
        <v>12</v>
      </c>
      <c r="AG29" s="112">
        <v>0</v>
      </c>
      <c r="AH29" s="129" t="s">
        <v>12</v>
      </c>
      <c r="AI29" s="141">
        <v>0</v>
      </c>
      <c r="AJ29" s="111" t="s">
        <v>12</v>
      </c>
      <c r="AK29" s="112">
        <v>0</v>
      </c>
    </row>
    <row r="30" spans="1:37" s="9" customFormat="1" ht="68.099999999999994" customHeight="1">
      <c r="C30" s="229"/>
      <c r="D30" s="27"/>
      <c r="E30" s="27"/>
      <c r="F30" s="27"/>
      <c r="G30" s="54"/>
      <c r="H30" s="304"/>
      <c r="I30" s="45"/>
      <c r="J30" s="306"/>
      <c r="K30" s="16"/>
      <c r="L30" s="159"/>
      <c r="M30" s="38"/>
      <c r="N30" s="203"/>
      <c r="O30" s="63"/>
      <c r="P30" s="402"/>
      <c r="Q30" s="403"/>
      <c r="R30" s="70" t="s">
        <v>12</v>
      </c>
      <c r="S30" s="70" t="s">
        <v>12</v>
      </c>
      <c r="T30" s="207"/>
      <c r="U30" s="84"/>
      <c r="V30" s="95"/>
      <c r="W30" s="96"/>
      <c r="X30" s="106"/>
      <c r="Y30" s="113"/>
      <c r="Z30" s="214"/>
      <c r="AA30" s="89"/>
      <c r="AB30" s="120"/>
      <c r="AC30" s="121"/>
      <c r="AD30" s="129"/>
      <c r="AE30" s="130"/>
      <c r="AF30" s="111" t="s">
        <v>12</v>
      </c>
      <c r="AG30" s="112">
        <v>0</v>
      </c>
      <c r="AH30" s="129" t="s">
        <v>12</v>
      </c>
      <c r="AI30" s="141">
        <v>0</v>
      </c>
      <c r="AJ30" s="111" t="s">
        <v>12</v>
      </c>
      <c r="AK30" s="112">
        <v>0</v>
      </c>
    </row>
    <row r="31" spans="1:37" s="9" customFormat="1" ht="68.099999999999994" customHeight="1" thickBot="1">
      <c r="C31" s="230"/>
      <c r="D31" s="27"/>
      <c r="E31" s="27"/>
      <c r="F31" s="27"/>
      <c r="G31" s="74"/>
      <c r="H31" s="150"/>
      <c r="I31" s="46"/>
      <c r="J31" s="160"/>
      <c r="K31" s="16"/>
      <c r="L31" s="161"/>
      <c r="M31" s="41"/>
      <c r="N31" s="203"/>
      <c r="O31" s="66"/>
      <c r="P31" s="400"/>
      <c r="Q31" s="401"/>
      <c r="R31" s="70" t="s">
        <v>12</v>
      </c>
      <c r="S31" s="70" t="s">
        <v>12</v>
      </c>
      <c r="T31" s="186"/>
      <c r="U31" s="85"/>
      <c r="V31" s="98"/>
      <c r="W31" s="99"/>
      <c r="X31" s="108"/>
      <c r="Y31" s="114"/>
      <c r="Z31" s="215"/>
      <c r="AA31" s="212"/>
      <c r="AB31" s="118"/>
      <c r="AC31" s="119"/>
      <c r="AD31" s="132"/>
      <c r="AE31" s="133"/>
      <c r="AF31" s="122" t="s">
        <v>12</v>
      </c>
      <c r="AG31" s="123">
        <v>0</v>
      </c>
      <c r="AH31" s="135" t="s">
        <v>12</v>
      </c>
      <c r="AI31" s="143">
        <v>0</v>
      </c>
      <c r="AJ31" s="122" t="s">
        <v>12</v>
      </c>
      <c r="AK31" s="123">
        <v>0</v>
      </c>
    </row>
    <row r="32" spans="1:37" s="9" customFormat="1" ht="68.099999999999994" customHeight="1">
      <c r="C32" s="375"/>
      <c r="D32" s="27"/>
      <c r="E32" s="27"/>
      <c r="F32" s="27"/>
      <c r="G32" s="357"/>
      <c r="H32" s="359"/>
      <c r="I32" s="360"/>
      <c r="J32" s="361"/>
      <c r="K32" s="360"/>
      <c r="L32" s="361"/>
      <c r="M32" s="362"/>
      <c r="N32" s="367"/>
      <c r="O32" s="394"/>
      <c r="P32" s="398"/>
      <c r="Q32" s="399"/>
      <c r="R32" s="70" t="s">
        <v>12</v>
      </c>
      <c r="S32" s="70" t="s">
        <v>12</v>
      </c>
      <c r="T32" s="369"/>
      <c r="U32" s="370"/>
      <c r="V32" s="372"/>
      <c r="W32" s="373"/>
      <c r="X32" s="324"/>
      <c r="Y32" s="370"/>
      <c r="Z32" s="135"/>
      <c r="AA32" s="381"/>
      <c r="AB32" s="383"/>
      <c r="AC32" s="384"/>
      <c r="AD32" s="135"/>
      <c r="AE32" s="381"/>
      <c r="AF32" s="383" t="s">
        <v>12</v>
      </c>
      <c r="AG32" s="384">
        <v>0</v>
      </c>
      <c r="AH32" s="385" t="s">
        <v>12</v>
      </c>
      <c r="AI32" s="386">
        <v>0</v>
      </c>
      <c r="AJ32" s="383" t="s">
        <v>12</v>
      </c>
      <c r="AK32" s="384">
        <v>0</v>
      </c>
    </row>
    <row r="33" spans="1:37" s="9" customFormat="1" ht="68.099999999999994" customHeight="1" thickBot="1">
      <c r="C33" s="356"/>
      <c r="D33" s="27"/>
      <c r="E33" s="27"/>
      <c r="F33" s="27"/>
      <c r="G33" s="358"/>
      <c r="H33" s="363"/>
      <c r="I33" s="364"/>
      <c r="J33" s="365"/>
      <c r="K33" s="364"/>
      <c r="L33" s="365"/>
      <c r="M33" s="366"/>
      <c r="N33" s="368"/>
      <c r="O33" s="61"/>
      <c r="P33" s="404"/>
      <c r="Q33" s="405"/>
      <c r="R33" s="70" t="s">
        <v>12</v>
      </c>
      <c r="S33" s="70" t="s">
        <v>12</v>
      </c>
      <c r="T33" s="186"/>
      <c r="U33" s="371"/>
      <c r="V33" s="98"/>
      <c r="W33" s="374"/>
      <c r="X33" s="108"/>
      <c r="Y33" s="355"/>
      <c r="Z33" s="132"/>
      <c r="AA33" s="133"/>
      <c r="AB33" s="118"/>
      <c r="AC33" s="119"/>
      <c r="AD33" s="132"/>
      <c r="AE33" s="133"/>
      <c r="AF33" s="118"/>
      <c r="AG33" s="119">
        <v>0</v>
      </c>
      <c r="AH33" s="132"/>
      <c r="AI33" s="142">
        <v>0</v>
      </c>
      <c r="AJ33" s="118"/>
      <c r="AK33" s="119">
        <v>0</v>
      </c>
    </row>
    <row r="34" spans="1:37" s="9" customFormat="1" ht="68.099999999999994" customHeight="1">
      <c r="C34" s="389"/>
      <c r="D34" s="27"/>
      <c r="E34" s="27"/>
      <c r="F34" s="27"/>
      <c r="G34" s="376"/>
      <c r="H34" s="377"/>
      <c r="I34" s="328"/>
      <c r="J34" s="318"/>
      <c r="K34" s="329"/>
      <c r="L34" s="318"/>
      <c r="M34" s="330"/>
      <c r="N34" s="319"/>
      <c r="O34" s="331"/>
      <c r="P34" s="396"/>
      <c r="Q34" s="397"/>
      <c r="R34" s="70" t="s">
        <v>12</v>
      </c>
      <c r="S34" s="70" t="s">
        <v>12</v>
      </c>
      <c r="T34" s="320"/>
      <c r="U34" s="378"/>
      <c r="V34" s="322"/>
      <c r="W34" s="379"/>
      <c r="X34" s="324"/>
      <c r="Y34" s="380"/>
      <c r="Z34" s="135"/>
      <c r="AA34" s="381"/>
      <c r="AB34" s="383"/>
      <c r="AC34" s="384"/>
      <c r="AD34" s="135"/>
      <c r="AE34" s="381"/>
      <c r="AF34" s="383" t="s">
        <v>12</v>
      </c>
      <c r="AG34" s="384">
        <v>0</v>
      </c>
      <c r="AH34" s="385" t="s">
        <v>12</v>
      </c>
      <c r="AI34" s="386">
        <v>0</v>
      </c>
      <c r="AJ34" s="383" t="s">
        <v>12</v>
      </c>
      <c r="AK34" s="384">
        <v>0</v>
      </c>
    </row>
    <row r="35" spans="1:37" s="9" customFormat="1" ht="68.099999999999994" customHeight="1" thickBot="1">
      <c r="C35" s="388"/>
      <c r="D35" s="27"/>
      <c r="E35" s="27"/>
      <c r="F35" s="27"/>
      <c r="G35" s="74"/>
      <c r="H35" s="150"/>
      <c r="I35" s="46"/>
      <c r="J35" s="160"/>
      <c r="K35" s="344"/>
      <c r="L35" s="161"/>
      <c r="M35" s="41"/>
      <c r="N35" s="345"/>
      <c r="O35" s="66"/>
      <c r="P35" s="400"/>
      <c r="Q35" s="401"/>
      <c r="R35" s="70" t="s">
        <v>12</v>
      </c>
      <c r="S35" s="70" t="s">
        <v>12</v>
      </c>
      <c r="T35" s="347"/>
      <c r="U35" s="85"/>
      <c r="V35" s="98"/>
      <c r="W35" s="99"/>
      <c r="X35" s="108"/>
      <c r="Y35" s="114"/>
      <c r="Z35" s="132"/>
      <c r="AA35" s="133"/>
      <c r="AB35" s="118"/>
      <c r="AC35" s="119"/>
      <c r="AD35" s="132"/>
      <c r="AE35" s="133"/>
      <c r="AF35" s="118"/>
      <c r="AG35" s="119">
        <v>0</v>
      </c>
      <c r="AH35" s="132"/>
      <c r="AI35" s="142">
        <v>0</v>
      </c>
      <c r="AJ35" s="118"/>
      <c r="AK35" s="119">
        <v>0</v>
      </c>
    </row>
    <row r="36" spans="1:37" s="201" customFormat="1" ht="68.099999999999994" customHeight="1" thickBot="1">
      <c r="A36" s="198"/>
      <c r="B36" s="198"/>
      <c r="C36" s="199"/>
      <c r="D36" s="200"/>
      <c r="E36" s="200"/>
      <c r="F36" s="200"/>
      <c r="G36" s="316"/>
      <c r="H36" s="317"/>
      <c r="I36" s="308"/>
      <c r="J36" s="413"/>
      <c r="K36" s="195"/>
      <c r="L36" s="194"/>
      <c r="M36" s="196"/>
      <c r="N36" s="204"/>
      <c r="O36" s="197"/>
      <c r="P36" s="406"/>
      <c r="Q36" s="407"/>
      <c r="R36" s="70" t="s">
        <v>12</v>
      </c>
      <c r="S36" s="70" t="s">
        <v>12</v>
      </c>
      <c r="T36" s="382"/>
      <c r="U36" s="213"/>
      <c r="V36" s="208"/>
      <c r="W36" s="209"/>
      <c r="X36" s="118"/>
      <c r="Y36" s="119"/>
      <c r="Z36" s="132"/>
      <c r="AA36" s="133"/>
      <c r="AB36" s="118"/>
      <c r="AC36" s="119"/>
      <c r="AD36" s="132"/>
      <c r="AE36" s="133"/>
      <c r="AF36" s="115" t="s">
        <v>12</v>
      </c>
      <c r="AG36" s="116">
        <v>0</v>
      </c>
      <c r="AH36" s="100" t="s">
        <v>12</v>
      </c>
      <c r="AI36" s="144">
        <v>0</v>
      </c>
      <c r="AJ36" s="115" t="s">
        <v>12</v>
      </c>
      <c r="AK36" s="116">
        <v>0</v>
      </c>
    </row>
    <row r="37" spans="1:37" s="9" customFormat="1" ht="66.75" customHeight="1" thickBot="1">
      <c r="A37" s="173"/>
      <c r="B37" s="174"/>
      <c r="C37" s="73"/>
      <c r="D37" s="27"/>
      <c r="E37" s="27"/>
      <c r="F37" s="27"/>
      <c r="G37" s="58"/>
      <c r="H37" s="152"/>
      <c r="I37" s="48"/>
      <c r="J37" s="162"/>
      <c r="K37" s="22"/>
      <c r="L37" s="162"/>
      <c r="M37" s="42"/>
      <c r="N37" s="204"/>
      <c r="O37" s="67"/>
      <c r="P37" s="408"/>
      <c r="Q37" s="409"/>
      <c r="R37" s="70" t="s">
        <v>12</v>
      </c>
      <c r="S37" s="70" t="s">
        <v>12</v>
      </c>
      <c r="T37" s="86"/>
      <c r="U37" s="87"/>
      <c r="V37" s="100"/>
      <c r="W37" s="101"/>
      <c r="X37" s="115"/>
      <c r="Y37" s="116"/>
      <c r="Z37" s="215"/>
      <c r="AA37" s="212"/>
      <c r="AB37" s="118"/>
      <c r="AC37" s="119"/>
      <c r="AD37" s="132"/>
      <c r="AE37" s="133"/>
      <c r="AF37" s="115" t="s">
        <v>12</v>
      </c>
      <c r="AG37" s="116">
        <v>0</v>
      </c>
      <c r="AH37" s="100" t="s">
        <v>12</v>
      </c>
      <c r="AI37" s="144">
        <v>0</v>
      </c>
      <c r="AJ37" s="115" t="s">
        <v>12</v>
      </c>
      <c r="AK37" s="116">
        <v>0</v>
      </c>
    </row>
    <row r="38" spans="1:37" ht="68.099999999999994" customHeight="1">
      <c r="C38" s="181"/>
      <c r="D38" s="179"/>
      <c r="E38" s="27"/>
      <c r="F38" s="180"/>
      <c r="G38" s="175"/>
      <c r="H38" s="151"/>
      <c r="I38" s="47"/>
      <c r="J38" s="183"/>
      <c r="K38" s="15"/>
      <c r="L38" s="183"/>
      <c r="M38" s="40"/>
      <c r="N38" s="165"/>
      <c r="O38" s="65"/>
      <c r="P38" s="398"/>
      <c r="Q38" s="399"/>
      <c r="R38" s="70" t="s">
        <v>12</v>
      </c>
      <c r="S38" s="70" t="s">
        <v>12</v>
      </c>
      <c r="T38" s="185"/>
      <c r="U38" s="83"/>
      <c r="V38" s="127"/>
      <c r="W38" s="128"/>
      <c r="X38" s="117"/>
      <c r="Y38" s="206"/>
      <c r="Z38" s="127"/>
      <c r="AA38" s="128"/>
      <c r="AB38" s="109"/>
      <c r="AC38" s="110"/>
      <c r="AD38" s="127"/>
      <c r="AE38" s="128"/>
      <c r="AF38" s="383" t="s">
        <v>12</v>
      </c>
      <c r="AG38" s="384">
        <v>0</v>
      </c>
      <c r="AH38" s="385" t="s">
        <v>12</v>
      </c>
      <c r="AI38" s="386">
        <v>0</v>
      </c>
      <c r="AJ38" s="109" t="s">
        <v>12</v>
      </c>
      <c r="AK38" s="110">
        <v>0</v>
      </c>
    </row>
    <row r="39" spans="1:37" ht="68.099999999999994" customHeight="1" thickBot="1">
      <c r="A39" s="176"/>
      <c r="B39" s="177"/>
      <c r="C39" s="182"/>
      <c r="D39" s="178"/>
      <c r="E39" s="178"/>
      <c r="F39" s="178"/>
      <c r="G39" s="184"/>
      <c r="H39" s="150"/>
      <c r="I39" s="46"/>
      <c r="J39" s="160"/>
      <c r="K39" s="14"/>
      <c r="L39" s="160"/>
      <c r="M39" s="39"/>
      <c r="N39" s="205"/>
      <c r="O39" s="64"/>
      <c r="P39" s="400"/>
      <c r="Q39" s="401"/>
      <c r="R39" s="70" t="s">
        <v>12</v>
      </c>
      <c r="S39" s="70" t="s">
        <v>12</v>
      </c>
      <c r="T39" s="186"/>
      <c r="U39" s="85"/>
      <c r="V39" s="132"/>
      <c r="W39" s="133"/>
      <c r="X39" s="118"/>
      <c r="Y39" s="119"/>
      <c r="Z39" s="100"/>
      <c r="AA39" s="101"/>
      <c r="AB39" s="115"/>
      <c r="AC39" s="116"/>
      <c r="AD39" s="215"/>
      <c r="AE39" s="212"/>
      <c r="AF39" s="118" t="s">
        <v>12</v>
      </c>
      <c r="AG39" s="119">
        <v>0</v>
      </c>
      <c r="AH39" s="132" t="s">
        <v>12</v>
      </c>
      <c r="AI39" s="142">
        <v>0</v>
      </c>
      <c r="AJ39" s="118" t="s">
        <v>12</v>
      </c>
      <c r="AK39" s="119">
        <v>0</v>
      </c>
    </row>
    <row r="40" spans="1:37" ht="15.75">
      <c r="C40" s="50"/>
      <c r="D40" s="23"/>
      <c r="E40" s="23"/>
      <c r="F40" s="23"/>
    </row>
    <row r="41" spans="1:37" ht="15.75">
      <c r="C41" s="50"/>
      <c r="D41" s="23"/>
      <c r="E41" s="23"/>
      <c r="F41" s="23"/>
    </row>
    <row r="42" spans="1:37" ht="15.75">
      <c r="C42" s="50"/>
      <c r="D42" s="23"/>
      <c r="E42" s="23"/>
      <c r="F42" s="23"/>
    </row>
    <row r="43" spans="1:37" ht="15.75">
      <c r="C43" s="50"/>
      <c r="D43" s="23"/>
      <c r="E43" s="23"/>
      <c r="F43" s="23"/>
    </row>
    <row r="44" spans="1:37" ht="15.75">
      <c r="C44" s="50"/>
      <c r="D44" s="23"/>
      <c r="E44" s="23"/>
      <c r="F44" s="23"/>
    </row>
    <row r="45" spans="1:37" ht="15.75">
      <c r="C45" s="50"/>
      <c r="D45" s="23"/>
      <c r="E45" s="23"/>
      <c r="F45" s="23"/>
    </row>
    <row r="46" spans="1:37" ht="15.75">
      <c r="C46" s="50"/>
      <c r="D46" s="23"/>
      <c r="E46" s="23"/>
      <c r="F46" s="23"/>
    </row>
    <row r="47" spans="1:37" ht="15.75">
      <c r="C47" s="50"/>
      <c r="D47" s="23"/>
      <c r="E47" s="23"/>
      <c r="F47" s="23"/>
    </row>
    <row r="48" spans="1:37" ht="15.75">
      <c r="C48" s="50"/>
      <c r="D48" s="23"/>
      <c r="E48" s="23"/>
      <c r="F48" s="23"/>
    </row>
    <row r="49" spans="3:6" ht="15.75">
      <c r="C49" s="50"/>
      <c r="D49" s="23"/>
      <c r="E49" s="23"/>
      <c r="F49" s="23"/>
    </row>
    <row r="50" spans="3:6" ht="15.75">
      <c r="C50" s="50"/>
      <c r="D50" s="23"/>
      <c r="E50" s="23"/>
      <c r="F50" s="23"/>
    </row>
    <row r="51" spans="3:6" ht="15.75">
      <c r="C51" s="50"/>
      <c r="D51" s="23"/>
      <c r="E51" s="23"/>
      <c r="F51" s="23"/>
    </row>
    <row r="52" spans="3:6" ht="15.75">
      <c r="C52" s="50"/>
      <c r="D52" s="23"/>
      <c r="E52" s="23"/>
      <c r="F52" s="23"/>
    </row>
    <row r="53" spans="3:6" ht="15.75">
      <c r="C53" s="50"/>
      <c r="D53" s="23"/>
      <c r="E53" s="23"/>
      <c r="F53" s="23"/>
    </row>
    <row r="54" spans="3:6" ht="15.75">
      <c r="C54" s="50"/>
      <c r="D54" s="23"/>
      <c r="E54" s="23"/>
      <c r="F54" s="23"/>
    </row>
    <row r="55" spans="3:6" ht="15.75">
      <c r="C55" s="50"/>
      <c r="D55" s="23"/>
      <c r="E55" s="23"/>
      <c r="F55" s="23"/>
    </row>
    <row r="56" spans="3:6" ht="15.75">
      <c r="C56" s="50"/>
      <c r="D56" s="23"/>
      <c r="E56" s="23"/>
      <c r="F56" s="23"/>
    </row>
    <row r="57" spans="3:6" ht="15.75">
      <c r="C57" s="50"/>
      <c r="D57" s="23"/>
      <c r="E57" s="23"/>
      <c r="F57" s="23"/>
    </row>
    <row r="58" spans="3:6" ht="15.75">
      <c r="C58" s="50"/>
      <c r="D58" s="23"/>
      <c r="E58" s="23"/>
      <c r="F58" s="23"/>
    </row>
    <row r="59" spans="3:6" ht="15.75">
      <c r="C59" s="50"/>
      <c r="D59" s="23"/>
      <c r="E59" s="23"/>
      <c r="F59" s="23"/>
    </row>
    <row r="60" spans="3:6" ht="15.75">
      <c r="C60" s="50"/>
      <c r="D60" s="23"/>
      <c r="E60" s="23"/>
      <c r="F60" s="23"/>
    </row>
    <row r="61" spans="3:6" ht="15.75">
      <c r="C61" s="50"/>
      <c r="D61" s="23"/>
      <c r="E61" s="23"/>
      <c r="F61" s="23"/>
    </row>
    <row r="62" spans="3:6" ht="15.75">
      <c r="C62" s="50"/>
      <c r="D62" s="23"/>
      <c r="E62" s="23"/>
      <c r="F62" s="23"/>
    </row>
    <row r="63" spans="3:6" ht="15.75">
      <c r="C63" s="50"/>
      <c r="D63" s="23"/>
      <c r="E63" s="23"/>
      <c r="F63" s="23"/>
    </row>
    <row r="64" spans="3:6" ht="15.75">
      <c r="C64" s="50"/>
      <c r="D64" s="23"/>
      <c r="E64" s="23"/>
      <c r="F64" s="23"/>
    </row>
    <row r="65" spans="3:6" ht="15.75">
      <c r="C65" s="50"/>
      <c r="D65" s="23"/>
      <c r="E65" s="23"/>
      <c r="F65" s="23"/>
    </row>
    <row r="66" spans="3:6" ht="15.75">
      <c r="C66" s="50"/>
      <c r="D66" s="23"/>
      <c r="E66" s="23"/>
      <c r="F66" s="23"/>
    </row>
    <row r="67" spans="3:6" ht="15.75">
      <c r="C67" s="50"/>
      <c r="D67" s="23"/>
      <c r="E67" s="23"/>
      <c r="F67" s="23"/>
    </row>
    <row r="68" spans="3:6" ht="15.75">
      <c r="C68" s="50"/>
      <c r="D68" s="23"/>
      <c r="E68" s="23"/>
      <c r="F68" s="23"/>
    </row>
    <row r="69" spans="3:6" ht="15.75">
      <c r="C69" s="50"/>
      <c r="D69" s="23"/>
      <c r="E69" s="23"/>
      <c r="F69" s="23"/>
    </row>
    <row r="70" spans="3:6" ht="15.75">
      <c r="C70" s="50"/>
      <c r="D70" s="23"/>
      <c r="E70" s="23"/>
      <c r="F70" s="23"/>
    </row>
    <row r="71" spans="3:6" ht="15.75">
      <c r="C71" s="50"/>
      <c r="D71" s="23"/>
      <c r="E71" s="23"/>
      <c r="F71" s="23"/>
    </row>
    <row r="72" spans="3:6" ht="15.75">
      <c r="C72" s="50"/>
      <c r="D72" s="23"/>
      <c r="E72" s="23"/>
      <c r="F72" s="23"/>
    </row>
    <row r="73" spans="3:6" ht="15.75">
      <c r="C73" s="50"/>
      <c r="D73" s="23"/>
      <c r="E73" s="23"/>
      <c r="F73" s="23"/>
    </row>
    <row r="74" spans="3:6" ht="15.75">
      <c r="C74" s="50"/>
      <c r="D74" s="23"/>
      <c r="E74" s="23"/>
      <c r="F74" s="23"/>
    </row>
    <row r="75" spans="3:6" ht="15.75">
      <c r="C75" s="50"/>
      <c r="D75" s="23"/>
      <c r="E75" s="23"/>
      <c r="F75" s="23"/>
    </row>
    <row r="76" spans="3:6" ht="15.75">
      <c r="C76" s="50"/>
      <c r="D76" s="23"/>
      <c r="E76" s="23"/>
      <c r="F76" s="23"/>
    </row>
    <row r="77" spans="3:6" ht="15.75">
      <c r="C77" s="50"/>
      <c r="D77" s="23"/>
      <c r="E77" s="23"/>
      <c r="F77" s="23"/>
    </row>
    <row r="78" spans="3:6" ht="15.75">
      <c r="C78" s="50"/>
      <c r="D78" s="23"/>
      <c r="E78" s="23"/>
      <c r="F78" s="23"/>
    </row>
    <row r="79" spans="3:6" ht="15.75">
      <c r="C79" s="50"/>
      <c r="D79" s="23"/>
      <c r="E79" s="23"/>
      <c r="F79" s="23"/>
    </row>
    <row r="80" spans="3:6" ht="15.75">
      <c r="C80" s="50"/>
      <c r="D80" s="23"/>
      <c r="E80" s="23"/>
      <c r="F80" s="23"/>
    </row>
    <row r="81" spans="3:6" ht="15.75">
      <c r="C81" s="50"/>
      <c r="D81" s="23"/>
      <c r="E81" s="23"/>
      <c r="F81" s="23"/>
    </row>
    <row r="82" spans="3:6" ht="15.75">
      <c r="C82" s="50"/>
      <c r="D82" s="23"/>
      <c r="E82" s="23"/>
      <c r="F82" s="23"/>
    </row>
    <row r="83" spans="3:6" ht="15.75">
      <c r="C83" s="50"/>
      <c r="D83" s="23"/>
      <c r="E83" s="23"/>
      <c r="F83" s="23"/>
    </row>
    <row r="84" spans="3:6" ht="15.75">
      <c r="C84" s="50"/>
      <c r="D84" s="23"/>
      <c r="E84" s="23"/>
      <c r="F84" s="23"/>
    </row>
    <row r="85" spans="3:6" ht="15.75">
      <c r="C85" s="50"/>
      <c r="D85" s="23"/>
      <c r="E85" s="23"/>
      <c r="F85" s="23"/>
    </row>
    <row r="86" spans="3:6" ht="15.75">
      <c r="C86" s="50"/>
      <c r="D86" s="23"/>
      <c r="E86" s="23"/>
      <c r="F86" s="23"/>
    </row>
    <row r="87" spans="3:6" ht="15.75">
      <c r="C87" s="50"/>
      <c r="D87" s="23"/>
      <c r="E87" s="23"/>
      <c r="F87" s="23"/>
    </row>
    <row r="88" spans="3:6" ht="15.75">
      <c r="C88" s="50"/>
      <c r="D88" s="23"/>
      <c r="E88" s="23"/>
      <c r="F88" s="23"/>
    </row>
    <row r="89" spans="3:6" ht="15.75">
      <c r="C89" s="50"/>
      <c r="D89" s="23"/>
      <c r="E89" s="23"/>
      <c r="F89" s="23"/>
    </row>
    <row r="90" spans="3:6" ht="15.75">
      <c r="C90" s="50"/>
      <c r="D90" s="23"/>
      <c r="E90" s="23"/>
      <c r="F90" s="23"/>
    </row>
    <row r="91" spans="3:6" ht="15.75">
      <c r="C91" s="50"/>
      <c r="D91" s="23"/>
      <c r="E91" s="23"/>
      <c r="F91" s="23"/>
    </row>
    <row r="92" spans="3:6" ht="15.75">
      <c r="C92" s="50"/>
      <c r="D92" s="23"/>
      <c r="E92" s="23"/>
      <c r="F92" s="23"/>
    </row>
    <row r="93" spans="3:6" ht="15.75">
      <c r="C93" s="50"/>
      <c r="D93" s="23"/>
      <c r="E93" s="23"/>
      <c r="F93" s="23"/>
    </row>
    <row r="94" spans="3:6" ht="15.75">
      <c r="C94" s="50"/>
      <c r="D94" s="23"/>
      <c r="E94" s="23"/>
      <c r="F94" s="23"/>
    </row>
  </sheetData>
  <sheetProtection selectLockedCells="1"/>
  <phoneticPr fontId="36" type="noConversion"/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5C3AD-FA8A-4F3C-B3C6-0C4C78665833}">
  <sheetPr>
    <tabColor rgb="FFFF0000"/>
  </sheetPr>
  <dimension ref="C2:R42"/>
  <sheetViews>
    <sheetView zoomScale="80" zoomScaleNormal="80" workbookViewId="0">
      <selection activeCell="C9" sqref="C9"/>
    </sheetView>
  </sheetViews>
  <sheetFormatPr baseColWidth="10" defaultRowHeight="15"/>
  <cols>
    <col min="1" max="2" width="11.42578125" style="415"/>
    <col min="3" max="3" width="22.7109375" style="415" customWidth="1"/>
    <col min="4" max="4" width="14.5703125" style="416" customWidth="1"/>
    <col min="5" max="5" width="18.7109375" style="416" customWidth="1"/>
    <col min="6" max="6" width="14.5703125" style="419" customWidth="1"/>
    <col min="7" max="7" width="18.140625" style="416" customWidth="1"/>
    <col min="8" max="8" width="16.7109375" style="416" customWidth="1"/>
    <col min="9" max="9" width="15" style="416" customWidth="1"/>
    <col min="10" max="10" width="16.85546875" style="416" customWidth="1"/>
    <col min="11" max="11" width="12.5703125" style="417" customWidth="1"/>
    <col min="12" max="12" width="16.85546875" style="418" customWidth="1"/>
    <col min="13" max="13" width="10.28515625" style="417" customWidth="1"/>
    <col min="14" max="14" width="12.28515625" style="416" customWidth="1"/>
    <col min="15" max="15" width="9.140625" style="417" customWidth="1"/>
    <col min="16" max="16" width="19.5703125" style="418" customWidth="1"/>
    <col min="17" max="17" width="9.85546875" style="417" customWidth="1"/>
    <col min="18" max="18" width="17.5703125" style="416" customWidth="1"/>
    <col min="19" max="16384" width="11.42578125" style="415"/>
  </cols>
  <sheetData>
    <row r="2" spans="3:18" ht="15.75" thickBot="1"/>
    <row r="3" spans="3:18" ht="27" thickBot="1">
      <c r="C3" s="558"/>
      <c r="D3" s="559"/>
      <c r="E3" s="559"/>
      <c r="F3" s="559"/>
      <c r="G3" s="559"/>
      <c r="H3" s="559"/>
      <c r="I3" s="559"/>
      <c r="J3" s="559"/>
      <c r="K3" s="559"/>
      <c r="L3" s="559"/>
      <c r="M3" s="559"/>
      <c r="N3" s="559"/>
      <c r="O3" s="559"/>
      <c r="P3" s="559"/>
      <c r="Q3" s="559"/>
      <c r="R3" s="560"/>
    </row>
    <row r="6" spans="3:18" ht="15.75">
      <c r="K6" s="557" t="s">
        <v>48</v>
      </c>
      <c r="L6" s="557"/>
      <c r="M6" s="557"/>
      <c r="N6" s="557"/>
      <c r="O6" s="557"/>
      <c r="P6" s="557"/>
      <c r="Q6" s="557"/>
      <c r="R6" s="557"/>
    </row>
    <row r="7" spans="3:18" ht="15.75">
      <c r="E7" s="416" t="s">
        <v>47</v>
      </c>
      <c r="F7" s="419" t="s">
        <v>47</v>
      </c>
      <c r="H7" s="416" t="s">
        <v>46</v>
      </c>
      <c r="K7" s="555" t="s">
        <v>50</v>
      </c>
      <c r="L7" s="556"/>
      <c r="M7" s="555" t="s">
        <v>51</v>
      </c>
      <c r="N7" s="556"/>
      <c r="O7" s="555" t="s">
        <v>52</v>
      </c>
      <c r="P7" s="556"/>
      <c r="Q7" s="555" t="s">
        <v>53</v>
      </c>
      <c r="R7" s="556"/>
    </row>
    <row r="8" spans="3:18" s="429" customFormat="1">
      <c r="C8" s="435" t="s">
        <v>72</v>
      </c>
      <c r="D8" s="433" t="s">
        <v>41</v>
      </c>
      <c r="E8" s="433" t="s">
        <v>40</v>
      </c>
      <c r="F8" s="434" t="s">
        <v>39</v>
      </c>
      <c r="G8" s="433" t="s">
        <v>38</v>
      </c>
      <c r="H8" s="433" t="s">
        <v>37</v>
      </c>
      <c r="I8" s="433" t="s">
        <v>36</v>
      </c>
      <c r="J8" s="433" t="s">
        <v>35</v>
      </c>
      <c r="K8" s="431" t="s">
        <v>34</v>
      </c>
      <c r="L8" s="432" t="s">
        <v>33</v>
      </c>
      <c r="M8" s="431" t="s">
        <v>34</v>
      </c>
      <c r="N8" s="430" t="s">
        <v>33</v>
      </c>
      <c r="O8" s="431" t="s">
        <v>34</v>
      </c>
      <c r="P8" s="432" t="s">
        <v>33</v>
      </c>
      <c r="Q8" s="431" t="s">
        <v>34</v>
      </c>
      <c r="R8" s="430" t="s">
        <v>33</v>
      </c>
    </row>
    <row r="9" spans="3:18" s="429" customFormat="1" ht="18.75">
      <c r="C9" s="435" t="s">
        <v>13</v>
      </c>
      <c r="D9" s="433">
        <v>0</v>
      </c>
      <c r="E9" s="433"/>
      <c r="F9" s="434"/>
      <c r="G9" s="433"/>
      <c r="H9" s="433"/>
      <c r="I9" s="433"/>
      <c r="J9" s="433"/>
      <c r="K9" s="457"/>
      <c r="L9" s="423">
        <f t="shared" ref="L9:L16" si="0">J9*K9/100</f>
        <v>0</v>
      </c>
      <c r="M9" s="431"/>
      <c r="N9" s="421">
        <f t="shared" ref="N9:N16" si="1">(J9+600)*M9/100</f>
        <v>0</v>
      </c>
      <c r="O9" s="431"/>
      <c r="P9" s="423">
        <f t="shared" ref="P9:P16" si="2">(J9+1200)*O9/100</f>
        <v>0</v>
      </c>
      <c r="Q9" s="431"/>
      <c r="R9" s="421">
        <f t="shared" ref="R9:R16" si="3">(J9+1800)*Q9/100</f>
        <v>0</v>
      </c>
    </row>
    <row r="10" spans="3:18" ht="18.75">
      <c r="C10" s="216" t="s">
        <v>56</v>
      </c>
      <c r="D10" s="439">
        <v>50</v>
      </c>
      <c r="E10" s="426">
        <v>0</v>
      </c>
      <c r="F10" s="428">
        <v>0</v>
      </c>
      <c r="G10" s="427">
        <f t="shared" ref="G10:G16" si="4">(D10+E10)*F10</f>
        <v>0</v>
      </c>
      <c r="H10" s="426">
        <v>350</v>
      </c>
      <c r="I10" s="427">
        <v>400</v>
      </c>
      <c r="J10" s="426">
        <f t="shared" ref="J10:J16" si="5">(D10+E10)-G10+H10+I10</f>
        <v>800</v>
      </c>
      <c r="K10" s="425">
        <v>4.5250000000000004</v>
      </c>
      <c r="L10" s="423">
        <f t="shared" si="0"/>
        <v>36.200000000000003</v>
      </c>
      <c r="M10" s="424">
        <v>3.05</v>
      </c>
      <c r="N10" s="421">
        <f t="shared" si="1"/>
        <v>42.7</v>
      </c>
      <c r="O10" s="422">
        <v>2.35</v>
      </c>
      <c r="P10" s="423">
        <f t="shared" si="2"/>
        <v>47</v>
      </c>
      <c r="Q10" s="422">
        <v>1.94</v>
      </c>
      <c r="R10" s="421">
        <f t="shared" si="3"/>
        <v>50.44</v>
      </c>
    </row>
    <row r="11" spans="3:18" ht="18.75">
      <c r="C11" s="216" t="s">
        <v>57</v>
      </c>
      <c r="D11" s="439">
        <v>80</v>
      </c>
      <c r="E11" s="426">
        <v>0</v>
      </c>
      <c r="F11" s="428">
        <v>0</v>
      </c>
      <c r="G11" s="427">
        <f t="shared" si="4"/>
        <v>0</v>
      </c>
      <c r="H11" s="426">
        <v>450</v>
      </c>
      <c r="I11" s="427">
        <v>450</v>
      </c>
      <c r="J11" s="426">
        <f t="shared" si="5"/>
        <v>980</v>
      </c>
      <c r="K11" s="425">
        <v>4.5250000000000004</v>
      </c>
      <c r="L11" s="423">
        <f t="shared" si="0"/>
        <v>44.344999999999999</v>
      </c>
      <c r="M11" s="424">
        <v>3.05</v>
      </c>
      <c r="N11" s="421">
        <f t="shared" si="1"/>
        <v>48.19</v>
      </c>
      <c r="O11" s="422">
        <v>2.35</v>
      </c>
      <c r="P11" s="423">
        <f t="shared" si="2"/>
        <v>51.23</v>
      </c>
      <c r="Q11" s="422">
        <v>1.94</v>
      </c>
      <c r="R11" s="421">
        <f t="shared" si="3"/>
        <v>53.931999999999995</v>
      </c>
    </row>
    <row r="12" spans="3:18" ht="18.75">
      <c r="C12" s="216"/>
      <c r="D12" s="439"/>
      <c r="E12" s="426"/>
      <c r="F12" s="428"/>
      <c r="G12" s="427"/>
      <c r="H12" s="426"/>
      <c r="I12" s="427"/>
      <c r="J12" s="426"/>
      <c r="K12" s="425"/>
      <c r="L12" s="423"/>
      <c r="M12" s="424"/>
      <c r="N12" s="421"/>
      <c r="O12" s="422"/>
      <c r="P12" s="423"/>
      <c r="Q12" s="422"/>
      <c r="R12" s="421"/>
    </row>
    <row r="13" spans="3:18" ht="18.75">
      <c r="C13" s="216"/>
      <c r="D13" s="439"/>
      <c r="E13" s="426"/>
      <c r="F13" s="428"/>
      <c r="G13" s="427"/>
      <c r="H13" s="426"/>
      <c r="I13" s="427"/>
      <c r="J13" s="426"/>
      <c r="K13" s="425"/>
      <c r="L13" s="423"/>
      <c r="M13" s="424"/>
      <c r="N13" s="421"/>
      <c r="O13" s="422"/>
      <c r="P13" s="423"/>
      <c r="Q13" s="422"/>
      <c r="R13" s="421"/>
    </row>
    <row r="14" spans="3:18" ht="18.75">
      <c r="C14" s="216"/>
      <c r="D14" s="439"/>
      <c r="E14" s="426"/>
      <c r="F14" s="428"/>
      <c r="G14" s="427"/>
      <c r="H14" s="426"/>
      <c r="I14" s="427"/>
      <c r="J14" s="426"/>
      <c r="K14" s="425"/>
      <c r="L14" s="423"/>
      <c r="M14" s="424"/>
      <c r="N14" s="421"/>
      <c r="O14" s="422"/>
      <c r="P14" s="423"/>
      <c r="Q14" s="422"/>
      <c r="R14" s="421"/>
    </row>
    <row r="15" spans="3:18" ht="18.75">
      <c r="C15" s="216"/>
      <c r="D15" s="439"/>
      <c r="E15" s="426"/>
      <c r="F15" s="428"/>
      <c r="G15" s="427"/>
      <c r="H15" s="426"/>
      <c r="I15" s="427"/>
      <c r="J15" s="426"/>
      <c r="K15" s="425"/>
      <c r="L15" s="423"/>
      <c r="M15" s="424"/>
      <c r="N15" s="421"/>
      <c r="O15" s="422"/>
      <c r="P15" s="423"/>
      <c r="Q15" s="422"/>
      <c r="R15" s="421"/>
    </row>
    <row r="16" spans="3:18" ht="18.75">
      <c r="C16" s="216"/>
      <c r="D16" s="439"/>
      <c r="E16" s="426"/>
      <c r="F16" s="428"/>
      <c r="G16" s="427"/>
      <c r="H16" s="426"/>
      <c r="I16" s="427"/>
      <c r="J16" s="426"/>
      <c r="K16" s="425"/>
      <c r="L16" s="423"/>
      <c r="M16" s="424"/>
      <c r="N16" s="421"/>
      <c r="O16" s="422"/>
      <c r="P16" s="423"/>
      <c r="Q16" s="422"/>
      <c r="R16" s="421"/>
    </row>
    <row r="17" spans="3:18">
      <c r="D17" s="436"/>
      <c r="E17" s="436"/>
      <c r="F17" s="437"/>
      <c r="G17" s="436"/>
      <c r="H17" s="436"/>
      <c r="I17" s="436"/>
      <c r="J17" s="436"/>
      <c r="M17" s="438"/>
      <c r="N17" s="436"/>
      <c r="R17" s="436"/>
    </row>
    <row r="18" spans="3:18" ht="15.75">
      <c r="D18" s="436"/>
      <c r="E18" s="436"/>
      <c r="F18" s="437"/>
      <c r="G18" s="436"/>
      <c r="H18" s="436"/>
      <c r="I18" s="436"/>
      <c r="J18" s="436"/>
      <c r="K18" s="557"/>
      <c r="L18" s="557"/>
      <c r="M18" s="557"/>
      <c r="N18" s="557"/>
      <c r="O18" s="557"/>
      <c r="P18" s="557"/>
      <c r="Q18" s="557"/>
      <c r="R18" s="557"/>
    </row>
    <row r="19" spans="3:18" ht="15.75">
      <c r="E19" s="419"/>
      <c r="K19" s="555"/>
      <c r="L19" s="556"/>
      <c r="M19" s="555"/>
      <c r="N19" s="556"/>
      <c r="O19" s="555"/>
      <c r="P19" s="556"/>
      <c r="Q19" s="555"/>
      <c r="R19" s="556"/>
    </row>
    <row r="20" spans="3:18" s="429" customFormat="1">
      <c r="C20" s="435"/>
      <c r="D20" s="433"/>
      <c r="E20" s="433"/>
      <c r="F20" s="434"/>
      <c r="G20" s="433"/>
      <c r="H20" s="433"/>
      <c r="I20" s="433"/>
      <c r="J20" s="433"/>
      <c r="K20" s="431"/>
      <c r="L20" s="432"/>
      <c r="M20" s="431"/>
      <c r="N20" s="430"/>
      <c r="O20" s="431"/>
      <c r="P20" s="432"/>
      <c r="Q20" s="431"/>
      <c r="R20" s="430"/>
    </row>
    <row r="21" spans="3:18" ht="18.75">
      <c r="C21" s="216"/>
      <c r="D21" s="427"/>
      <c r="E21" s="426"/>
      <c r="F21" s="428"/>
      <c r="G21" s="427"/>
      <c r="H21" s="426"/>
      <c r="I21" s="427"/>
      <c r="J21" s="426"/>
      <c r="K21" s="425"/>
      <c r="L21" s="423"/>
      <c r="M21" s="424"/>
      <c r="N21" s="421"/>
      <c r="O21" s="422"/>
      <c r="P21" s="423"/>
      <c r="Q21" s="422"/>
      <c r="R21" s="421"/>
    </row>
    <row r="22" spans="3:18" ht="18.75">
      <c r="C22" s="216"/>
      <c r="D22" s="427"/>
      <c r="E22" s="426"/>
      <c r="F22" s="428"/>
      <c r="G22" s="427"/>
      <c r="H22" s="426"/>
      <c r="I22" s="427"/>
      <c r="J22" s="426"/>
      <c r="K22" s="425"/>
      <c r="L22" s="423"/>
      <c r="M22" s="424"/>
      <c r="N22" s="421"/>
      <c r="O22" s="422"/>
      <c r="P22" s="423"/>
      <c r="Q22" s="422"/>
      <c r="R22" s="421"/>
    </row>
    <row r="23" spans="3:18" ht="18.75">
      <c r="C23" s="216"/>
      <c r="D23" s="427"/>
      <c r="E23" s="426"/>
      <c r="F23" s="428"/>
      <c r="G23" s="427"/>
      <c r="H23" s="426"/>
      <c r="I23" s="427"/>
      <c r="J23" s="426"/>
      <c r="K23" s="425"/>
      <c r="L23" s="423"/>
      <c r="M23" s="424"/>
      <c r="N23" s="421"/>
      <c r="O23" s="422"/>
      <c r="P23" s="423"/>
      <c r="Q23" s="422"/>
      <c r="R23" s="421"/>
    </row>
    <row r="24" spans="3:18" ht="18.75">
      <c r="C24" s="216"/>
      <c r="D24" s="427"/>
      <c r="E24" s="426"/>
      <c r="F24" s="428"/>
      <c r="G24" s="427"/>
      <c r="H24" s="426"/>
      <c r="I24" s="427"/>
      <c r="J24" s="426"/>
      <c r="K24" s="425"/>
      <c r="L24" s="423"/>
      <c r="M24" s="424"/>
      <c r="N24" s="421"/>
      <c r="O24" s="422"/>
      <c r="P24" s="423"/>
      <c r="Q24" s="422"/>
      <c r="R24" s="421"/>
    </row>
    <row r="25" spans="3:18" ht="18.75">
      <c r="C25" s="216"/>
      <c r="D25" s="427"/>
      <c r="E25" s="426"/>
      <c r="F25" s="428"/>
      <c r="G25" s="427"/>
      <c r="H25" s="426"/>
      <c r="I25" s="427"/>
      <c r="J25" s="426"/>
      <c r="K25" s="425"/>
      <c r="L25" s="423"/>
      <c r="M25" s="424"/>
      <c r="N25" s="421"/>
      <c r="O25" s="422"/>
      <c r="P25" s="423"/>
      <c r="Q25" s="422"/>
      <c r="R25" s="421"/>
    </row>
    <row r="26" spans="3:18" ht="18.75">
      <c r="C26" s="216"/>
      <c r="D26" s="427"/>
      <c r="E26" s="426"/>
      <c r="F26" s="428"/>
      <c r="G26" s="427"/>
      <c r="H26" s="426"/>
      <c r="I26" s="427"/>
      <c r="J26" s="426"/>
      <c r="K26" s="425"/>
      <c r="L26" s="423"/>
      <c r="M26" s="424"/>
      <c r="N26" s="421"/>
      <c r="O26" s="422"/>
      <c r="P26" s="423"/>
      <c r="Q26" s="422"/>
      <c r="R26" s="421"/>
    </row>
    <row r="27" spans="3:18" ht="18.75">
      <c r="C27" s="216"/>
      <c r="D27" s="427"/>
      <c r="E27" s="426"/>
      <c r="F27" s="428"/>
      <c r="G27" s="427"/>
      <c r="H27" s="426"/>
      <c r="I27" s="427"/>
      <c r="J27" s="426"/>
      <c r="K27" s="425"/>
      <c r="L27" s="423"/>
      <c r="M27" s="424"/>
      <c r="N27" s="421"/>
      <c r="O27" s="422"/>
      <c r="P27" s="423"/>
      <c r="Q27" s="422"/>
      <c r="R27" s="421"/>
    </row>
    <row r="28" spans="3:18" ht="18.75">
      <c r="C28" s="216"/>
      <c r="D28" s="427"/>
      <c r="E28" s="426"/>
      <c r="F28" s="428"/>
      <c r="G28" s="427"/>
      <c r="H28" s="426"/>
      <c r="I28" s="427"/>
      <c r="J28" s="426"/>
      <c r="K28" s="425"/>
      <c r="L28" s="423"/>
      <c r="M28" s="424"/>
      <c r="N28" s="421"/>
      <c r="O28" s="422"/>
      <c r="P28" s="423"/>
      <c r="Q28" s="422"/>
      <c r="R28" s="421"/>
    </row>
    <row r="30" spans="3:18">
      <c r="C30" s="420"/>
    </row>
    <row r="38" spans="3:4">
      <c r="C38" s="415" t="s">
        <v>55</v>
      </c>
      <c r="D38" s="416">
        <v>0</v>
      </c>
    </row>
    <row r="39" spans="3:4">
      <c r="C39" s="415" t="s">
        <v>45</v>
      </c>
    </row>
    <row r="40" spans="3:4">
      <c r="C40" s="415" t="s">
        <v>44</v>
      </c>
    </row>
    <row r="41" spans="3:4">
      <c r="C41" s="415" t="s">
        <v>43</v>
      </c>
    </row>
    <row r="42" spans="3:4">
      <c r="C42" s="415" t="s">
        <v>42</v>
      </c>
    </row>
  </sheetData>
  <mergeCells count="11">
    <mergeCell ref="C3:R3"/>
    <mergeCell ref="K7:L7"/>
    <mergeCell ref="M7:N7"/>
    <mergeCell ref="O7:P7"/>
    <mergeCell ref="Q7:R7"/>
    <mergeCell ref="K19:L19"/>
    <mergeCell ref="M19:N19"/>
    <mergeCell ref="O19:P19"/>
    <mergeCell ref="Q19:R19"/>
    <mergeCell ref="K6:R6"/>
    <mergeCell ref="K18:R18"/>
  </mergeCells>
  <phoneticPr fontId="36" type="noConversion"/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17088-F834-45C1-AF2A-A8CE9D6FCB44}">
  <sheetPr>
    <tabColor rgb="FFFF0000"/>
  </sheetPr>
  <dimension ref="B2:U35"/>
  <sheetViews>
    <sheetView zoomScale="80" zoomScaleNormal="80" workbookViewId="0">
      <selection activeCell="D38" sqref="D38"/>
    </sheetView>
  </sheetViews>
  <sheetFormatPr baseColWidth="10" defaultRowHeight="15"/>
  <cols>
    <col min="1" max="1" width="11.42578125" style="415"/>
    <col min="2" max="2" width="16.5703125" style="415" customWidth="1"/>
    <col min="3" max="3" width="18.42578125" style="429" customWidth="1"/>
    <col min="4" max="4" width="19.140625" style="415" customWidth="1"/>
    <col min="5" max="5" width="15.42578125" style="416" customWidth="1"/>
    <col min="6" max="6" width="19.5703125" style="417" customWidth="1"/>
    <col min="7" max="7" width="19.5703125" style="418" customWidth="1"/>
    <col min="8" max="8" width="19.5703125" style="417" customWidth="1"/>
    <col min="9" max="9" width="19.5703125" style="416" customWidth="1"/>
    <col min="10" max="10" width="19.5703125" style="417" customWidth="1"/>
    <col min="11" max="11" width="19.5703125" style="418" customWidth="1"/>
    <col min="12" max="12" width="19.5703125" style="417" customWidth="1"/>
    <col min="13" max="13" width="19.5703125" style="416" customWidth="1"/>
    <col min="14" max="16384" width="11.42578125" style="415"/>
  </cols>
  <sheetData>
    <row r="2" spans="2:13" ht="15.75" thickBot="1"/>
    <row r="3" spans="2:13" ht="27" thickBot="1">
      <c r="D3" s="558"/>
      <c r="E3" s="559"/>
      <c r="F3" s="559"/>
      <c r="G3" s="559"/>
      <c r="H3" s="559"/>
      <c r="I3" s="559"/>
      <c r="J3" s="559"/>
      <c r="K3" s="559"/>
      <c r="L3" s="559"/>
      <c r="M3" s="560"/>
    </row>
    <row r="6" spans="2:13" ht="15.75">
      <c r="F6" s="557" t="s">
        <v>48</v>
      </c>
      <c r="G6" s="557"/>
      <c r="H6" s="557"/>
      <c r="I6" s="557"/>
      <c r="J6" s="557"/>
      <c r="K6" s="557"/>
      <c r="L6" s="557"/>
      <c r="M6" s="557"/>
    </row>
    <row r="7" spans="2:13" ht="16.5" thickBot="1">
      <c r="F7" s="555" t="s">
        <v>45</v>
      </c>
      <c r="G7" s="556"/>
      <c r="H7" s="555" t="s">
        <v>44</v>
      </c>
      <c r="I7" s="556"/>
      <c r="J7" s="555" t="s">
        <v>43</v>
      </c>
      <c r="K7" s="556"/>
      <c r="L7" s="555" t="s">
        <v>42</v>
      </c>
      <c r="M7" s="556"/>
    </row>
    <row r="8" spans="2:13" s="429" customFormat="1">
      <c r="B8" s="561" t="s">
        <v>72</v>
      </c>
      <c r="C8" s="562"/>
      <c r="D8" s="456" t="s">
        <v>49</v>
      </c>
      <c r="E8" s="433" t="s">
        <v>41</v>
      </c>
      <c r="F8" s="454" t="s">
        <v>34</v>
      </c>
      <c r="G8" s="455" t="s">
        <v>33</v>
      </c>
      <c r="H8" s="454" t="s">
        <v>34</v>
      </c>
      <c r="I8" s="453" t="s">
        <v>33</v>
      </c>
      <c r="J8" s="454" t="s">
        <v>34</v>
      </c>
      <c r="K8" s="455" t="s">
        <v>33</v>
      </c>
      <c r="L8" s="454" t="s">
        <v>34</v>
      </c>
      <c r="M8" s="453" t="s">
        <v>33</v>
      </c>
    </row>
    <row r="9" spans="2:13" s="429" customFormat="1">
      <c r="B9" s="563" t="s">
        <v>13</v>
      </c>
      <c r="C9" s="564"/>
      <c r="D9" s="456"/>
      <c r="E9" s="433">
        <v>0</v>
      </c>
      <c r="F9" s="460"/>
      <c r="G9" s="455">
        <v>0</v>
      </c>
      <c r="H9" s="454"/>
      <c r="I9" s="453"/>
      <c r="J9" s="454"/>
      <c r="K9" s="455"/>
      <c r="L9" s="454"/>
      <c r="M9" s="453"/>
    </row>
    <row r="10" spans="2:13" ht="18.75">
      <c r="B10" s="563" t="s">
        <v>56</v>
      </c>
      <c r="C10" s="564"/>
      <c r="D10" s="450">
        <v>111</v>
      </c>
      <c r="E10" s="451">
        <v>13</v>
      </c>
      <c r="F10" s="425">
        <v>4.5250000000000004</v>
      </c>
      <c r="G10" s="423">
        <f t="shared" ref="G10:G26" si="0">E10*F10/100</f>
        <v>0.58825000000000005</v>
      </c>
      <c r="H10" s="424">
        <v>3.05</v>
      </c>
      <c r="I10" s="421">
        <f t="shared" ref="I10:I26" si="1">E10*H10/100</f>
        <v>0.39649999999999996</v>
      </c>
      <c r="J10" s="422">
        <v>2.35</v>
      </c>
      <c r="K10" s="423">
        <v>5</v>
      </c>
      <c r="L10" s="422">
        <v>1.94</v>
      </c>
      <c r="M10" s="421">
        <f t="shared" ref="M10:M26" si="2">E10*L10/100</f>
        <v>0.25219999999999998</v>
      </c>
    </row>
    <row r="11" spans="2:13" ht="18.75">
      <c r="B11" s="563" t="s">
        <v>56</v>
      </c>
      <c r="C11" s="564"/>
      <c r="D11" s="446">
        <v>112</v>
      </c>
      <c r="E11" s="452">
        <v>15</v>
      </c>
      <c r="F11" s="444">
        <v>4.5250000000000004</v>
      </c>
      <c r="G11" s="442">
        <f t="shared" si="0"/>
        <v>0.67874999999999996</v>
      </c>
      <c r="H11" s="443">
        <v>3.05</v>
      </c>
      <c r="I11" s="440">
        <f t="shared" si="1"/>
        <v>0.45750000000000002</v>
      </c>
      <c r="J11" s="441">
        <v>2.35</v>
      </c>
      <c r="K11" s="442">
        <f t="shared" ref="K11:K26" si="3">E11*J11/100</f>
        <v>0.35249999999999998</v>
      </c>
      <c r="L11" s="441">
        <v>1.94</v>
      </c>
      <c r="M11" s="440">
        <f t="shared" si="2"/>
        <v>0.29099999999999998</v>
      </c>
    </row>
    <row r="12" spans="2:13" ht="18.75">
      <c r="B12" s="563" t="s">
        <v>56</v>
      </c>
      <c r="C12" s="564"/>
      <c r="D12" s="446">
        <v>113</v>
      </c>
      <c r="E12" s="452">
        <v>38</v>
      </c>
      <c r="F12" s="444">
        <v>4.5250000000000004</v>
      </c>
      <c r="G12" s="442">
        <f t="shared" si="0"/>
        <v>1.7195000000000003</v>
      </c>
      <c r="H12" s="443">
        <v>3.05</v>
      </c>
      <c r="I12" s="440">
        <f t="shared" si="1"/>
        <v>1.1589999999999998</v>
      </c>
      <c r="J12" s="441">
        <v>2.35</v>
      </c>
      <c r="K12" s="442">
        <f t="shared" si="3"/>
        <v>0.89300000000000002</v>
      </c>
      <c r="L12" s="441">
        <v>1.94</v>
      </c>
      <c r="M12" s="440">
        <f t="shared" si="2"/>
        <v>0.73719999999999997</v>
      </c>
    </row>
    <row r="13" spans="2:13" ht="18.75">
      <c r="B13" s="563" t="s">
        <v>57</v>
      </c>
      <c r="C13" s="564"/>
      <c r="D13" s="450">
        <v>211</v>
      </c>
      <c r="E13" s="451">
        <v>18</v>
      </c>
      <c r="F13" s="425">
        <v>4.5250000000000004</v>
      </c>
      <c r="G13" s="423">
        <f t="shared" si="0"/>
        <v>0.8145</v>
      </c>
      <c r="H13" s="424">
        <v>3.05</v>
      </c>
      <c r="I13" s="421">
        <f t="shared" si="1"/>
        <v>0.54899999999999993</v>
      </c>
      <c r="J13" s="422">
        <v>2.35</v>
      </c>
      <c r="K13" s="423">
        <f t="shared" si="3"/>
        <v>0.42300000000000004</v>
      </c>
      <c r="L13" s="422">
        <v>1.94</v>
      </c>
      <c r="M13" s="421">
        <f t="shared" si="2"/>
        <v>0.34920000000000001</v>
      </c>
    </row>
    <row r="14" spans="2:13" ht="18.75">
      <c r="B14" s="563" t="s">
        <v>57</v>
      </c>
      <c r="C14" s="564"/>
      <c r="D14" s="446">
        <v>212</v>
      </c>
      <c r="E14" s="452">
        <v>23</v>
      </c>
      <c r="F14" s="444">
        <v>4.5250000000000004</v>
      </c>
      <c r="G14" s="442">
        <f t="shared" si="0"/>
        <v>1.0407500000000001</v>
      </c>
      <c r="H14" s="443">
        <v>3.05</v>
      </c>
      <c r="I14" s="440">
        <f t="shared" si="1"/>
        <v>0.7014999999999999</v>
      </c>
      <c r="J14" s="441">
        <v>2.35</v>
      </c>
      <c r="K14" s="442">
        <f t="shared" si="3"/>
        <v>0.54050000000000009</v>
      </c>
      <c r="L14" s="441">
        <v>1.94</v>
      </c>
      <c r="M14" s="440">
        <f t="shared" si="2"/>
        <v>0.44619999999999999</v>
      </c>
    </row>
    <row r="15" spans="2:13" ht="18.75">
      <c r="B15" s="563" t="s">
        <v>57</v>
      </c>
      <c r="C15" s="564"/>
      <c r="D15" s="450">
        <v>213</v>
      </c>
      <c r="E15" s="451">
        <v>36</v>
      </c>
      <c r="F15" s="425">
        <v>4.5250000000000004</v>
      </c>
      <c r="G15" s="423">
        <f t="shared" si="0"/>
        <v>1.629</v>
      </c>
      <c r="H15" s="424">
        <v>3.05</v>
      </c>
      <c r="I15" s="421">
        <f t="shared" si="1"/>
        <v>1.0979999999999999</v>
      </c>
      <c r="J15" s="422">
        <v>2.35</v>
      </c>
      <c r="K15" s="423">
        <f t="shared" si="3"/>
        <v>0.84600000000000009</v>
      </c>
      <c r="L15" s="422">
        <v>1.94</v>
      </c>
      <c r="M15" s="421">
        <f t="shared" si="2"/>
        <v>0.69840000000000002</v>
      </c>
    </row>
    <row r="16" spans="2:13" ht="18.75">
      <c r="B16" s="563"/>
      <c r="C16" s="564"/>
      <c r="D16" s="450"/>
      <c r="E16" s="451"/>
      <c r="F16" s="425"/>
      <c r="G16" s="423"/>
      <c r="H16" s="424"/>
      <c r="I16" s="421"/>
      <c r="J16" s="422"/>
      <c r="K16" s="423"/>
      <c r="L16" s="422"/>
      <c r="M16" s="421"/>
    </row>
    <row r="17" spans="2:21" ht="18.75">
      <c r="B17" s="563"/>
      <c r="C17" s="564"/>
      <c r="D17" s="446"/>
      <c r="E17" s="452"/>
      <c r="F17" s="444"/>
      <c r="G17" s="442"/>
      <c r="H17" s="443"/>
      <c r="I17" s="440"/>
      <c r="J17" s="441"/>
      <c r="K17" s="442"/>
      <c r="L17" s="441"/>
      <c r="M17" s="440"/>
    </row>
    <row r="18" spans="2:21" ht="18.75">
      <c r="B18" s="563"/>
      <c r="C18" s="564"/>
      <c r="D18" s="446"/>
      <c r="E18" s="452"/>
      <c r="F18" s="444"/>
      <c r="G18" s="442"/>
      <c r="H18" s="443"/>
      <c r="I18" s="440"/>
      <c r="J18" s="441"/>
      <c r="K18" s="442"/>
      <c r="L18" s="441"/>
      <c r="M18" s="440"/>
    </row>
    <row r="19" spans="2:21" ht="18.75">
      <c r="B19" s="563"/>
      <c r="C19" s="564"/>
      <c r="D19" s="450"/>
      <c r="E19" s="449"/>
      <c r="F19" s="425"/>
      <c r="G19" s="423"/>
      <c r="H19" s="424"/>
      <c r="I19" s="421"/>
      <c r="J19" s="422"/>
      <c r="K19" s="423"/>
      <c r="L19" s="422"/>
      <c r="M19" s="421"/>
    </row>
    <row r="20" spans="2:21" ht="18.75">
      <c r="B20" s="563"/>
      <c r="C20" s="564"/>
      <c r="D20" s="446"/>
      <c r="E20" s="445"/>
      <c r="F20" s="444"/>
      <c r="G20" s="442"/>
      <c r="H20" s="443"/>
      <c r="I20" s="440"/>
      <c r="J20" s="441"/>
      <c r="K20" s="442"/>
      <c r="L20" s="441"/>
      <c r="M20" s="440"/>
    </row>
    <row r="21" spans="2:21" ht="18.75">
      <c r="B21" s="563"/>
      <c r="C21" s="564"/>
      <c r="D21" s="446"/>
      <c r="E21" s="445"/>
      <c r="F21" s="444"/>
      <c r="G21" s="442"/>
      <c r="H21" s="443"/>
      <c r="I21" s="440"/>
      <c r="J21" s="441"/>
      <c r="K21" s="442"/>
      <c r="L21" s="441"/>
      <c r="M21" s="440"/>
    </row>
    <row r="22" spans="2:21" ht="18.75">
      <c r="B22" s="563"/>
      <c r="C22" s="564"/>
      <c r="D22" s="450"/>
      <c r="E22" s="449"/>
      <c r="F22" s="425"/>
      <c r="G22" s="423"/>
      <c r="H22" s="424"/>
      <c r="I22" s="421"/>
      <c r="J22" s="422"/>
      <c r="K22" s="423"/>
      <c r="L22" s="422"/>
      <c r="M22" s="421"/>
    </row>
    <row r="23" spans="2:21" ht="18.75">
      <c r="B23" s="563"/>
      <c r="C23" s="564"/>
      <c r="D23" s="446"/>
      <c r="E23" s="445"/>
      <c r="F23" s="444"/>
      <c r="G23" s="442"/>
      <c r="H23" s="443"/>
      <c r="I23" s="440"/>
      <c r="J23" s="441"/>
      <c r="K23" s="442"/>
      <c r="L23" s="441"/>
      <c r="M23" s="440"/>
    </row>
    <row r="24" spans="2:21" ht="18.75">
      <c r="B24" s="563"/>
      <c r="C24" s="564"/>
      <c r="D24" s="446"/>
      <c r="E24" s="445"/>
      <c r="F24" s="444"/>
      <c r="G24" s="442"/>
      <c r="H24" s="443"/>
      <c r="I24" s="440"/>
      <c r="J24" s="441"/>
      <c r="K24" s="442"/>
      <c r="L24" s="441"/>
      <c r="M24" s="440"/>
    </row>
    <row r="25" spans="2:21" ht="18.75">
      <c r="B25" s="563"/>
      <c r="C25" s="564"/>
      <c r="D25" s="450"/>
      <c r="E25" s="449"/>
      <c r="F25" s="425"/>
      <c r="G25" s="423"/>
      <c r="H25" s="424"/>
      <c r="I25" s="421"/>
      <c r="J25" s="422"/>
      <c r="K25" s="423"/>
      <c r="L25" s="422"/>
      <c r="M25" s="421"/>
    </row>
    <row r="26" spans="2:21" ht="19.5" thickBot="1">
      <c r="B26" s="448"/>
      <c r="C26" s="447"/>
      <c r="D26" s="446"/>
      <c r="E26" s="445"/>
      <c r="F26" s="444"/>
      <c r="G26" s="442"/>
      <c r="H26" s="443"/>
      <c r="I26" s="440"/>
      <c r="J26" s="441"/>
      <c r="K26" s="442"/>
      <c r="L26" s="441"/>
      <c r="M26" s="440"/>
    </row>
    <row r="27" spans="2:21">
      <c r="D27" s="429"/>
      <c r="E27" s="429"/>
      <c r="F27" s="429"/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29"/>
      <c r="R27" s="429"/>
      <c r="S27" s="429"/>
      <c r="T27" s="429"/>
      <c r="U27" s="429"/>
    </row>
    <row r="28" spans="2:21">
      <c r="D28" s="429"/>
      <c r="E28" s="429"/>
      <c r="F28" s="429"/>
      <c r="G28" s="429"/>
      <c r="H28" s="429"/>
      <c r="I28" s="429"/>
      <c r="J28" s="429"/>
      <c r="K28" s="429"/>
      <c r="L28" s="429"/>
      <c r="M28" s="429"/>
      <c r="N28" s="429"/>
      <c r="O28" s="429"/>
      <c r="P28" s="429"/>
      <c r="Q28" s="429"/>
      <c r="R28" s="429"/>
      <c r="S28" s="429"/>
      <c r="T28" s="429"/>
      <c r="U28" s="429"/>
    </row>
    <row r="29" spans="2:21">
      <c r="D29" s="429"/>
      <c r="E29" s="429"/>
      <c r="F29" s="429"/>
      <c r="G29" s="429"/>
      <c r="H29" s="429"/>
      <c r="I29" s="429"/>
      <c r="J29" s="429"/>
      <c r="K29" s="429"/>
      <c r="L29" s="429"/>
      <c r="M29" s="429"/>
      <c r="N29" s="429"/>
      <c r="O29" s="429"/>
      <c r="P29" s="429"/>
      <c r="Q29" s="429"/>
      <c r="R29" s="429"/>
      <c r="S29" s="429"/>
      <c r="T29" s="429"/>
      <c r="U29" s="429"/>
    </row>
    <row r="30" spans="2:21">
      <c r="B30" s="415" t="s">
        <v>55</v>
      </c>
      <c r="D30" s="429"/>
      <c r="E30" s="429"/>
      <c r="F30" s="429"/>
      <c r="G30" s="429"/>
      <c r="H30" s="429"/>
      <c r="I30" s="429"/>
      <c r="J30" s="429"/>
      <c r="K30" s="429"/>
      <c r="L30" s="429"/>
      <c r="M30" s="429"/>
      <c r="N30" s="429"/>
      <c r="O30" s="429"/>
      <c r="P30" s="429"/>
      <c r="Q30" s="429"/>
      <c r="R30" s="429"/>
      <c r="S30" s="429"/>
      <c r="T30" s="429"/>
      <c r="U30" s="429"/>
    </row>
    <row r="31" spans="2:21">
      <c r="B31" s="415" t="s">
        <v>45</v>
      </c>
      <c r="D31" s="429"/>
      <c r="E31" s="429"/>
      <c r="F31" s="429"/>
      <c r="G31" s="429"/>
      <c r="H31" s="429"/>
      <c r="I31" s="429"/>
      <c r="J31" s="429"/>
      <c r="K31" s="429"/>
      <c r="L31" s="429"/>
      <c r="M31" s="429"/>
      <c r="N31" s="429"/>
      <c r="O31" s="429"/>
      <c r="P31" s="429"/>
      <c r="Q31" s="429"/>
      <c r="R31" s="429"/>
      <c r="S31" s="429"/>
      <c r="T31" s="429"/>
      <c r="U31" s="429"/>
    </row>
    <row r="32" spans="2:21">
      <c r="B32" s="415" t="s">
        <v>44</v>
      </c>
      <c r="D32" s="429"/>
      <c r="E32" s="429"/>
      <c r="F32" s="429"/>
      <c r="G32" s="429"/>
      <c r="H32" s="429"/>
      <c r="I32" s="429"/>
      <c r="J32" s="429"/>
      <c r="K32" s="429"/>
      <c r="L32" s="429"/>
      <c r="M32" s="429"/>
      <c r="N32" s="429"/>
      <c r="O32" s="429"/>
      <c r="P32" s="429"/>
      <c r="Q32" s="429"/>
      <c r="R32" s="429"/>
      <c r="S32" s="429"/>
      <c r="T32" s="429"/>
      <c r="U32" s="429"/>
    </row>
    <row r="33" spans="2:21">
      <c r="B33" s="415" t="s">
        <v>43</v>
      </c>
      <c r="D33" s="429"/>
      <c r="E33" s="429"/>
      <c r="F33" s="429"/>
      <c r="G33" s="429"/>
      <c r="H33" s="429"/>
      <c r="I33" s="429"/>
      <c r="J33" s="429"/>
      <c r="K33" s="429"/>
      <c r="L33" s="429"/>
      <c r="M33" s="429"/>
      <c r="N33" s="429"/>
      <c r="O33" s="429"/>
      <c r="P33" s="429"/>
      <c r="Q33" s="429"/>
      <c r="R33" s="429"/>
      <c r="S33" s="429"/>
      <c r="T33" s="429"/>
      <c r="U33" s="429"/>
    </row>
    <row r="34" spans="2:21">
      <c r="B34" s="415" t="s">
        <v>42</v>
      </c>
      <c r="D34" s="429"/>
      <c r="E34" s="429"/>
      <c r="F34" s="429"/>
      <c r="G34" s="429"/>
      <c r="H34" s="429"/>
      <c r="I34" s="429"/>
      <c r="J34" s="429"/>
      <c r="K34" s="429"/>
      <c r="L34" s="429"/>
      <c r="M34" s="429"/>
      <c r="N34" s="429"/>
      <c r="O34" s="429"/>
      <c r="P34" s="429"/>
      <c r="Q34" s="429"/>
      <c r="R34" s="429"/>
      <c r="S34" s="429"/>
      <c r="T34" s="429"/>
      <c r="U34" s="429"/>
    </row>
    <row r="35" spans="2:21">
      <c r="D35" s="429"/>
      <c r="E35" s="429"/>
      <c r="F35" s="429"/>
      <c r="G35" s="429"/>
      <c r="H35" s="429"/>
      <c r="I35" s="429"/>
      <c r="J35" s="429"/>
      <c r="K35" s="429"/>
      <c r="L35" s="429"/>
      <c r="M35" s="429"/>
      <c r="N35" s="429"/>
      <c r="O35" s="429"/>
      <c r="P35" s="429"/>
      <c r="Q35" s="429"/>
      <c r="R35" s="429"/>
      <c r="S35" s="429"/>
      <c r="T35" s="429"/>
      <c r="U35" s="429"/>
    </row>
  </sheetData>
  <mergeCells count="24">
    <mergeCell ref="B25:C25"/>
    <mergeCell ref="B9:C9"/>
    <mergeCell ref="B21:C21"/>
    <mergeCell ref="B22:C22"/>
    <mergeCell ref="B23:C23"/>
    <mergeCell ref="B24:C24"/>
    <mergeCell ref="B18:C18"/>
    <mergeCell ref="B19:C19"/>
    <mergeCell ref="B20:C20"/>
    <mergeCell ref="B14:C14"/>
    <mergeCell ref="B15:C15"/>
    <mergeCell ref="B16:C16"/>
    <mergeCell ref="B17:C17"/>
    <mergeCell ref="B10:C10"/>
    <mergeCell ref="B11:C11"/>
    <mergeCell ref="B12:C12"/>
    <mergeCell ref="B13:C13"/>
    <mergeCell ref="B8:C8"/>
    <mergeCell ref="D3:M3"/>
    <mergeCell ref="F7:G7"/>
    <mergeCell ref="H7:I7"/>
    <mergeCell ref="J7:K7"/>
    <mergeCell ref="L7:M7"/>
    <mergeCell ref="F6:M6"/>
  </mergeCells>
  <phoneticPr fontId="36" type="noConversion"/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Devis 2020</vt:lpstr>
      <vt:lpstr>DESCRIPTION</vt:lpstr>
      <vt:lpstr>Location 2020</vt:lpstr>
      <vt:lpstr> Location 2020 - option</vt:lpstr>
      <vt:lpstr>CHOISIR_UNE_GAMME</vt:lpstr>
      <vt:lpstr>GAMME</vt:lpstr>
      <vt:lpstr>GAMME_1</vt:lpstr>
      <vt:lpstr>GAMME_2</vt:lpstr>
      <vt:lpstr>GAMME_3</vt:lpstr>
      <vt:lpstr>GAMME_4</vt:lpstr>
      <vt:lpstr>GAMME_5</vt:lpstr>
      <vt:lpstr>GAMME_6</vt:lpstr>
      <vt:lpstr>GAMME_7</vt:lpstr>
      <vt:lpstr>GAMME_8</vt:lpstr>
      <vt:lpstr>GAMME_9</vt:lpstr>
      <vt:lpstr>GAMMES</vt:lpstr>
      <vt:lpstr>LEARNING_BOX_KHARA</vt:lpstr>
      <vt:lpstr>YOURTE_KHARA</vt:lpstr>
      <vt:lpstr>'Devis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PaulineJ</cp:lastModifiedBy>
  <cp:lastPrinted>2020-02-18T13:44:12Z</cp:lastPrinted>
  <dcterms:created xsi:type="dcterms:W3CDTF">2014-09-09T09:05:09Z</dcterms:created>
  <dcterms:modified xsi:type="dcterms:W3CDTF">2020-07-15T15:25:19Z</dcterms:modified>
</cp:coreProperties>
</file>