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.miche\Desktop\"/>
    </mc:Choice>
  </mc:AlternateContent>
  <bookViews>
    <workbookView xWindow="0" yWindow="0" windowWidth="19200" windowHeight="8130"/>
  </bookViews>
  <sheets>
    <sheet name="SYNTHESE carottages " sheetId="3" r:id="rId1"/>
    <sheet name="SYNTHESE calfeutrements" sheetId="4" r:id="rId2"/>
    <sheet name="N07" sheetId="1" r:id="rId3"/>
  </sheets>
  <functionGroups builtInGroupCount="18"/>
  <definedNames>
    <definedName name="_xlnm._FilterDatabase" localSheetId="2" hidden="1">'N07'!$A$6:$AS$6</definedName>
    <definedName name="_xlnm._FilterDatabase" localSheetId="1" hidden="1">'SYNTHESE calfeutrements'!$C$5:$N$45</definedName>
    <definedName name="_xlnm._FilterDatabase" localSheetId="0" hidden="1">'SYNTHESE carottages '!$C$5:$M$45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8" i="1" l="1"/>
  <c r="AH26" i="1" l="1"/>
  <c r="AH24" i="1"/>
  <c r="AH23" i="1" s="1"/>
  <c r="R26" i="1"/>
  <c r="R24" i="1"/>
  <c r="U31" i="3"/>
  <c r="R23" i="1" l="1"/>
  <c r="R28" i="1" s="1"/>
  <c r="AU1" i="1"/>
  <c r="G47" i="4"/>
  <c r="J31" i="4"/>
  <c r="R31" i="4"/>
  <c r="S2" i="4" s="1"/>
  <c r="P31" i="4"/>
  <c r="N31" i="4"/>
  <c r="L31" i="4"/>
  <c r="S31" i="3"/>
  <c r="Q31" i="3"/>
  <c r="O31" i="3"/>
  <c r="M31" i="3"/>
  <c r="K31" i="3"/>
  <c r="I31" i="3"/>
  <c r="V2" i="3"/>
  <c r="AJ26" i="1"/>
  <c r="AJ24" i="1"/>
  <c r="AL26" i="1"/>
  <c r="AL24" i="1"/>
  <c r="AN26" i="1"/>
  <c r="AN24" i="1"/>
  <c r="AP26" i="1"/>
  <c r="AP24" i="1"/>
  <c r="AR26" i="1"/>
  <c r="AR24" i="1"/>
  <c r="E31" i="4" s="1"/>
  <c r="E47" i="4" s="1"/>
  <c r="T26" i="1"/>
  <c r="T24" i="1"/>
  <c r="V26" i="1"/>
  <c r="V24" i="1"/>
  <c r="X26" i="1"/>
  <c r="X24" i="1"/>
  <c r="Z26" i="1"/>
  <c r="Z24" i="1"/>
  <c r="AB26" i="1"/>
  <c r="AB24" i="1"/>
  <c r="AD26" i="1"/>
  <c r="AD24" i="1"/>
  <c r="AF26" i="1"/>
  <c r="D31" i="3" s="1"/>
  <c r="AF24" i="1"/>
  <c r="E31" i="3" s="1"/>
  <c r="D31" i="4" l="1"/>
  <c r="D47" i="4" s="1"/>
  <c r="AJ23" i="1"/>
  <c r="V23" i="1"/>
  <c r="T23" i="1"/>
  <c r="T28" i="1" s="1"/>
  <c r="V28" i="1" l="1"/>
  <c r="AD23" i="1"/>
  <c r="AP28" i="1" s="1"/>
  <c r="G31" i="3"/>
  <c r="F47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E47" i="3"/>
  <c r="D47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D28" i="1" l="1"/>
  <c r="G32" i="3"/>
  <c r="G47" i="3" s="1"/>
  <c r="D48" i="3" s="1"/>
  <c r="H31" i="3" l="1"/>
  <c r="J31" i="3"/>
  <c r="AL23" i="1"/>
  <c r="Z23" i="1"/>
  <c r="AL28" i="1" s="1"/>
  <c r="AB23" i="1"/>
  <c r="AN28" i="1" s="1"/>
  <c r="AN23" i="1"/>
  <c r="R31" i="3"/>
  <c r="AP23" i="1"/>
  <c r="AF23" i="1"/>
  <c r="AR23" i="1"/>
  <c r="X23" i="1"/>
  <c r="H31" i="4" l="1"/>
  <c r="F31" i="4" s="1"/>
  <c r="F47" i="4" s="1"/>
  <c r="AR28" i="1"/>
  <c r="Q31" i="4" s="1"/>
  <c r="Z28" i="1"/>
  <c r="N31" i="3" s="1"/>
  <c r="AB28" i="1"/>
  <c r="P31" i="3" s="1"/>
  <c r="X28" i="1"/>
  <c r="L31" i="3" s="1"/>
  <c r="AF28" i="1"/>
  <c r="T31" i="3" s="1"/>
  <c r="AJ28" i="1"/>
  <c r="I31" i="4" s="1"/>
  <c r="M31" i="4"/>
  <c r="K31" i="4"/>
  <c r="O31" i="4"/>
  <c r="H47" i="4" l="1"/>
  <c r="D48" i="4" s="1"/>
</calcChain>
</file>

<file path=xl/sharedStrings.xml><?xml version="1.0" encoding="utf-8"?>
<sst xmlns="http://schemas.openxmlformats.org/spreadsheetml/2006/main" count="454" uniqueCount="119">
  <si>
    <t>N° RESA</t>
  </si>
  <si>
    <t>ZONE</t>
  </si>
  <si>
    <t>ENTITÉ</t>
  </si>
  <si>
    <t>COLONNE</t>
  </si>
  <si>
    <t>LARGEUR</t>
  </si>
  <si>
    <t>HAUTEUR</t>
  </si>
  <si>
    <t>Ai Sol</t>
  </si>
  <si>
    <t>Ai NVP</t>
  </si>
  <si>
    <t>LOCALISATION</t>
  </si>
  <si>
    <t>RESA01-N07</t>
  </si>
  <si>
    <t>MO02</t>
  </si>
  <si>
    <t>HOTEL</t>
  </si>
  <si>
    <t>En dalle haute</t>
  </si>
  <si>
    <t>CTP</t>
  </si>
  <si>
    <t>RESA02-N07</t>
  </si>
  <si>
    <t>MO01</t>
  </si>
  <si>
    <t>COMMERCE</t>
  </si>
  <si>
    <t>CDC</t>
  </si>
  <si>
    <t>RESA03-N07</t>
  </si>
  <si>
    <t>MO03</t>
  </si>
  <si>
    <t>N18</t>
  </si>
  <si>
    <t>RESA04-N07</t>
  </si>
  <si>
    <t>MA02</t>
  </si>
  <si>
    <t>RESA05-N07</t>
  </si>
  <si>
    <t>MA03</t>
  </si>
  <si>
    <t>G19</t>
  </si>
  <si>
    <t>En voile</t>
  </si>
  <si>
    <t>RESA06-N07</t>
  </si>
  <si>
    <t>RESA07-N07</t>
  </si>
  <si>
    <t>H18</t>
  </si>
  <si>
    <t>RESA08-N07</t>
  </si>
  <si>
    <t>MA01</t>
  </si>
  <si>
    <t>H18 ERP</t>
  </si>
  <si>
    <t>RESA09-N07</t>
  </si>
  <si>
    <t>RESA10-N07</t>
  </si>
  <si>
    <t>RESA11-N07</t>
  </si>
  <si>
    <t>B18</t>
  </si>
  <si>
    <t>RESA12-N07</t>
  </si>
  <si>
    <t>RESA13-N07</t>
  </si>
  <si>
    <t>H24</t>
  </si>
  <si>
    <t>TYPE DE RÉSEAU</t>
  </si>
  <si>
    <t>À TRACER</t>
  </si>
  <si>
    <t>TRACÉE</t>
  </si>
  <si>
    <t>EN ATT. MACONNERIE</t>
  </si>
  <si>
    <t>SUPPRIMÉE</t>
  </si>
  <si>
    <t>NB TOTAL</t>
  </si>
  <si>
    <t>% Avancement carottages</t>
  </si>
  <si>
    <t>% Avancement calfeutrements</t>
  </si>
  <si>
    <t>FAITE</t>
  </si>
  <si>
    <t>RESA à FAIRE</t>
  </si>
  <si>
    <t>RESA FAITES</t>
  </si>
  <si>
    <t>LÉGENDE</t>
  </si>
  <si>
    <t>BON À CALFEUTRER</t>
  </si>
  <si>
    <t>CALFEUTREMENT FAIT</t>
  </si>
  <si>
    <t>N° PLAN RESA</t>
  </si>
  <si>
    <t>DERNIER INDICE</t>
  </si>
  <si>
    <t>DATE DE DIFFUSION</t>
  </si>
  <si>
    <t xml:space="preserve">N° PLAN DE CHEMINEMENT </t>
  </si>
  <si>
    <t>M0748</t>
  </si>
  <si>
    <t>A</t>
  </si>
  <si>
    <t>M0753</t>
  </si>
  <si>
    <t>B</t>
  </si>
  <si>
    <t>D</t>
  </si>
  <si>
    <t>C</t>
  </si>
  <si>
    <t>N07</t>
  </si>
  <si>
    <t>Avancement carottages RESA TNX</t>
  </si>
  <si>
    <t>Niveau</t>
  </si>
  <si>
    <t>FAIT</t>
  </si>
  <si>
    <t>A FAIRE</t>
  </si>
  <si>
    <t>Dont prioritaire</t>
  </si>
  <si>
    <t>TOTAL NIV</t>
  </si>
  <si>
    <t>% d'avancement</t>
  </si>
  <si>
    <t>Date de MAJ</t>
  </si>
  <si>
    <t>N32</t>
  </si>
  <si>
    <t>N31</t>
  </si>
  <si>
    <t>N30</t>
  </si>
  <si>
    <t>N29</t>
  </si>
  <si>
    <t>N28</t>
  </si>
  <si>
    <t>N27</t>
  </si>
  <si>
    <t>N26</t>
  </si>
  <si>
    <t>N25</t>
  </si>
  <si>
    <t>N24</t>
  </si>
  <si>
    <t>N23</t>
  </si>
  <si>
    <t>N22</t>
  </si>
  <si>
    <t>N21</t>
  </si>
  <si>
    <t>N20</t>
  </si>
  <si>
    <t>N19</t>
  </si>
  <si>
    <t>N17</t>
  </si>
  <si>
    <t>N16</t>
  </si>
  <si>
    <t>N15</t>
  </si>
  <si>
    <t>N14</t>
  </si>
  <si>
    <t>N13</t>
  </si>
  <si>
    <t>N12</t>
  </si>
  <si>
    <t>N11</t>
  </si>
  <si>
    <t>N10</t>
  </si>
  <si>
    <t>N09</t>
  </si>
  <si>
    <t>N08</t>
  </si>
  <si>
    <t>N06</t>
  </si>
  <si>
    <t>N05</t>
  </si>
  <si>
    <t>N04</t>
  </si>
  <si>
    <t>N03</t>
  </si>
  <si>
    <t>N02</t>
  </si>
  <si>
    <t>N01</t>
  </si>
  <si>
    <t>N00</t>
  </si>
  <si>
    <t>S01</t>
  </si>
  <si>
    <t>S02</t>
  </si>
  <si>
    <t>S03</t>
  </si>
  <si>
    <t>S04</t>
  </si>
  <si>
    <t>S05</t>
  </si>
  <si>
    <t>S06</t>
  </si>
  <si>
    <t>S07</t>
  </si>
  <si>
    <t>TOTAL TNX</t>
  </si>
  <si>
    <t>% Avancement total</t>
  </si>
  <si>
    <t>Avancement calfeutrements RESA TNX</t>
  </si>
  <si>
    <t>En attente</t>
  </si>
  <si>
    <t xml:space="preserve">COMMENTAIRES (non conforme, déplacée, bloquante) </t>
  </si>
  <si>
    <t>SUIVI D'AVANCEMENT DES RÉSERVATIONS CAROTTAGES</t>
  </si>
  <si>
    <t>SUIVI D'AVANCEMENT DES RÉSERVATIONS CALFEUTREMENTS</t>
  </si>
  <si>
    <t>DONNÉES D'ÉTUDES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</si>
</sst>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\ &quot;m&quot;"/>
    <numFmt numFmtId="165" formatCode="0.0000\ &quot;m&quot;"/>
    <numFmt numFmtId="166" formatCode="0.0%"/>
    <numFmt numFmtId="167" formatCode="dd/mm/yy;@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b/>
      <u/>
      <sz val="16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u val="double"/>
      <sz val="33"/>
      <color rgb="FF0070C0"/>
      <name val="Calibri"/>
      <family val="2"/>
      <scheme val="minor"/>
    </font>
    <font>
      <b/>
      <sz val="33"/>
      <color rgb="FF0070C0"/>
      <name val="Calibri"/>
      <family val="2"/>
      <scheme val="minor"/>
    </font>
    <font>
      <b/>
      <u/>
      <sz val="26"/>
      <color rgb="FF0070C0"/>
      <name val="Calibri"/>
      <family val="2"/>
      <scheme val="minor"/>
    </font>
    <font>
      <b/>
      <u/>
      <sz val="26"/>
      <color rgb="FF0070C0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ashDotDot">
        <color auto="1"/>
      </left>
      <right style="dashDotDot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dashDotDot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DotDot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3" fillId="0" borderId="0"/>
  </cellStyleXfs>
  <cellXfs count="246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164" fontId="0" fillId="0" borderId="3" xfId="0" applyNumberFormat="1" applyFont="1" applyFill="1" applyBorder="1" applyAlignment="1" applyProtection="1">
      <alignment horizontal="center" vertical="center"/>
      <protection locked="0"/>
    </xf>
    <xf numFmtId="165" fontId="0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4" fontId="0" fillId="0" borderId="5" xfId="0" applyNumberFormat="1" applyFont="1" applyFill="1" applyBorder="1" applyAlignment="1" applyProtection="1">
      <alignment horizontal="center" vertical="center"/>
      <protection locked="0"/>
    </xf>
    <xf numFmtId="165" fontId="0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165" fontId="0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0" fillId="0" borderId="8" xfId="0" applyFont="1" applyFill="1" applyBorder="1" applyAlignment="1" applyProtection="1">
      <alignment horizontal="center" vertical="center"/>
      <protection locked="0"/>
    </xf>
    <xf numFmtId="164" fontId="0" fillId="0" borderId="8" xfId="0" applyNumberFormat="1" applyFont="1" applyFill="1" applyBorder="1" applyAlignment="1" applyProtection="1">
      <alignment horizontal="center" vertical="center"/>
      <protection locked="0"/>
    </xf>
    <xf numFmtId="165" fontId="0" fillId="0" borderId="8" xfId="0" applyNumberFormat="1" applyFont="1" applyFill="1" applyBorder="1" applyAlignment="1" applyProtection="1">
      <alignment horizontal="center" vertical="center"/>
      <protection locked="0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165" fontId="0" fillId="0" borderId="15" xfId="0" applyNumberFormat="1" applyFont="1" applyFill="1" applyBorder="1" applyAlignment="1" applyProtection="1">
      <alignment horizontal="center" vertical="center"/>
      <protection locked="0"/>
    </xf>
    <xf numFmtId="165" fontId="0" fillId="0" borderId="17" xfId="0" applyNumberFormat="1" applyFont="1" applyFill="1" applyBorder="1" applyAlignment="1" applyProtection="1">
      <alignment horizontal="center" vertical="center"/>
      <protection locked="0"/>
    </xf>
    <xf numFmtId="165" fontId="0" fillId="0" borderId="25" xfId="0" applyNumberFormat="1" applyFont="1" applyFill="1" applyBorder="1" applyAlignment="1" applyProtection="1">
      <alignment horizontal="center" vertical="center"/>
      <protection locked="0"/>
    </xf>
    <xf numFmtId="165" fontId="0" fillId="0" borderId="19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14" fontId="0" fillId="0" borderId="22" xfId="0" applyNumberFormat="1" applyFont="1" applyBorder="1" applyAlignment="1">
      <alignment horizontal="center" vertical="center"/>
    </xf>
    <xf numFmtId="14" fontId="0" fillId="0" borderId="5" xfId="0" applyNumberFormat="1" applyFont="1" applyFill="1" applyBorder="1" applyAlignment="1">
      <alignment horizontal="center" vertical="center"/>
    </xf>
    <xf numFmtId="14" fontId="0" fillId="0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166" fontId="2" fillId="0" borderId="34" xfId="0" applyNumberFormat="1" applyFont="1" applyBorder="1" applyAlignment="1">
      <alignment horizontal="center" vertical="center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/>
      <protection locked="0"/>
    </xf>
    <xf numFmtId="0" fontId="0" fillId="0" borderId="29" xfId="0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16" xfId="0" applyFont="1" applyFill="1" applyBorder="1" applyAlignment="1" applyProtection="1">
      <alignment horizontal="center" vertical="center"/>
      <protection locked="0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24" xfId="0" applyBorder="1"/>
    <xf numFmtId="0" fontId="0" fillId="0" borderId="7" xfId="0" applyBorder="1"/>
    <xf numFmtId="0" fontId="0" fillId="0" borderId="8" xfId="0" applyBorder="1"/>
    <xf numFmtId="0" fontId="0" fillId="0" borderId="34" xfId="0" applyBorder="1"/>
    <xf numFmtId="0" fontId="7" fillId="0" borderId="0" xfId="1" applyFont="1"/>
    <xf numFmtId="14" fontId="8" fillId="0" borderId="0" xfId="1" applyNumberFormat="1" applyFont="1" applyAlignment="1">
      <alignment vertical="center"/>
    </xf>
    <xf numFmtId="0" fontId="7" fillId="0" borderId="0" xfId="1" applyFont="1" applyBorder="1"/>
    <xf numFmtId="0" fontId="9" fillId="0" borderId="13" xfId="1" applyFont="1" applyBorder="1" applyAlignment="1">
      <alignment horizontal="center" vertical="center"/>
    </xf>
    <xf numFmtId="0" fontId="3" fillId="6" borderId="36" xfId="1" applyFont="1" applyFill="1" applyBorder="1" applyAlignment="1">
      <alignment horizontal="center" vertical="center"/>
    </xf>
    <xf numFmtId="0" fontId="3" fillId="5" borderId="37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2" fillId="0" borderId="40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14" fontId="3" fillId="0" borderId="40" xfId="1" applyNumberFormat="1" applyFont="1" applyFill="1" applyBorder="1" applyAlignment="1">
      <alignment horizontal="center" vertical="center"/>
    </xf>
    <xf numFmtId="166" fontId="2" fillId="0" borderId="23" xfId="1" applyNumberFormat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1" fillId="0" borderId="41" xfId="1" applyFont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166" fontId="3" fillId="0" borderId="23" xfId="1" applyNumberFormat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" fillId="0" borderId="42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166" fontId="2" fillId="0" borderId="46" xfId="1" applyNumberFormat="1" applyFont="1" applyFill="1" applyBorder="1" applyAlignment="1">
      <alignment horizontal="center" vertical="center"/>
    </xf>
    <xf numFmtId="14" fontId="2" fillId="0" borderId="47" xfId="1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66" fontId="12" fillId="0" borderId="12" xfId="1" applyNumberFormat="1" applyFont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7" fillId="0" borderId="0" xfId="1" applyBorder="1"/>
    <xf numFmtId="14" fontId="2" fillId="0" borderId="0" xfId="1" applyNumberFormat="1" applyFont="1" applyFill="1" applyBorder="1" applyAlignment="1">
      <alignment horizontal="center" vertical="center"/>
    </xf>
    <xf numFmtId="0" fontId="3" fillId="0" borderId="0" xfId="2" applyFont="1"/>
    <xf numFmtId="0" fontId="3" fillId="0" borderId="0" xfId="2" applyFont="1" applyBorder="1"/>
    <xf numFmtId="0" fontId="9" fillId="0" borderId="13" xfId="2" applyFont="1" applyBorder="1" applyAlignment="1">
      <alignment horizontal="center" vertical="center"/>
    </xf>
    <xf numFmtId="0" fontId="3" fillId="6" borderId="36" xfId="2" applyFont="1" applyFill="1" applyBorder="1" applyAlignment="1">
      <alignment horizontal="center" vertical="center"/>
    </xf>
    <xf numFmtId="0" fontId="3" fillId="5" borderId="37" xfId="2" applyFont="1" applyFill="1" applyBorder="1" applyAlignment="1">
      <alignment horizontal="center" vertical="center"/>
    </xf>
    <xf numFmtId="0" fontId="3" fillId="7" borderId="15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2" fillId="0" borderId="21" xfId="2" applyFont="1" applyFill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2" fillId="0" borderId="40" xfId="2" applyFont="1" applyFill="1" applyBorder="1" applyAlignment="1">
      <alignment horizontal="center" vertical="center"/>
    </xf>
    <xf numFmtId="166" fontId="2" fillId="0" borderId="23" xfId="2" applyNumberFormat="1" applyFont="1" applyFill="1" applyBorder="1" applyAlignment="1">
      <alignment horizontal="center" vertical="center"/>
    </xf>
    <xf numFmtId="14" fontId="3" fillId="0" borderId="40" xfId="2" applyNumberFormat="1" applyFont="1" applyFill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11" fillId="0" borderId="40" xfId="2" applyFont="1" applyFill="1" applyBorder="1" applyAlignment="1">
      <alignment horizontal="center" vertical="center"/>
    </xf>
    <xf numFmtId="0" fontId="1" fillId="0" borderId="41" xfId="2" applyFont="1" applyBorder="1" applyAlignment="1">
      <alignment horizontal="center"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24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6" fillId="0" borderId="27" xfId="2" applyFont="1" applyFill="1" applyBorder="1" applyAlignment="1">
      <alignment horizontal="center" vertical="center"/>
    </xf>
    <xf numFmtId="166" fontId="3" fillId="0" borderId="23" xfId="2" applyNumberFormat="1" applyFont="1" applyFill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2" fillId="0" borderId="42" xfId="2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/>
    </xf>
    <xf numFmtId="0" fontId="3" fillId="0" borderId="44" xfId="2" applyFont="1" applyBorder="1" applyAlignment="1">
      <alignment horizontal="center" vertical="center"/>
    </xf>
    <xf numFmtId="14" fontId="3" fillId="0" borderId="47" xfId="2" applyNumberFormat="1" applyFont="1" applyFill="1" applyBorder="1" applyAlignment="1">
      <alignment horizontal="center" vertical="center"/>
    </xf>
    <xf numFmtId="0" fontId="3" fillId="0" borderId="45" xfId="2" applyFont="1" applyBorder="1" applyAlignment="1">
      <alignment horizontal="center" vertical="center"/>
    </xf>
    <xf numFmtId="166" fontId="3" fillId="0" borderId="46" xfId="2" applyNumberFormat="1" applyFont="1" applyFill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12" fillId="0" borderId="12" xfId="2" applyNumberFormat="1" applyFont="1" applyBorder="1" applyAlignment="1">
      <alignment horizontal="center" vertical="center"/>
    </xf>
    <xf numFmtId="0" fontId="3" fillId="0" borderId="0" xfId="2" applyBorder="1" applyAlignment="1">
      <alignment horizontal="center" vertical="center"/>
    </xf>
    <xf numFmtId="0" fontId="3" fillId="0" borderId="0" xfId="2" applyBorder="1"/>
    <xf numFmtId="166" fontId="3" fillId="0" borderId="0" xfId="2" applyNumberFormat="1" applyFont="1"/>
    <xf numFmtId="14" fontId="2" fillId="0" borderId="0" xfId="2" applyNumberFormat="1" applyFont="1" applyFill="1" applyBorder="1" applyAlignment="1">
      <alignment horizontal="center" vertical="center"/>
    </xf>
    <xf numFmtId="0" fontId="7" fillId="0" borderId="0" xfId="1" applyFont="1" applyFill="1" applyBorder="1"/>
    <xf numFmtId="0" fontId="3" fillId="0" borderId="38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7" fillId="0" borderId="0" xfId="1" applyFont="1" applyFill="1"/>
    <xf numFmtId="0" fontId="3" fillId="0" borderId="39" xfId="1" quotePrefix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50" xfId="1" applyFont="1" applyFill="1" applyBorder="1" applyAlignment="1">
      <alignment horizontal="center" vertical="center"/>
    </xf>
    <xf numFmtId="166" fontId="2" fillId="0" borderId="50" xfId="1" applyNumberFormat="1" applyFont="1" applyFill="1" applyBorder="1" applyAlignment="1">
      <alignment horizontal="center" vertical="center"/>
    </xf>
    <xf numFmtId="0" fontId="2" fillId="0" borderId="51" xfId="1" applyFont="1" applyFill="1" applyBorder="1" applyAlignment="1">
      <alignment horizontal="center" vertical="center"/>
    </xf>
    <xf numFmtId="166" fontId="2" fillId="0" borderId="49" xfId="1" applyNumberFormat="1" applyFont="1" applyFill="1" applyBorder="1" applyAlignment="1">
      <alignment horizontal="center" vertical="center"/>
    </xf>
    <xf numFmtId="0" fontId="2" fillId="0" borderId="48" xfId="1" applyFont="1" applyBorder="1" applyAlignment="1">
      <alignment horizontal="center" vertical="center"/>
    </xf>
    <xf numFmtId="0" fontId="1" fillId="0" borderId="39" xfId="1" applyFont="1" applyFill="1" applyBorder="1" applyAlignment="1">
      <alignment horizontal="center" vertical="center"/>
    </xf>
    <xf numFmtId="0" fontId="3" fillId="0" borderId="38" xfId="2" applyFont="1" applyFill="1" applyBorder="1" applyAlignment="1">
      <alignment horizontal="center" vertical="center"/>
    </xf>
    <xf numFmtId="0" fontId="3" fillId="0" borderId="39" xfId="2" applyFont="1" applyFill="1" applyBorder="1" applyAlignment="1">
      <alignment horizontal="center" vertical="center"/>
    </xf>
    <xf numFmtId="0" fontId="3" fillId="0" borderId="0" xfId="2" applyFont="1" applyFill="1"/>
    <xf numFmtId="0" fontId="3" fillId="0" borderId="49" xfId="2" applyFont="1" applyFill="1" applyBorder="1" applyAlignment="1">
      <alignment horizontal="center" vertical="center"/>
    </xf>
    <xf numFmtId="0" fontId="10" fillId="0" borderId="38" xfId="2" applyFont="1" applyFill="1" applyBorder="1" applyAlignment="1">
      <alignment horizontal="center" vertical="center"/>
    </xf>
    <xf numFmtId="0" fontId="10" fillId="0" borderId="39" xfId="2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5" borderId="31" xfId="0" applyFont="1" applyFill="1" applyBorder="1" applyAlignment="1">
      <alignment horizontal="center" vertical="center"/>
    </xf>
    <xf numFmtId="0" fontId="0" fillId="5" borderId="32" xfId="0" applyFont="1" applyFill="1" applyBorder="1" applyAlignment="1" applyProtection="1">
      <alignment horizontal="center" vertical="center"/>
      <protection locked="0"/>
    </xf>
    <xf numFmtId="0" fontId="3" fillId="8" borderId="32" xfId="0" applyFont="1" applyFill="1" applyBorder="1" applyAlignment="1">
      <alignment horizontal="center" vertical="center"/>
    </xf>
    <xf numFmtId="0" fontId="0" fillId="4" borderId="33" xfId="0" applyFont="1" applyFill="1" applyBorder="1" applyAlignment="1" applyProtection="1">
      <alignment horizontal="center" vertical="center"/>
      <protection locked="0"/>
    </xf>
    <xf numFmtId="0" fontId="0" fillId="0" borderId="52" xfId="0" applyBorder="1"/>
    <xf numFmtId="0" fontId="0" fillId="0" borderId="6" xfId="0" applyBorder="1"/>
    <xf numFmtId="0" fontId="0" fillId="0" borderId="53" xfId="0" applyBorder="1"/>
    <xf numFmtId="0" fontId="3" fillId="0" borderId="23" xfId="0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166" fontId="2" fillId="0" borderId="23" xfId="0" applyNumberFormat="1" applyFont="1" applyFill="1" applyBorder="1" applyAlignment="1">
      <alignment horizontal="center" vertical="center"/>
    </xf>
    <xf numFmtId="167" fontId="3" fillId="0" borderId="40" xfId="0" applyNumberFormat="1" applyFont="1" applyFill="1" applyBorder="1" applyAlignment="1">
      <alignment horizontal="center" vertical="center"/>
    </xf>
    <xf numFmtId="14" fontId="3" fillId="0" borderId="4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14" fontId="18" fillId="0" borderId="0" xfId="1" applyNumberFormat="1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14" fontId="18" fillId="0" borderId="0" xfId="1" applyNumberFormat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9" fillId="0" borderId="0" xfId="2" applyFont="1" applyAlignment="1">
      <alignment horizontal="left"/>
    </xf>
    <xf numFmtId="0" fontId="16" fillId="0" borderId="0" xfId="2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0" fillId="0" borderId="4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7" fontId="2" fillId="0" borderId="13" xfId="0" applyNumberFormat="1" applyFont="1" applyFill="1" applyBorder="1" applyAlignment="1">
      <alignment horizontal="center" vertical="center"/>
    </xf>
    <xf numFmtId="167" fontId="2" fillId="0" borderId="14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22" xfId="0" applyFont="1" applyFill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167" fontId="2" fillId="0" borderId="10" xfId="0" applyNumberFormat="1" applyFont="1" applyFill="1" applyBorder="1" applyAlignment="1">
      <alignment horizontal="center" vertical="center"/>
    </xf>
    <xf numFmtId="167" fontId="2" fillId="0" borderId="12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4" xfId="0" applyFont="1" applyFill="1" applyBorder="1" applyAlignment="1" applyProtection="1">
      <alignment horizontal="center" vertical="center"/>
      <protection locked="0"/>
    </xf>
    <xf numFmtId="0" fontId="0" fillId="4" borderId="24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0" fillId="5" borderId="4" xfId="0" applyFont="1" applyFill="1" applyBorder="1" applyAlignment="1" applyProtection="1">
      <alignment horizontal="center" vertical="center"/>
      <protection locked="0"/>
    </xf>
    <xf numFmtId="0" fontId="0" fillId="5" borderId="24" xfId="0" applyFont="1" applyFill="1" applyBorder="1" applyAlignment="1" applyProtection="1">
      <alignment horizontal="center" vertical="center"/>
      <protection locked="0"/>
    </xf>
    <xf numFmtId="0" fontId="0" fillId="5" borderId="21" xfId="0" applyFont="1" applyFill="1" applyBorder="1" applyAlignment="1" applyProtection="1">
      <alignment horizontal="center" vertical="center"/>
      <protection locked="0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4" borderId="21" xfId="0" applyFont="1" applyFill="1" applyBorder="1" applyAlignment="1" applyProtection="1">
      <alignment horizontal="center" vertical="center"/>
      <protection locked="0"/>
    </xf>
    <xf numFmtId="0" fontId="0" fillId="4" borderId="26" xfId="0" applyFont="1" applyFill="1" applyBorder="1" applyAlignment="1" applyProtection="1">
      <alignment horizontal="center" vertical="center"/>
      <protection locked="0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0" fillId="4" borderId="22" xfId="0" applyFont="1" applyFill="1" applyBorder="1" applyAlignment="1" applyProtection="1">
      <alignment horizontal="center" vertical="center"/>
      <protection locked="0"/>
    </xf>
    <xf numFmtId="0" fontId="3" fillId="8" borderId="23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6"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184150</xdr:colOff>
          <xdr:row>0</xdr:row>
          <xdr:rowOff>755650</xdr:rowOff>
        </xdr:from>
        <xdr:to>
          <xdr:col>15</xdr:col>
          <xdr:colOff>622300</xdr:colOff>
          <xdr:row>3</xdr:row>
          <xdr:rowOff>12700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avancement carottages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209550</xdr:rowOff>
        </xdr:from>
        <xdr:to>
          <xdr:col>15</xdr:col>
          <xdr:colOff>406400</xdr:colOff>
          <xdr:row>0</xdr:row>
          <xdr:rowOff>698500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avancement calfeutrements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X54"/>
  <sheetViews>
    <sheetView tabSelected="1" zoomScale="43" zoomScaleNormal="60" workbookViewId="0">
      <selection activeCell="F56" sqref="F56"/>
    </sheetView>
  </sheetViews>
  <sheetFormatPr baseColWidth="10" defaultRowHeight="14.5" outlineLevelCol="1"/>
  <cols>
    <col min="1" max="2" width="15.36328125" style="58" customWidth="1"/>
    <col min="3" max="3" width="20.6328125" style="58" customWidth="1"/>
    <col min="4" max="5" width="10.90625" style="58"/>
    <col min="6" max="6" width="16.6328125" style="58" customWidth="1"/>
    <col min="7" max="7" width="12.54296875" style="58" customWidth="1"/>
    <col min="8" max="8" width="15" style="58" customWidth="1" outlineLevel="1"/>
    <col min="9" max="9" width="13.1796875" style="58" customWidth="1" outlineLevel="1"/>
    <col min="10" max="10" width="16.1796875" style="58" customWidth="1" outlineLevel="1"/>
    <col min="11" max="11" width="12.453125" style="58" customWidth="1" outlineLevel="1"/>
    <col min="12" max="12" width="15.453125" style="58" customWidth="1" outlineLevel="1"/>
    <col min="13" max="13" width="13.36328125" style="58" customWidth="1" outlineLevel="1"/>
    <col min="14" max="14" width="15.36328125" style="58" customWidth="1" outlineLevel="1"/>
    <col min="15" max="15" width="12.453125" style="58" customWidth="1" outlineLevel="1"/>
    <col min="16" max="16" width="15.81640625" style="58" customWidth="1" outlineLevel="1"/>
    <col min="17" max="17" width="13.1796875" style="58" customWidth="1" outlineLevel="1"/>
    <col min="18" max="18" width="15.81640625" style="58" customWidth="1" outlineLevel="1"/>
    <col min="19" max="19" width="13.1796875" style="58" customWidth="1" outlineLevel="1"/>
    <col min="20" max="20" width="15.81640625" style="58" customWidth="1"/>
    <col min="21" max="21" width="13.1796875" style="58" customWidth="1"/>
    <col min="22" max="23" width="10.90625" style="58"/>
    <col min="24" max="24" width="3.54296875" style="58" customWidth="1"/>
    <col min="25" max="16384" width="10.90625" style="58"/>
  </cols>
  <sheetData>
    <row r="2" spans="1:24" ht="50" customHeight="1">
      <c r="C2" s="173" t="s">
        <v>65</v>
      </c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2" t="str">
        <f>CONCATENATE(TEXT(U31,"jj/mm/aaaa"))</f>
        <v>05/03/2020</v>
      </c>
      <c r="W2" s="172"/>
      <c r="X2" s="172"/>
    </row>
    <row r="3" spans="1:24" ht="42.5"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59"/>
      <c r="W3" s="170"/>
      <c r="X3" s="170"/>
    </row>
    <row r="4" spans="1:24" ht="15" thickBot="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24" ht="23.5">
      <c r="A5" s="60"/>
      <c r="B5" s="60"/>
      <c r="C5" s="61" t="s">
        <v>66</v>
      </c>
      <c r="D5" s="62" t="s">
        <v>67</v>
      </c>
      <c r="E5" s="63" t="s">
        <v>68</v>
      </c>
      <c r="F5" s="64" t="s">
        <v>69</v>
      </c>
      <c r="G5" s="65" t="s">
        <v>70</v>
      </c>
      <c r="H5" s="66" t="s">
        <v>71</v>
      </c>
      <c r="I5" s="65" t="s">
        <v>72</v>
      </c>
      <c r="J5" s="137" t="s">
        <v>71</v>
      </c>
      <c r="K5" s="65" t="s">
        <v>72</v>
      </c>
      <c r="L5" s="66" t="s">
        <v>71</v>
      </c>
      <c r="M5" s="65" t="s">
        <v>72</v>
      </c>
      <c r="N5" s="66" t="s">
        <v>71</v>
      </c>
      <c r="O5" s="65" t="s">
        <v>72</v>
      </c>
      <c r="P5" s="66" t="s">
        <v>71</v>
      </c>
      <c r="Q5" s="65" t="s">
        <v>72</v>
      </c>
      <c r="R5" s="66" t="s">
        <v>71</v>
      </c>
      <c r="S5" s="65" t="s">
        <v>72</v>
      </c>
      <c r="T5" s="66" t="s">
        <v>71</v>
      </c>
      <c r="U5" s="65" t="s">
        <v>72</v>
      </c>
    </row>
    <row r="6" spans="1:24">
      <c r="A6" s="60"/>
      <c r="B6" s="60"/>
      <c r="C6" s="67" t="s">
        <v>73</v>
      </c>
      <c r="D6" s="126"/>
      <c r="E6" s="129"/>
      <c r="F6" s="127"/>
      <c r="G6" s="68">
        <f>D6+E6</f>
        <v>0</v>
      </c>
      <c r="H6" s="69"/>
      <c r="I6" s="70"/>
      <c r="J6" s="136"/>
      <c r="K6" s="70"/>
      <c r="L6" s="71"/>
      <c r="M6" s="70"/>
      <c r="N6" s="71"/>
      <c r="O6" s="70"/>
      <c r="P6" s="71"/>
      <c r="Q6" s="70"/>
      <c r="R6" s="71"/>
      <c r="S6" s="70"/>
      <c r="T6" s="71"/>
      <c r="U6" s="70"/>
    </row>
    <row r="7" spans="1:24">
      <c r="A7" s="60"/>
      <c r="B7" s="60"/>
      <c r="C7" s="67" t="s">
        <v>74</v>
      </c>
      <c r="D7" s="126"/>
      <c r="E7" s="127"/>
      <c r="F7" s="127"/>
      <c r="G7" s="68">
        <f>D7+E7</f>
        <v>0</v>
      </c>
      <c r="H7" s="69"/>
      <c r="I7" s="70"/>
      <c r="J7" s="136"/>
      <c r="K7" s="70"/>
      <c r="L7" s="71"/>
      <c r="M7" s="70"/>
      <c r="N7" s="71"/>
      <c r="O7" s="70"/>
      <c r="P7" s="71"/>
      <c r="Q7" s="70"/>
      <c r="R7" s="71"/>
      <c r="S7" s="70"/>
      <c r="T7" s="71"/>
      <c r="U7" s="70"/>
    </row>
    <row r="8" spans="1:24">
      <c r="A8" s="60"/>
      <c r="B8" s="60"/>
      <c r="C8" s="67" t="s">
        <v>75</v>
      </c>
      <c r="D8" s="127"/>
      <c r="E8" s="127"/>
      <c r="F8" s="127"/>
      <c r="G8" s="68">
        <f t="shared" ref="G8:G45" si="0">D8+E8</f>
        <v>0</v>
      </c>
      <c r="H8" s="69"/>
      <c r="I8" s="70"/>
      <c r="J8" s="136"/>
      <c r="K8" s="70"/>
      <c r="L8" s="71"/>
      <c r="M8" s="70"/>
      <c r="N8" s="71"/>
      <c r="O8" s="70"/>
      <c r="P8" s="71"/>
      <c r="Q8" s="70"/>
      <c r="R8" s="71"/>
      <c r="S8" s="70"/>
      <c r="T8" s="71"/>
      <c r="U8" s="70"/>
    </row>
    <row r="9" spans="1:24">
      <c r="A9" s="60"/>
      <c r="B9" s="60"/>
      <c r="C9" s="67" t="s">
        <v>76</v>
      </c>
      <c r="D9" s="126"/>
      <c r="E9" s="127"/>
      <c r="F9" s="127"/>
      <c r="G9" s="68">
        <f t="shared" si="0"/>
        <v>0</v>
      </c>
      <c r="H9" s="69"/>
      <c r="I9" s="70"/>
      <c r="J9" s="136"/>
      <c r="K9" s="70"/>
      <c r="L9" s="71"/>
      <c r="M9" s="70"/>
      <c r="N9" s="71"/>
      <c r="O9" s="70"/>
      <c r="P9" s="71"/>
      <c r="Q9" s="70"/>
      <c r="R9" s="71"/>
      <c r="S9" s="70"/>
      <c r="T9" s="71"/>
      <c r="U9" s="70"/>
    </row>
    <row r="10" spans="1:24">
      <c r="A10" s="60"/>
      <c r="B10" s="60"/>
      <c r="C10" s="67" t="s">
        <v>77</v>
      </c>
      <c r="D10" s="127"/>
      <c r="E10" s="127"/>
      <c r="F10" s="127"/>
      <c r="G10" s="68">
        <f t="shared" si="0"/>
        <v>0</v>
      </c>
      <c r="H10" s="69"/>
      <c r="I10" s="70"/>
      <c r="J10" s="136"/>
      <c r="K10" s="70"/>
      <c r="L10" s="71"/>
      <c r="M10" s="70"/>
      <c r="N10" s="71"/>
      <c r="O10" s="70"/>
      <c r="P10" s="71"/>
      <c r="Q10" s="70"/>
      <c r="R10" s="71"/>
      <c r="S10" s="70"/>
      <c r="T10" s="71"/>
      <c r="U10" s="70"/>
    </row>
    <row r="11" spans="1:24">
      <c r="A11" s="60"/>
      <c r="B11" s="60"/>
      <c r="C11" s="67" t="s">
        <v>78</v>
      </c>
      <c r="D11" s="126"/>
      <c r="E11" s="127"/>
      <c r="F11" s="127"/>
      <c r="G11" s="68">
        <f t="shared" si="0"/>
        <v>0</v>
      </c>
      <c r="H11" s="69"/>
      <c r="I11" s="70"/>
      <c r="J11" s="136"/>
      <c r="K11" s="70"/>
      <c r="L11" s="71"/>
      <c r="M11" s="70"/>
      <c r="N11" s="71"/>
      <c r="O11" s="70"/>
      <c r="P11" s="71"/>
      <c r="Q11" s="70"/>
      <c r="R11" s="71"/>
      <c r="S11" s="70"/>
      <c r="T11" s="71"/>
      <c r="U11" s="70"/>
    </row>
    <row r="12" spans="1:24">
      <c r="A12" s="60"/>
      <c r="B12" s="60"/>
      <c r="C12" s="67" t="s">
        <v>79</v>
      </c>
      <c r="D12" s="127"/>
      <c r="E12" s="127"/>
      <c r="F12" s="127"/>
      <c r="G12" s="68">
        <f t="shared" si="0"/>
        <v>0</v>
      </c>
      <c r="H12" s="69"/>
      <c r="I12" s="70"/>
      <c r="J12" s="136"/>
      <c r="K12" s="70"/>
      <c r="L12" s="71"/>
      <c r="M12" s="70"/>
      <c r="N12" s="71"/>
      <c r="O12" s="70"/>
      <c r="P12" s="71"/>
      <c r="Q12" s="70"/>
      <c r="R12" s="71"/>
      <c r="S12" s="70"/>
      <c r="T12" s="71"/>
      <c r="U12" s="70"/>
    </row>
    <row r="13" spans="1:24">
      <c r="A13" s="60"/>
      <c r="B13" s="60"/>
      <c r="C13" s="67" t="s">
        <v>80</v>
      </c>
      <c r="D13" s="126"/>
      <c r="E13" s="127"/>
      <c r="F13" s="127"/>
      <c r="G13" s="68">
        <f t="shared" si="0"/>
        <v>0</v>
      </c>
      <c r="H13" s="69"/>
      <c r="I13" s="70"/>
      <c r="J13" s="136"/>
      <c r="K13" s="70"/>
      <c r="L13" s="71"/>
      <c r="M13" s="70"/>
      <c r="N13" s="71"/>
      <c r="O13" s="70"/>
      <c r="P13" s="71"/>
      <c r="Q13" s="70"/>
      <c r="R13" s="71"/>
      <c r="S13" s="70"/>
      <c r="T13" s="71"/>
      <c r="U13" s="70"/>
    </row>
    <row r="14" spans="1:24">
      <c r="A14" s="60"/>
      <c r="B14" s="60"/>
      <c r="C14" s="67" t="s">
        <v>81</v>
      </c>
      <c r="D14" s="127"/>
      <c r="E14" s="127"/>
      <c r="F14" s="127"/>
      <c r="G14" s="68">
        <f t="shared" si="0"/>
        <v>0</v>
      </c>
      <c r="H14" s="69"/>
      <c r="I14" s="70"/>
      <c r="J14" s="136"/>
      <c r="K14" s="70"/>
      <c r="L14" s="71"/>
      <c r="M14" s="70"/>
      <c r="N14" s="71"/>
      <c r="O14" s="70"/>
      <c r="P14" s="71"/>
      <c r="Q14" s="70"/>
      <c r="R14" s="71"/>
      <c r="S14" s="70"/>
      <c r="T14" s="71"/>
      <c r="U14" s="70"/>
    </row>
    <row r="15" spans="1:24">
      <c r="A15" s="60"/>
      <c r="B15" s="60"/>
      <c r="C15" s="67" t="s">
        <v>82</v>
      </c>
      <c r="D15" s="126"/>
      <c r="E15" s="127"/>
      <c r="F15" s="127"/>
      <c r="G15" s="68">
        <f t="shared" si="0"/>
        <v>0</v>
      </c>
      <c r="H15" s="69"/>
      <c r="I15" s="70"/>
      <c r="J15" s="136"/>
      <c r="K15" s="70"/>
      <c r="L15" s="71"/>
      <c r="M15" s="70"/>
      <c r="N15" s="71"/>
      <c r="O15" s="70"/>
      <c r="P15" s="71"/>
      <c r="Q15" s="70"/>
      <c r="R15" s="71"/>
      <c r="S15" s="70"/>
      <c r="T15" s="71"/>
      <c r="U15" s="70"/>
    </row>
    <row r="16" spans="1:24">
      <c r="A16" s="60"/>
      <c r="B16" s="60"/>
      <c r="C16" s="67" t="s">
        <v>83</v>
      </c>
      <c r="D16" s="127"/>
      <c r="E16" s="127"/>
      <c r="F16" s="127"/>
      <c r="G16" s="68">
        <f t="shared" si="0"/>
        <v>0</v>
      </c>
      <c r="H16" s="69"/>
      <c r="I16" s="70"/>
      <c r="J16" s="136"/>
      <c r="K16" s="70"/>
      <c r="L16" s="71"/>
      <c r="M16" s="70"/>
      <c r="N16" s="71"/>
      <c r="O16" s="70"/>
      <c r="P16" s="71"/>
      <c r="Q16" s="70"/>
      <c r="R16" s="71"/>
      <c r="S16" s="70"/>
      <c r="T16" s="71"/>
      <c r="U16" s="70"/>
    </row>
    <row r="17" spans="1:21">
      <c r="A17" s="60"/>
      <c r="B17" s="60"/>
      <c r="C17" s="67" t="s">
        <v>84</v>
      </c>
      <c r="D17" s="126"/>
      <c r="E17" s="127"/>
      <c r="F17" s="127"/>
      <c r="G17" s="68">
        <f t="shared" si="0"/>
        <v>0</v>
      </c>
      <c r="H17" s="69"/>
      <c r="I17" s="70"/>
      <c r="J17" s="136"/>
      <c r="K17" s="70"/>
      <c r="L17" s="71"/>
      <c r="M17" s="70"/>
      <c r="N17" s="71"/>
      <c r="O17" s="70"/>
      <c r="P17" s="71"/>
      <c r="Q17" s="70"/>
      <c r="R17" s="71"/>
      <c r="S17" s="70"/>
      <c r="T17" s="71"/>
      <c r="U17" s="70"/>
    </row>
    <row r="18" spans="1:21">
      <c r="A18" s="60"/>
      <c r="B18" s="60"/>
      <c r="C18" s="67" t="s">
        <v>85</v>
      </c>
      <c r="D18" s="127"/>
      <c r="E18" s="127"/>
      <c r="F18" s="127"/>
      <c r="G18" s="68">
        <f t="shared" si="0"/>
        <v>0</v>
      </c>
      <c r="H18" s="69"/>
      <c r="I18" s="70"/>
      <c r="J18" s="136"/>
      <c r="K18" s="70"/>
      <c r="L18" s="71"/>
      <c r="M18" s="70"/>
      <c r="N18" s="71"/>
      <c r="O18" s="70"/>
      <c r="P18" s="71"/>
      <c r="Q18" s="70"/>
      <c r="R18" s="71"/>
      <c r="S18" s="70"/>
      <c r="T18" s="71"/>
      <c r="U18" s="70"/>
    </row>
    <row r="19" spans="1:21">
      <c r="A19" s="60"/>
      <c r="B19" s="60"/>
      <c r="C19" s="67" t="s">
        <v>86</v>
      </c>
      <c r="D19" s="126"/>
      <c r="E19" s="127"/>
      <c r="F19" s="127"/>
      <c r="G19" s="68">
        <f t="shared" si="0"/>
        <v>0</v>
      </c>
      <c r="H19" s="69"/>
      <c r="I19" s="70"/>
      <c r="J19" s="136"/>
      <c r="K19" s="70"/>
      <c r="L19" s="71"/>
      <c r="M19" s="70"/>
      <c r="N19" s="71"/>
      <c r="O19" s="70"/>
      <c r="P19" s="71"/>
      <c r="Q19" s="70"/>
      <c r="R19" s="71"/>
      <c r="S19" s="70"/>
      <c r="T19" s="71"/>
      <c r="U19" s="70"/>
    </row>
    <row r="20" spans="1:21">
      <c r="A20" s="60"/>
      <c r="B20" s="60"/>
      <c r="C20" s="67" t="s">
        <v>20</v>
      </c>
      <c r="D20" s="127"/>
      <c r="E20" s="127"/>
      <c r="F20" s="127"/>
      <c r="G20" s="68">
        <f t="shared" si="0"/>
        <v>0</v>
      </c>
      <c r="H20" s="69"/>
      <c r="I20" s="70"/>
      <c r="J20" s="136"/>
      <c r="K20" s="70"/>
      <c r="L20" s="71"/>
      <c r="M20" s="70"/>
      <c r="N20" s="71"/>
      <c r="O20" s="70"/>
      <c r="P20" s="71"/>
      <c r="Q20" s="70"/>
      <c r="R20" s="71"/>
      <c r="S20" s="70"/>
      <c r="T20" s="71"/>
      <c r="U20" s="70"/>
    </row>
    <row r="21" spans="1:21">
      <c r="A21" s="60"/>
      <c r="B21" s="60"/>
      <c r="C21" s="67" t="s">
        <v>87</v>
      </c>
      <c r="D21" s="126"/>
      <c r="E21" s="127"/>
      <c r="F21" s="127"/>
      <c r="G21" s="68">
        <f t="shared" si="0"/>
        <v>0</v>
      </c>
      <c r="H21" s="69"/>
      <c r="I21" s="70"/>
      <c r="J21" s="136"/>
      <c r="K21" s="70"/>
      <c r="L21" s="71"/>
      <c r="M21" s="70"/>
      <c r="N21" s="71"/>
      <c r="O21" s="70"/>
      <c r="P21" s="71"/>
      <c r="Q21" s="70"/>
      <c r="R21" s="71"/>
      <c r="S21" s="70"/>
      <c r="T21" s="71"/>
      <c r="U21" s="70"/>
    </row>
    <row r="22" spans="1:21">
      <c r="A22" s="60"/>
      <c r="B22" s="60"/>
      <c r="C22" s="67" t="s">
        <v>88</v>
      </c>
      <c r="D22" s="127"/>
      <c r="E22" s="127"/>
      <c r="F22" s="127"/>
      <c r="G22" s="68">
        <f t="shared" si="0"/>
        <v>0</v>
      </c>
      <c r="H22" s="69"/>
      <c r="I22" s="70"/>
      <c r="J22" s="136"/>
      <c r="K22" s="70"/>
      <c r="L22" s="71"/>
      <c r="M22" s="70"/>
      <c r="N22" s="71"/>
      <c r="O22" s="70"/>
      <c r="P22" s="71"/>
      <c r="Q22" s="70"/>
      <c r="R22" s="71"/>
      <c r="S22" s="70"/>
      <c r="T22" s="71"/>
      <c r="U22" s="70"/>
    </row>
    <row r="23" spans="1:21">
      <c r="A23" s="60"/>
      <c r="B23" s="60"/>
      <c r="C23" s="67" t="s">
        <v>89</v>
      </c>
      <c r="D23" s="126"/>
      <c r="E23" s="127"/>
      <c r="F23" s="127"/>
      <c r="G23" s="68">
        <f t="shared" si="0"/>
        <v>0</v>
      </c>
      <c r="H23" s="69"/>
      <c r="I23" s="70"/>
      <c r="J23" s="136"/>
      <c r="K23" s="70"/>
      <c r="L23" s="71"/>
      <c r="M23" s="70"/>
      <c r="N23" s="71"/>
      <c r="O23" s="70"/>
      <c r="P23" s="71"/>
      <c r="Q23" s="70"/>
      <c r="R23" s="71"/>
      <c r="S23" s="70"/>
      <c r="T23" s="71"/>
      <c r="U23" s="70"/>
    </row>
    <row r="24" spans="1:21">
      <c r="A24" s="60"/>
      <c r="B24" s="60"/>
      <c r="C24" s="67" t="s">
        <v>90</v>
      </c>
      <c r="D24" s="127"/>
      <c r="E24" s="127"/>
      <c r="F24" s="127"/>
      <c r="G24" s="68">
        <f t="shared" si="0"/>
        <v>0</v>
      </c>
      <c r="H24" s="69"/>
      <c r="I24" s="70"/>
      <c r="J24" s="136"/>
      <c r="K24" s="70"/>
      <c r="L24" s="71"/>
      <c r="M24" s="70"/>
      <c r="N24" s="71"/>
      <c r="O24" s="70"/>
      <c r="P24" s="71"/>
      <c r="Q24" s="70"/>
      <c r="R24" s="71"/>
      <c r="S24" s="70"/>
      <c r="T24" s="71"/>
      <c r="U24" s="70"/>
    </row>
    <row r="25" spans="1:21">
      <c r="A25" s="60"/>
      <c r="B25" s="60"/>
      <c r="C25" s="67" t="s">
        <v>91</v>
      </c>
      <c r="D25" s="126"/>
      <c r="E25" s="127"/>
      <c r="F25" s="127"/>
      <c r="G25" s="68">
        <f t="shared" si="0"/>
        <v>0</v>
      </c>
      <c r="H25" s="69"/>
      <c r="I25" s="70"/>
      <c r="J25" s="136"/>
      <c r="K25" s="70"/>
      <c r="L25" s="71"/>
      <c r="M25" s="70"/>
      <c r="N25" s="71"/>
      <c r="O25" s="70"/>
      <c r="P25" s="71"/>
      <c r="Q25" s="70"/>
      <c r="R25" s="71"/>
      <c r="S25" s="70"/>
      <c r="T25" s="71"/>
      <c r="U25" s="70"/>
    </row>
    <row r="26" spans="1:21">
      <c r="A26" s="60"/>
      <c r="B26" s="60"/>
      <c r="C26" s="67" t="s">
        <v>92</v>
      </c>
      <c r="D26" s="127"/>
      <c r="E26" s="127"/>
      <c r="F26" s="127"/>
      <c r="G26" s="68">
        <f t="shared" si="0"/>
        <v>0</v>
      </c>
      <c r="H26" s="69"/>
      <c r="I26" s="70"/>
      <c r="J26" s="136"/>
      <c r="K26" s="70"/>
      <c r="L26" s="71"/>
      <c r="M26" s="70"/>
      <c r="N26" s="71"/>
      <c r="O26" s="70"/>
      <c r="P26" s="71"/>
      <c r="Q26" s="70"/>
      <c r="R26" s="71"/>
      <c r="S26" s="70"/>
      <c r="T26" s="71"/>
      <c r="U26" s="70"/>
    </row>
    <row r="27" spans="1:21">
      <c r="A27" s="60"/>
      <c r="B27" s="60"/>
      <c r="C27" s="67" t="s">
        <v>93</v>
      </c>
      <c r="D27" s="126"/>
      <c r="E27" s="127"/>
      <c r="F27" s="127"/>
      <c r="G27" s="68">
        <f t="shared" si="0"/>
        <v>0</v>
      </c>
      <c r="H27" s="69"/>
      <c r="I27" s="70"/>
      <c r="J27" s="136"/>
      <c r="K27" s="70"/>
      <c r="L27" s="71"/>
      <c r="M27" s="70"/>
      <c r="N27" s="71"/>
      <c r="O27" s="70"/>
      <c r="P27" s="71"/>
      <c r="Q27" s="70"/>
      <c r="R27" s="71"/>
      <c r="S27" s="70"/>
      <c r="T27" s="71"/>
      <c r="U27" s="70"/>
    </row>
    <row r="28" spans="1:21">
      <c r="A28" s="60"/>
      <c r="B28" s="60"/>
      <c r="C28" s="67" t="s">
        <v>94</v>
      </c>
      <c r="D28" s="127"/>
      <c r="E28" s="127"/>
      <c r="F28" s="127"/>
      <c r="G28" s="68">
        <f t="shared" si="0"/>
        <v>0</v>
      </c>
      <c r="H28" s="69"/>
      <c r="I28" s="70"/>
      <c r="J28" s="136"/>
      <c r="K28" s="70"/>
      <c r="L28" s="71"/>
      <c r="M28" s="70"/>
      <c r="N28" s="71"/>
      <c r="O28" s="70"/>
      <c r="P28" s="71"/>
      <c r="Q28" s="70"/>
      <c r="R28" s="71"/>
      <c r="S28" s="70"/>
      <c r="T28" s="71"/>
      <c r="U28" s="70"/>
    </row>
    <row r="29" spans="1:21">
      <c r="A29" s="60"/>
      <c r="B29" s="60"/>
      <c r="C29" s="67" t="s">
        <v>95</v>
      </c>
      <c r="D29" s="126"/>
      <c r="E29" s="127"/>
      <c r="F29" s="127"/>
      <c r="G29" s="68">
        <f t="shared" si="0"/>
        <v>0</v>
      </c>
      <c r="H29" s="69"/>
      <c r="I29" s="70"/>
      <c r="J29" s="136"/>
      <c r="K29" s="70"/>
      <c r="L29" s="71"/>
      <c r="M29" s="70"/>
      <c r="N29" s="71"/>
      <c r="O29" s="70"/>
      <c r="P29" s="71"/>
      <c r="Q29" s="70"/>
      <c r="R29" s="71"/>
      <c r="S29" s="70"/>
      <c r="T29" s="71"/>
      <c r="U29" s="70"/>
    </row>
    <row r="30" spans="1:21">
      <c r="A30" s="60"/>
      <c r="B30" s="60"/>
      <c r="C30" s="67" t="s">
        <v>96</v>
      </c>
      <c r="D30" s="127"/>
      <c r="E30" s="127"/>
      <c r="F30" s="127"/>
      <c r="G30" s="68">
        <f t="shared" si="0"/>
        <v>0</v>
      </c>
      <c r="H30" s="69"/>
      <c r="I30" s="70"/>
      <c r="J30" s="136"/>
      <c r="K30" s="70"/>
      <c r="L30" s="71"/>
      <c r="M30" s="70"/>
      <c r="N30" s="71"/>
      <c r="O30" s="70"/>
      <c r="P30" s="71"/>
      <c r="Q30" s="70"/>
      <c r="R30" s="71"/>
      <c r="S30" s="70"/>
      <c r="T30" s="71"/>
      <c r="U30" s="70"/>
    </row>
    <row r="31" spans="1:21" s="128" customFormat="1">
      <c r="A31" s="125"/>
      <c r="B31" s="125"/>
      <c r="C31" s="157" t="s">
        <v>64</v>
      </c>
      <c r="D31" s="159">
        <f>'N07'!AF26</f>
        <v>11</v>
      </c>
      <c r="E31" s="160">
        <f>'N07'!AF24</f>
        <v>0</v>
      </c>
      <c r="F31" s="160"/>
      <c r="G31" s="161">
        <f>D31+E31</f>
        <v>11</v>
      </c>
      <c r="H31" s="162">
        <f>'N07'!T28</f>
        <v>0.16666666666666666</v>
      </c>
      <c r="I31" s="163" t="str">
        <f>CONCATENATE(TEXT('N07'!S6,"jj/mm/aaaa"))</f>
        <v>30/12/2019</v>
      </c>
      <c r="J31" s="162">
        <f>'N07'!V28</f>
        <v>0.36363636363636365</v>
      </c>
      <c r="K31" s="164" t="str">
        <f>CONCATENATE(TEXT('N07'!U6,"jj/mm/aaaa"))</f>
        <v>15/01/2020</v>
      </c>
      <c r="L31" s="162">
        <f>'N07'!X28</f>
        <v>0.58333333333333337</v>
      </c>
      <c r="M31" s="164" t="str">
        <f>CONCATENATE(TEXT('N07'!W6,"jj/mm/aaaa"))</f>
        <v>30/01/2020</v>
      </c>
      <c r="N31" s="162">
        <f>'N07'!Z28</f>
        <v>0.75</v>
      </c>
      <c r="O31" s="164" t="str">
        <f>CONCATENATE(TEXT('N07'!Y6,"jj/mm/aaaa"))</f>
        <v>06/02/2020</v>
      </c>
      <c r="P31" s="162">
        <f>'N07'!AB28</f>
        <v>0.81818181818181823</v>
      </c>
      <c r="Q31" s="164" t="str">
        <f>CONCATENATE(TEXT('N07'!AA6,"jj/mm/aaaa"))</f>
        <v>19/02/2020</v>
      </c>
      <c r="R31" s="162">
        <f>'N07'!AD28</f>
        <v>1</v>
      </c>
      <c r="S31" s="164" t="str">
        <f>CONCATENATE(TEXT('N07'!AC6,"jj/mm/aaaa"))</f>
        <v>27/02/2020</v>
      </c>
      <c r="T31" s="162">
        <f>'N07'!AF28</f>
        <v>1</v>
      </c>
      <c r="U31" s="164" t="str">
        <f>CONCATENATE(TEXT('N07'!AE6,"jj/mm/aaaa"))</f>
        <v>05/03/2020</v>
      </c>
    </row>
    <row r="32" spans="1:21">
      <c r="A32" s="60"/>
      <c r="B32" s="60"/>
      <c r="C32" s="67" t="s">
        <v>97</v>
      </c>
      <c r="D32" s="126"/>
      <c r="E32" s="127"/>
      <c r="F32" s="127"/>
      <c r="G32" s="68">
        <f t="shared" si="0"/>
        <v>0</v>
      </c>
      <c r="H32" s="71"/>
      <c r="I32" s="70"/>
      <c r="J32" s="136"/>
      <c r="K32" s="70"/>
      <c r="L32" s="71"/>
      <c r="M32" s="70"/>
      <c r="N32" s="71"/>
      <c r="O32" s="70"/>
      <c r="P32" s="71"/>
      <c r="Q32" s="70"/>
      <c r="R32" s="71"/>
      <c r="S32" s="70"/>
      <c r="T32" s="71"/>
      <c r="U32" s="70"/>
    </row>
    <row r="33" spans="1:21">
      <c r="A33" s="60"/>
      <c r="B33" s="60"/>
      <c r="C33" s="67" t="s">
        <v>98</v>
      </c>
      <c r="D33" s="126"/>
      <c r="E33" s="127"/>
      <c r="F33" s="127"/>
      <c r="G33" s="68">
        <f t="shared" si="0"/>
        <v>0</v>
      </c>
      <c r="H33" s="71"/>
      <c r="I33" s="70"/>
      <c r="J33" s="136"/>
      <c r="K33" s="70"/>
      <c r="L33" s="71"/>
      <c r="M33" s="70"/>
      <c r="N33" s="71"/>
      <c r="O33" s="70"/>
      <c r="P33" s="71"/>
      <c r="Q33" s="70"/>
      <c r="R33" s="71"/>
      <c r="S33" s="70"/>
      <c r="T33" s="71"/>
      <c r="U33" s="70"/>
    </row>
    <row r="34" spans="1:21">
      <c r="A34" s="60"/>
      <c r="B34" s="60"/>
      <c r="C34" s="67" t="s">
        <v>99</v>
      </c>
      <c r="D34" s="126"/>
      <c r="E34" s="127"/>
      <c r="F34" s="127"/>
      <c r="G34" s="68">
        <f t="shared" si="0"/>
        <v>0</v>
      </c>
      <c r="H34" s="71"/>
      <c r="I34" s="70"/>
      <c r="J34" s="136"/>
      <c r="K34" s="70"/>
      <c r="L34" s="71"/>
      <c r="M34" s="70"/>
      <c r="N34" s="71"/>
      <c r="O34" s="70"/>
      <c r="P34" s="71"/>
      <c r="Q34" s="70"/>
      <c r="R34" s="71"/>
      <c r="S34" s="70"/>
      <c r="T34" s="71"/>
      <c r="U34" s="70"/>
    </row>
    <row r="35" spans="1:21">
      <c r="A35" s="60"/>
      <c r="B35" s="60"/>
      <c r="C35" s="67" t="s">
        <v>100</v>
      </c>
      <c r="D35" s="126"/>
      <c r="E35" s="127"/>
      <c r="F35" s="127"/>
      <c r="G35" s="68">
        <f t="shared" si="0"/>
        <v>0</v>
      </c>
      <c r="H35" s="71"/>
      <c r="I35" s="70"/>
      <c r="J35" s="136"/>
      <c r="K35" s="70"/>
      <c r="L35" s="71"/>
      <c r="M35" s="70"/>
      <c r="N35" s="71"/>
      <c r="O35" s="70"/>
      <c r="P35" s="71"/>
      <c r="Q35" s="70"/>
      <c r="R35" s="71"/>
      <c r="S35" s="70"/>
      <c r="T35" s="71"/>
      <c r="U35" s="70"/>
    </row>
    <row r="36" spans="1:21">
      <c r="A36" s="60"/>
      <c r="B36" s="60"/>
      <c r="C36" s="67" t="s">
        <v>101</v>
      </c>
      <c r="D36" s="126"/>
      <c r="E36" s="127"/>
      <c r="F36" s="127"/>
      <c r="G36" s="68">
        <f t="shared" si="0"/>
        <v>0</v>
      </c>
      <c r="H36" s="71"/>
      <c r="I36" s="70"/>
      <c r="J36" s="136"/>
      <c r="K36" s="70"/>
      <c r="L36" s="71"/>
      <c r="M36" s="70"/>
      <c r="N36" s="71"/>
      <c r="O36" s="70"/>
      <c r="P36" s="71"/>
      <c r="Q36" s="70"/>
      <c r="R36" s="71"/>
      <c r="S36" s="70"/>
      <c r="T36" s="71"/>
      <c r="U36" s="70"/>
    </row>
    <row r="37" spans="1:21">
      <c r="A37" s="60"/>
      <c r="B37" s="60"/>
      <c r="C37" s="72" t="s">
        <v>102</v>
      </c>
      <c r="D37" s="130"/>
      <c r="E37" s="131"/>
      <c r="F37" s="131"/>
      <c r="G37" s="73">
        <f t="shared" si="0"/>
        <v>0</v>
      </c>
      <c r="H37" s="74"/>
      <c r="I37" s="70"/>
      <c r="J37" s="136"/>
      <c r="K37" s="70"/>
      <c r="L37" s="71"/>
      <c r="M37" s="70"/>
      <c r="N37" s="71"/>
      <c r="O37" s="70"/>
      <c r="P37" s="71"/>
      <c r="Q37" s="70"/>
      <c r="R37" s="71"/>
      <c r="S37" s="70"/>
      <c r="T37" s="71"/>
      <c r="U37" s="70"/>
    </row>
    <row r="38" spans="1:21">
      <c r="A38" s="60"/>
      <c r="B38" s="60"/>
      <c r="C38" s="72" t="s">
        <v>103</v>
      </c>
      <c r="D38" s="130"/>
      <c r="E38" s="131"/>
      <c r="F38" s="131"/>
      <c r="G38" s="73">
        <f t="shared" si="0"/>
        <v>0</v>
      </c>
      <c r="H38" s="74"/>
      <c r="I38" s="70"/>
      <c r="J38" s="136"/>
      <c r="K38" s="70"/>
      <c r="L38" s="71"/>
      <c r="M38" s="70"/>
      <c r="N38" s="71"/>
      <c r="O38" s="70"/>
      <c r="P38" s="71"/>
      <c r="Q38" s="70"/>
      <c r="R38" s="71"/>
      <c r="S38" s="70"/>
      <c r="T38" s="71"/>
      <c r="U38" s="70"/>
    </row>
    <row r="39" spans="1:21">
      <c r="A39" s="60"/>
      <c r="B39" s="60"/>
      <c r="C39" s="72" t="s">
        <v>104</v>
      </c>
      <c r="D39" s="130"/>
      <c r="E39" s="131"/>
      <c r="F39" s="131"/>
      <c r="G39" s="73">
        <f t="shared" si="0"/>
        <v>0</v>
      </c>
      <c r="H39" s="74"/>
      <c r="I39" s="70"/>
      <c r="J39" s="138"/>
      <c r="K39" s="70"/>
      <c r="L39" s="71"/>
      <c r="M39" s="70"/>
      <c r="N39" s="71"/>
      <c r="O39" s="70"/>
      <c r="P39" s="71"/>
      <c r="Q39" s="70"/>
      <c r="R39" s="71"/>
      <c r="S39" s="70"/>
      <c r="T39" s="71"/>
      <c r="U39" s="70"/>
    </row>
    <row r="40" spans="1:21">
      <c r="A40" s="60"/>
      <c r="B40" s="60"/>
      <c r="C40" s="67" t="s">
        <v>105</v>
      </c>
      <c r="D40" s="126"/>
      <c r="E40" s="127"/>
      <c r="F40" s="127"/>
      <c r="G40" s="68">
        <f t="shared" si="0"/>
        <v>0</v>
      </c>
      <c r="H40" s="69"/>
      <c r="I40" s="70"/>
      <c r="J40" s="136"/>
      <c r="K40" s="70"/>
      <c r="L40" s="71"/>
      <c r="M40" s="70"/>
      <c r="N40" s="71"/>
      <c r="O40" s="70"/>
      <c r="P40" s="71"/>
      <c r="Q40" s="70"/>
      <c r="R40" s="71"/>
      <c r="S40" s="70"/>
      <c r="T40" s="71"/>
      <c r="U40" s="70"/>
    </row>
    <row r="41" spans="1:21" ht="14.5" customHeight="1">
      <c r="A41" s="60"/>
      <c r="B41" s="60"/>
      <c r="C41" s="67" t="s">
        <v>106</v>
      </c>
      <c r="D41" s="126"/>
      <c r="E41" s="127"/>
      <c r="F41" s="127"/>
      <c r="G41" s="68">
        <f t="shared" si="0"/>
        <v>0</v>
      </c>
      <c r="H41" s="69"/>
      <c r="I41" s="70"/>
      <c r="J41" s="136"/>
      <c r="K41" s="70"/>
      <c r="L41" s="71"/>
      <c r="M41" s="70"/>
      <c r="N41" s="71"/>
      <c r="O41" s="70"/>
      <c r="P41" s="71"/>
      <c r="Q41" s="70"/>
      <c r="R41" s="71"/>
      <c r="S41" s="70"/>
      <c r="T41" s="71"/>
      <c r="U41" s="70"/>
    </row>
    <row r="42" spans="1:21">
      <c r="A42" s="60"/>
      <c r="B42" s="60"/>
      <c r="C42" s="67" t="s">
        <v>107</v>
      </c>
      <c r="D42" s="133"/>
      <c r="E42" s="127"/>
      <c r="F42" s="127"/>
      <c r="G42" s="134">
        <f t="shared" si="0"/>
        <v>0</v>
      </c>
      <c r="H42" s="69"/>
      <c r="I42" s="70"/>
      <c r="J42" s="136"/>
      <c r="K42" s="70"/>
      <c r="L42" s="71"/>
      <c r="M42" s="70"/>
      <c r="N42" s="71"/>
      <c r="O42" s="70"/>
      <c r="P42" s="71"/>
      <c r="Q42" s="70"/>
      <c r="R42" s="71"/>
      <c r="S42" s="70"/>
      <c r="T42" s="71"/>
      <c r="U42" s="70"/>
    </row>
    <row r="43" spans="1:21">
      <c r="A43" s="60"/>
      <c r="B43" s="60"/>
      <c r="C43" s="67" t="s">
        <v>108</v>
      </c>
      <c r="D43" s="133"/>
      <c r="E43" s="127"/>
      <c r="F43" s="127"/>
      <c r="G43" s="134">
        <f t="shared" si="0"/>
        <v>0</v>
      </c>
      <c r="H43" s="69"/>
      <c r="I43" s="70"/>
      <c r="J43" s="136"/>
      <c r="K43" s="70"/>
      <c r="L43" s="71"/>
      <c r="M43" s="70"/>
      <c r="N43" s="71"/>
      <c r="O43" s="70"/>
      <c r="P43" s="71"/>
      <c r="Q43" s="70"/>
      <c r="R43" s="71"/>
      <c r="S43" s="70"/>
      <c r="T43" s="71"/>
      <c r="U43" s="70"/>
    </row>
    <row r="44" spans="1:21">
      <c r="A44" s="60"/>
      <c r="B44" s="60"/>
      <c r="C44" s="67" t="s">
        <v>109</v>
      </c>
      <c r="D44" s="133"/>
      <c r="E44" s="127"/>
      <c r="F44" s="127"/>
      <c r="G44" s="134">
        <f t="shared" si="0"/>
        <v>0</v>
      </c>
      <c r="H44" s="69"/>
      <c r="I44" s="70"/>
      <c r="J44" s="136"/>
      <c r="K44" s="70"/>
      <c r="L44" s="71"/>
      <c r="M44" s="70"/>
      <c r="N44" s="71"/>
      <c r="O44" s="70"/>
      <c r="P44" s="71"/>
      <c r="Q44" s="70"/>
      <c r="R44" s="71"/>
      <c r="S44" s="70"/>
      <c r="T44" s="71"/>
      <c r="U44" s="70"/>
    </row>
    <row r="45" spans="1:21">
      <c r="A45" s="60"/>
      <c r="B45" s="60"/>
      <c r="C45" s="67" t="s">
        <v>110</v>
      </c>
      <c r="D45" s="133"/>
      <c r="E45" s="127"/>
      <c r="F45" s="127"/>
      <c r="G45" s="134">
        <f t="shared" si="0"/>
        <v>0</v>
      </c>
      <c r="H45" s="71"/>
      <c r="I45" s="70"/>
      <c r="J45" s="136"/>
      <c r="K45" s="70"/>
      <c r="L45" s="71"/>
      <c r="M45" s="70"/>
      <c r="N45" s="71"/>
      <c r="O45" s="70"/>
      <c r="P45" s="71"/>
      <c r="Q45" s="70"/>
      <c r="R45" s="71"/>
      <c r="S45" s="70"/>
      <c r="T45" s="71"/>
      <c r="U45" s="70"/>
    </row>
    <row r="46" spans="1:21">
      <c r="A46" s="60"/>
      <c r="B46" s="60"/>
      <c r="C46" s="75"/>
      <c r="D46" s="132"/>
      <c r="E46" s="140"/>
      <c r="F46" s="140"/>
      <c r="G46" s="77"/>
      <c r="H46" s="76"/>
      <c r="I46" s="77"/>
      <c r="J46" s="135"/>
      <c r="K46" s="77"/>
      <c r="L46" s="78"/>
      <c r="M46" s="70"/>
      <c r="N46" s="78"/>
      <c r="O46" s="70"/>
      <c r="P46" s="78"/>
      <c r="Q46" s="70"/>
      <c r="R46" s="78"/>
      <c r="S46" s="70"/>
      <c r="T46" s="78"/>
      <c r="U46" s="70"/>
    </row>
    <row r="47" spans="1:21" ht="15" thickBot="1">
      <c r="A47" s="60"/>
      <c r="B47" s="60"/>
      <c r="C47" s="79" t="s">
        <v>111</v>
      </c>
      <c r="D47" s="80">
        <f>SUM(D6:D45)</f>
        <v>11</v>
      </c>
      <c r="E47" s="80">
        <f>SUM(E6:E45)</f>
        <v>0</v>
      </c>
      <c r="F47" s="80">
        <f>SUM(F6:F45)</f>
        <v>0</v>
      </c>
      <c r="G47" s="81">
        <f>SUM(G6:G45)</f>
        <v>11</v>
      </c>
      <c r="H47" s="82"/>
      <c r="I47" s="83"/>
      <c r="J47" s="139"/>
      <c r="K47" s="83"/>
      <c r="L47" s="84"/>
      <c r="M47" s="85"/>
      <c r="N47" s="84"/>
      <c r="O47" s="85"/>
      <c r="P47" s="84"/>
      <c r="Q47" s="85"/>
      <c r="R47" s="84"/>
      <c r="S47" s="85"/>
      <c r="T47" s="84"/>
      <c r="U47" s="85"/>
    </row>
    <row r="48" spans="1:21" ht="15" thickBot="1">
      <c r="C48" s="86" t="s">
        <v>112</v>
      </c>
      <c r="D48" s="87">
        <f>D47/G47</f>
        <v>1</v>
      </c>
      <c r="E48" s="88"/>
      <c r="F48" s="89"/>
      <c r="G48" s="89"/>
      <c r="H48" s="89"/>
      <c r="I48" s="89"/>
      <c r="J48" s="89"/>
      <c r="K48" s="89"/>
      <c r="L48" s="89"/>
      <c r="M48" s="89"/>
      <c r="N48" s="60"/>
    </row>
    <row r="54" spans="12:12">
      <c r="L54" s="90"/>
    </row>
  </sheetData>
  <mergeCells count="1">
    <mergeCell ref="C2:U2"/>
  </mergeCells>
  <printOptions horizontalCentered="1"/>
  <pageMargins left="0.23622047244094491" right="0.23622047244094491" top="0.55118110236220474" bottom="0.74803149606299213" header="0.31496062992125984" footer="0.31496062992125984"/>
  <pageSetup paperSize="8" scale="97" orientation="landscape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C2:T54"/>
  <sheetViews>
    <sheetView zoomScale="43" zoomScaleNormal="55" workbookViewId="0">
      <selection activeCell="L31" sqref="L31"/>
    </sheetView>
  </sheetViews>
  <sheetFormatPr baseColWidth="10" defaultRowHeight="14.5" outlineLevelCol="1"/>
  <cols>
    <col min="1" max="1" width="11.81640625" style="91" customWidth="1"/>
    <col min="2" max="2" width="16.08984375" style="91" customWidth="1"/>
    <col min="3" max="3" width="20.6328125" style="91" customWidth="1"/>
    <col min="4" max="5" width="10.90625" style="91"/>
    <col min="6" max="6" width="10.90625" style="91" customWidth="1"/>
    <col min="7" max="7" width="16.6328125" style="91" customWidth="1"/>
    <col min="8" max="8" width="10.81640625" style="91" customWidth="1"/>
    <col min="9" max="9" width="14.453125" style="91" customWidth="1" outlineLevel="1"/>
    <col min="10" max="10" width="13.1796875" style="91" customWidth="1" outlineLevel="1"/>
    <col min="11" max="11" width="16.1796875" style="91" customWidth="1" outlineLevel="1"/>
    <col min="12" max="12" width="12.453125" style="91" customWidth="1" outlineLevel="1"/>
    <col min="13" max="13" width="15.453125" style="91" customWidth="1" outlineLevel="1"/>
    <col min="14" max="14" width="13.36328125" style="91" customWidth="1" outlineLevel="1"/>
    <col min="15" max="15" width="15.36328125" style="91" customWidth="1" outlineLevel="1"/>
    <col min="16" max="16" width="12.453125" style="91" customWidth="1" outlineLevel="1"/>
    <col min="17" max="17" width="15.81640625" style="91" customWidth="1"/>
    <col min="18" max="18" width="13.1796875" style="91" customWidth="1"/>
    <col min="19" max="19" width="14.1796875" style="91" customWidth="1"/>
    <col min="20" max="20" width="13.453125" style="91" customWidth="1"/>
    <col min="21" max="16384" width="10.90625" style="91"/>
  </cols>
  <sheetData>
    <row r="2" spans="3:20" ht="42.5" customHeight="1">
      <c r="C2" s="175" t="s">
        <v>113</v>
      </c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4" t="str">
        <f>CONCATENATE(TEXT(R31,"jj/mm/aaaa"))</f>
        <v>05/03/2020</v>
      </c>
      <c r="T2" s="174"/>
    </row>
    <row r="3" spans="3:20" ht="42.5"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</row>
    <row r="4" spans="3:20" ht="15" thickBot="1"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3:20" ht="23.5">
      <c r="C5" s="93" t="s">
        <v>66</v>
      </c>
      <c r="D5" s="94" t="s">
        <v>67</v>
      </c>
      <c r="E5" s="95" t="s">
        <v>68</v>
      </c>
      <c r="F5" s="96" t="s">
        <v>114</v>
      </c>
      <c r="G5" s="97" t="s">
        <v>69</v>
      </c>
      <c r="H5" s="98" t="s">
        <v>70</v>
      </c>
      <c r="I5" s="99" t="s">
        <v>71</v>
      </c>
      <c r="J5" s="98" t="s">
        <v>72</v>
      </c>
      <c r="K5" s="99" t="s">
        <v>71</v>
      </c>
      <c r="L5" s="98" t="s">
        <v>72</v>
      </c>
      <c r="M5" s="99" t="s">
        <v>71</v>
      </c>
      <c r="N5" s="98" t="s">
        <v>72</v>
      </c>
      <c r="O5" s="99" t="s">
        <v>71</v>
      </c>
      <c r="P5" s="98" t="s">
        <v>72</v>
      </c>
      <c r="Q5" s="99" t="s">
        <v>71</v>
      </c>
      <c r="R5" s="98" t="s">
        <v>72</v>
      </c>
    </row>
    <row r="6" spans="3:20">
      <c r="C6" s="100" t="s">
        <v>73</v>
      </c>
      <c r="D6" s="141"/>
      <c r="E6" s="141"/>
      <c r="F6" s="144"/>
      <c r="G6" s="142"/>
      <c r="H6" s="101"/>
      <c r="I6" s="102"/>
      <c r="J6" s="103"/>
      <c r="K6" s="102"/>
      <c r="L6" s="103"/>
      <c r="M6" s="102"/>
      <c r="N6" s="103"/>
      <c r="O6" s="102"/>
      <c r="P6" s="103"/>
      <c r="Q6" s="102"/>
      <c r="R6" s="103"/>
    </row>
    <row r="7" spans="3:20">
      <c r="C7" s="100" t="s">
        <v>74</v>
      </c>
      <c r="D7" s="141"/>
      <c r="E7" s="141"/>
      <c r="F7" s="144"/>
      <c r="G7" s="142"/>
      <c r="H7" s="101"/>
      <c r="I7" s="102"/>
      <c r="J7" s="103"/>
      <c r="K7" s="102"/>
      <c r="L7" s="103"/>
      <c r="M7" s="102"/>
      <c r="N7" s="103"/>
      <c r="O7" s="102"/>
      <c r="P7" s="103"/>
      <c r="Q7" s="102"/>
      <c r="R7" s="103"/>
    </row>
    <row r="8" spans="3:20">
      <c r="C8" s="100" t="s">
        <v>75</v>
      </c>
      <c r="D8" s="142"/>
      <c r="E8" s="142"/>
      <c r="F8" s="142"/>
      <c r="G8" s="142"/>
      <c r="H8" s="101"/>
      <c r="I8" s="102"/>
      <c r="J8" s="103"/>
      <c r="K8" s="102"/>
      <c r="L8" s="103"/>
      <c r="M8" s="102"/>
      <c r="N8" s="103"/>
      <c r="O8" s="102"/>
      <c r="P8" s="103"/>
      <c r="Q8" s="102"/>
      <c r="R8" s="103"/>
    </row>
    <row r="9" spans="3:20">
      <c r="C9" s="100" t="s">
        <v>76</v>
      </c>
      <c r="D9" s="141"/>
      <c r="E9" s="141"/>
      <c r="F9" s="144"/>
      <c r="G9" s="142"/>
      <c r="H9" s="101"/>
      <c r="I9" s="102"/>
      <c r="J9" s="103"/>
      <c r="K9" s="102"/>
      <c r="L9" s="103"/>
      <c r="M9" s="102"/>
      <c r="N9" s="103"/>
      <c r="O9" s="102"/>
      <c r="P9" s="103"/>
      <c r="Q9" s="102"/>
      <c r="R9" s="103"/>
    </row>
    <row r="10" spans="3:20">
      <c r="C10" s="100" t="s">
        <v>77</v>
      </c>
      <c r="D10" s="142"/>
      <c r="E10" s="142"/>
      <c r="F10" s="142"/>
      <c r="G10" s="142"/>
      <c r="H10" s="101"/>
      <c r="I10" s="102"/>
      <c r="J10" s="103"/>
      <c r="K10" s="102"/>
      <c r="L10" s="103"/>
      <c r="M10" s="102"/>
      <c r="N10" s="103"/>
      <c r="O10" s="102"/>
      <c r="P10" s="103"/>
      <c r="Q10" s="102"/>
      <c r="R10" s="103"/>
    </row>
    <row r="11" spans="3:20">
      <c r="C11" s="100" t="s">
        <v>78</v>
      </c>
      <c r="D11" s="141"/>
      <c r="E11" s="141"/>
      <c r="F11" s="144"/>
      <c r="G11" s="142"/>
      <c r="H11" s="101"/>
      <c r="I11" s="102"/>
      <c r="J11" s="103"/>
      <c r="K11" s="102"/>
      <c r="L11" s="103"/>
      <c r="M11" s="102"/>
      <c r="N11" s="103"/>
      <c r="O11" s="102"/>
      <c r="P11" s="103"/>
      <c r="Q11" s="102"/>
      <c r="R11" s="103"/>
    </row>
    <row r="12" spans="3:20">
      <c r="C12" s="100" t="s">
        <v>79</v>
      </c>
      <c r="D12" s="142"/>
      <c r="E12" s="142"/>
      <c r="F12" s="142"/>
      <c r="G12" s="142"/>
      <c r="H12" s="101"/>
      <c r="I12" s="102"/>
      <c r="J12" s="103"/>
      <c r="K12" s="102"/>
      <c r="L12" s="103"/>
      <c r="M12" s="102"/>
      <c r="N12" s="103"/>
      <c r="O12" s="102"/>
      <c r="P12" s="103"/>
      <c r="Q12" s="102"/>
      <c r="R12" s="103"/>
    </row>
    <row r="13" spans="3:20">
      <c r="C13" s="100" t="s">
        <v>80</v>
      </c>
      <c r="D13" s="141"/>
      <c r="E13" s="141"/>
      <c r="F13" s="144"/>
      <c r="G13" s="142"/>
      <c r="H13" s="101"/>
      <c r="I13" s="102"/>
      <c r="J13" s="103"/>
      <c r="K13" s="102"/>
      <c r="L13" s="103"/>
      <c r="M13" s="102"/>
      <c r="N13" s="103"/>
      <c r="O13" s="102"/>
      <c r="P13" s="103"/>
      <c r="Q13" s="102"/>
      <c r="R13" s="103"/>
    </row>
    <row r="14" spans="3:20">
      <c r="C14" s="100" t="s">
        <v>81</v>
      </c>
      <c r="D14" s="142"/>
      <c r="E14" s="142"/>
      <c r="F14" s="142"/>
      <c r="G14" s="142"/>
      <c r="H14" s="101"/>
      <c r="I14" s="102"/>
      <c r="J14" s="103"/>
      <c r="K14" s="102"/>
      <c r="L14" s="103"/>
      <c r="M14" s="102"/>
      <c r="N14" s="103"/>
      <c r="O14" s="102"/>
      <c r="P14" s="103"/>
      <c r="Q14" s="102"/>
      <c r="R14" s="103"/>
    </row>
    <row r="15" spans="3:20">
      <c r="C15" s="100" t="s">
        <v>82</v>
      </c>
      <c r="D15" s="141"/>
      <c r="E15" s="141"/>
      <c r="F15" s="144"/>
      <c r="G15" s="142"/>
      <c r="H15" s="101"/>
      <c r="I15" s="102"/>
      <c r="J15" s="103"/>
      <c r="K15" s="102"/>
      <c r="L15" s="103"/>
      <c r="M15" s="102"/>
      <c r="N15" s="103"/>
      <c r="O15" s="102"/>
      <c r="P15" s="103"/>
      <c r="Q15" s="102"/>
      <c r="R15" s="103"/>
    </row>
    <row r="16" spans="3:20">
      <c r="C16" s="100" t="s">
        <v>83</v>
      </c>
      <c r="D16" s="142"/>
      <c r="E16" s="142"/>
      <c r="F16" s="142"/>
      <c r="G16" s="142"/>
      <c r="H16" s="101"/>
      <c r="I16" s="102"/>
      <c r="J16" s="103"/>
      <c r="K16" s="102"/>
      <c r="L16" s="103"/>
      <c r="M16" s="102"/>
      <c r="N16" s="103"/>
      <c r="O16" s="102"/>
      <c r="P16" s="103"/>
      <c r="Q16" s="102"/>
      <c r="R16" s="103"/>
    </row>
    <row r="17" spans="3:18">
      <c r="C17" s="100" t="s">
        <v>84</v>
      </c>
      <c r="D17" s="141"/>
      <c r="E17" s="141"/>
      <c r="F17" s="144"/>
      <c r="G17" s="142"/>
      <c r="H17" s="101"/>
      <c r="I17" s="102"/>
      <c r="J17" s="103"/>
      <c r="K17" s="102"/>
      <c r="L17" s="103"/>
      <c r="M17" s="102"/>
      <c r="N17" s="103"/>
      <c r="O17" s="102"/>
      <c r="P17" s="103"/>
      <c r="Q17" s="102"/>
      <c r="R17" s="103"/>
    </row>
    <row r="18" spans="3:18">
      <c r="C18" s="100" t="s">
        <v>85</v>
      </c>
      <c r="D18" s="142"/>
      <c r="E18" s="142"/>
      <c r="F18" s="142"/>
      <c r="G18" s="142"/>
      <c r="H18" s="101"/>
      <c r="I18" s="102"/>
      <c r="J18" s="103"/>
      <c r="K18" s="102"/>
      <c r="L18" s="103"/>
      <c r="M18" s="102"/>
      <c r="N18" s="103"/>
      <c r="O18" s="102"/>
      <c r="P18" s="103"/>
      <c r="Q18" s="102"/>
      <c r="R18" s="103"/>
    </row>
    <row r="19" spans="3:18">
      <c r="C19" s="100" t="s">
        <v>86</v>
      </c>
      <c r="D19" s="141"/>
      <c r="E19" s="141"/>
      <c r="F19" s="144"/>
      <c r="G19" s="142"/>
      <c r="H19" s="101"/>
      <c r="I19" s="102"/>
      <c r="J19" s="103"/>
      <c r="K19" s="102"/>
      <c r="L19" s="103"/>
      <c r="M19" s="102"/>
      <c r="N19" s="103"/>
      <c r="O19" s="102"/>
      <c r="P19" s="103"/>
      <c r="Q19" s="102"/>
      <c r="R19" s="103"/>
    </row>
    <row r="20" spans="3:18">
      <c r="C20" s="100" t="s">
        <v>20</v>
      </c>
      <c r="D20" s="142"/>
      <c r="E20" s="142"/>
      <c r="F20" s="142"/>
      <c r="G20" s="142"/>
      <c r="H20" s="101"/>
      <c r="I20" s="102"/>
      <c r="J20" s="103"/>
      <c r="K20" s="102"/>
      <c r="L20" s="103"/>
      <c r="M20" s="102"/>
      <c r="N20" s="103"/>
      <c r="O20" s="102"/>
      <c r="P20" s="103"/>
      <c r="Q20" s="102"/>
      <c r="R20" s="103"/>
    </row>
    <row r="21" spans="3:18">
      <c r="C21" s="100" t="s">
        <v>87</v>
      </c>
      <c r="D21" s="141"/>
      <c r="E21" s="141"/>
      <c r="F21" s="144"/>
      <c r="G21" s="142"/>
      <c r="H21" s="101"/>
      <c r="I21" s="102"/>
      <c r="J21" s="103"/>
      <c r="K21" s="102"/>
      <c r="L21" s="103"/>
      <c r="M21" s="102"/>
      <c r="N21" s="103"/>
      <c r="O21" s="102"/>
      <c r="P21" s="103"/>
      <c r="Q21" s="102"/>
      <c r="R21" s="103"/>
    </row>
    <row r="22" spans="3:18">
      <c r="C22" s="100" t="s">
        <v>88</v>
      </c>
      <c r="D22" s="142"/>
      <c r="E22" s="142"/>
      <c r="F22" s="142"/>
      <c r="G22" s="142"/>
      <c r="H22" s="101"/>
      <c r="I22" s="102"/>
      <c r="J22" s="103"/>
      <c r="K22" s="102"/>
      <c r="L22" s="103"/>
      <c r="M22" s="102"/>
      <c r="N22" s="103"/>
      <c r="O22" s="102"/>
      <c r="P22" s="103"/>
      <c r="Q22" s="102"/>
      <c r="R22" s="103"/>
    </row>
    <row r="23" spans="3:18">
      <c r="C23" s="100" t="s">
        <v>89</v>
      </c>
      <c r="D23" s="141"/>
      <c r="E23" s="141"/>
      <c r="F23" s="144"/>
      <c r="G23" s="142"/>
      <c r="H23" s="101"/>
      <c r="I23" s="102"/>
      <c r="J23" s="103"/>
      <c r="K23" s="102"/>
      <c r="L23" s="103"/>
      <c r="M23" s="102"/>
      <c r="N23" s="103"/>
      <c r="O23" s="102"/>
      <c r="P23" s="103"/>
      <c r="Q23" s="102"/>
      <c r="R23" s="103"/>
    </row>
    <row r="24" spans="3:18">
      <c r="C24" s="100" t="s">
        <v>90</v>
      </c>
      <c r="D24" s="142"/>
      <c r="E24" s="142"/>
      <c r="F24" s="142"/>
      <c r="G24" s="142"/>
      <c r="H24" s="101"/>
      <c r="I24" s="102"/>
      <c r="J24" s="103"/>
      <c r="K24" s="102"/>
      <c r="L24" s="103"/>
      <c r="M24" s="102"/>
      <c r="N24" s="103"/>
      <c r="O24" s="102"/>
      <c r="P24" s="103"/>
      <c r="Q24" s="102"/>
      <c r="R24" s="103"/>
    </row>
    <row r="25" spans="3:18">
      <c r="C25" s="100" t="s">
        <v>91</v>
      </c>
      <c r="D25" s="141"/>
      <c r="E25" s="141"/>
      <c r="F25" s="144"/>
      <c r="G25" s="142"/>
      <c r="H25" s="101"/>
      <c r="I25" s="102"/>
      <c r="J25" s="103"/>
      <c r="K25" s="102"/>
      <c r="L25" s="103"/>
      <c r="M25" s="102"/>
      <c r="N25" s="103"/>
      <c r="O25" s="102"/>
      <c r="P25" s="103"/>
      <c r="Q25" s="102"/>
      <c r="R25" s="103"/>
    </row>
    <row r="26" spans="3:18">
      <c r="C26" s="100" t="s">
        <v>92</v>
      </c>
      <c r="D26" s="142"/>
      <c r="E26" s="142"/>
      <c r="F26" s="142"/>
      <c r="G26" s="142"/>
      <c r="H26" s="101"/>
      <c r="I26" s="102"/>
      <c r="J26" s="103"/>
      <c r="K26" s="102"/>
      <c r="L26" s="103"/>
      <c r="M26" s="102"/>
      <c r="N26" s="103"/>
      <c r="O26" s="102"/>
      <c r="P26" s="103"/>
      <c r="Q26" s="102"/>
      <c r="R26" s="103"/>
    </row>
    <row r="27" spans="3:18">
      <c r="C27" s="100" t="s">
        <v>93</v>
      </c>
      <c r="D27" s="141"/>
      <c r="E27" s="141"/>
      <c r="F27" s="144"/>
      <c r="G27" s="142"/>
      <c r="H27" s="101"/>
      <c r="I27" s="102"/>
      <c r="J27" s="103"/>
      <c r="K27" s="102"/>
      <c r="L27" s="103"/>
      <c r="M27" s="102"/>
      <c r="N27" s="103"/>
      <c r="O27" s="102"/>
      <c r="P27" s="103"/>
      <c r="Q27" s="102"/>
      <c r="R27" s="103"/>
    </row>
    <row r="28" spans="3:18">
      <c r="C28" s="100" t="s">
        <v>94</v>
      </c>
      <c r="D28" s="142"/>
      <c r="E28" s="142"/>
      <c r="F28" s="142"/>
      <c r="G28" s="142"/>
      <c r="H28" s="101"/>
      <c r="I28" s="102"/>
      <c r="J28" s="103"/>
      <c r="K28" s="102"/>
      <c r="L28" s="103"/>
      <c r="M28" s="102"/>
      <c r="N28" s="103"/>
      <c r="O28" s="102"/>
      <c r="P28" s="103"/>
      <c r="Q28" s="102"/>
      <c r="R28" s="103"/>
    </row>
    <row r="29" spans="3:18">
      <c r="C29" s="100" t="s">
        <v>95</v>
      </c>
      <c r="D29" s="141"/>
      <c r="E29" s="141"/>
      <c r="F29" s="144"/>
      <c r="G29" s="142"/>
      <c r="H29" s="101"/>
      <c r="I29" s="102"/>
      <c r="J29" s="103"/>
      <c r="K29" s="102"/>
      <c r="L29" s="103"/>
      <c r="M29" s="102"/>
      <c r="N29" s="103"/>
      <c r="O29" s="102"/>
      <c r="P29" s="103"/>
      <c r="Q29" s="102"/>
      <c r="R29" s="103"/>
    </row>
    <row r="30" spans="3:18">
      <c r="C30" s="100" t="s">
        <v>96</v>
      </c>
      <c r="D30" s="142"/>
      <c r="E30" s="142"/>
      <c r="F30" s="142"/>
      <c r="G30" s="142"/>
      <c r="H30" s="101"/>
      <c r="I30" s="102"/>
      <c r="J30" s="103"/>
      <c r="K30" s="102"/>
      <c r="L30" s="103"/>
      <c r="M30" s="102"/>
      <c r="N30" s="103"/>
      <c r="O30" s="102"/>
      <c r="P30" s="103"/>
      <c r="Q30" s="102"/>
      <c r="R30" s="103"/>
    </row>
    <row r="31" spans="3:18" s="143" customFormat="1">
      <c r="C31" s="157" t="s">
        <v>64</v>
      </c>
      <c r="D31" s="159">
        <f>'N07'!AR26</f>
        <v>11</v>
      </c>
      <c r="E31" s="160">
        <f>'N07'!AR24</f>
        <v>0</v>
      </c>
      <c r="F31" s="160">
        <f>H31-(D31+E31)</f>
        <v>0</v>
      </c>
      <c r="G31" s="160"/>
      <c r="H31" s="161">
        <f>'N07'!AF23</f>
        <v>11</v>
      </c>
      <c r="I31" s="102">
        <f>'N07'!AJ28</f>
        <v>8.3333333333333329E-2</v>
      </c>
      <c r="J31" s="103" t="str">
        <f>CONCATENATE(TEXT('N07'!AI6,"jj/mm/aaaa"))</f>
        <v>30/01/2020</v>
      </c>
      <c r="K31" s="102">
        <f>'N07'!AL28</f>
        <v>8.3333333333333329E-2</v>
      </c>
      <c r="L31" s="103" t="str">
        <f>CONCATENATE(TEXT('N07'!AK6,"jj/mm/aaaa"))</f>
        <v>06/02/2020</v>
      </c>
      <c r="M31" s="102">
        <f>'N07'!AN28</f>
        <v>0.18181818181818182</v>
      </c>
      <c r="N31" s="103" t="str">
        <f>CONCATENATE(TEXT('N07'!AM6,"jj/mm/aaaa"))</f>
        <v>19/02/2020</v>
      </c>
      <c r="O31" s="102">
        <f>'N07'!AP28</f>
        <v>0.27272727272727271</v>
      </c>
      <c r="P31" s="103" t="str">
        <f>CONCATENATE(TEXT('N07'!AO6,"jj/mm/aaaa"))</f>
        <v>27/02/2020</v>
      </c>
      <c r="Q31" s="102">
        <f>'N07'!AR28</f>
        <v>1</v>
      </c>
      <c r="R31" s="103" t="str">
        <f>CONCATENATE(TEXT('N07'!AQ6,"jj/mm/aaaa"))</f>
        <v>05/03/2020</v>
      </c>
    </row>
    <row r="32" spans="3:18">
      <c r="C32" s="100" t="s">
        <v>97</v>
      </c>
      <c r="D32" s="141"/>
      <c r="E32" s="142"/>
      <c r="F32" s="142"/>
      <c r="G32" s="142"/>
      <c r="H32" s="101"/>
      <c r="I32" s="102"/>
      <c r="J32" s="103"/>
      <c r="K32" s="102"/>
      <c r="L32" s="103"/>
      <c r="M32" s="102"/>
      <c r="N32" s="103"/>
      <c r="O32" s="102"/>
      <c r="P32" s="103"/>
      <c r="Q32" s="102"/>
      <c r="R32" s="103"/>
    </row>
    <row r="33" spans="3:18">
      <c r="C33" s="100" t="s">
        <v>98</v>
      </c>
      <c r="D33" s="141"/>
      <c r="E33" s="142"/>
      <c r="F33" s="142"/>
      <c r="G33" s="142"/>
      <c r="H33" s="101"/>
      <c r="I33" s="102"/>
      <c r="J33" s="103"/>
      <c r="K33" s="102"/>
      <c r="L33" s="103"/>
      <c r="M33" s="102"/>
      <c r="N33" s="103"/>
      <c r="O33" s="102"/>
      <c r="P33" s="103"/>
      <c r="Q33" s="102"/>
      <c r="R33" s="103"/>
    </row>
    <row r="34" spans="3:18">
      <c r="C34" s="100" t="s">
        <v>99</v>
      </c>
      <c r="D34" s="141"/>
      <c r="E34" s="142"/>
      <c r="F34" s="142"/>
      <c r="G34" s="142"/>
      <c r="H34" s="101"/>
      <c r="I34" s="102"/>
      <c r="J34" s="103"/>
      <c r="K34" s="102"/>
      <c r="L34" s="103"/>
      <c r="M34" s="102"/>
      <c r="N34" s="103"/>
      <c r="O34" s="102"/>
      <c r="P34" s="103"/>
      <c r="Q34" s="102"/>
      <c r="R34" s="103"/>
    </row>
    <row r="35" spans="3:18">
      <c r="C35" s="100" t="s">
        <v>100</v>
      </c>
      <c r="D35" s="141"/>
      <c r="E35" s="142"/>
      <c r="F35" s="142"/>
      <c r="G35" s="142"/>
      <c r="H35" s="101"/>
      <c r="I35" s="102"/>
      <c r="J35" s="103"/>
      <c r="K35" s="102"/>
      <c r="L35" s="103"/>
      <c r="M35" s="102"/>
      <c r="N35" s="103"/>
      <c r="O35" s="102"/>
      <c r="P35" s="103"/>
      <c r="Q35" s="102"/>
      <c r="R35" s="103"/>
    </row>
    <row r="36" spans="3:18">
      <c r="C36" s="100" t="s">
        <v>101</v>
      </c>
      <c r="D36" s="141"/>
      <c r="E36" s="142"/>
      <c r="F36" s="142"/>
      <c r="G36" s="142"/>
      <c r="H36" s="101"/>
      <c r="I36" s="102"/>
      <c r="J36" s="103"/>
      <c r="K36" s="102"/>
      <c r="L36" s="103"/>
      <c r="M36" s="102"/>
      <c r="N36" s="103"/>
      <c r="O36" s="102"/>
      <c r="P36" s="103"/>
      <c r="Q36" s="102"/>
      <c r="R36" s="103"/>
    </row>
    <row r="37" spans="3:18">
      <c r="C37" s="104" t="s">
        <v>102</v>
      </c>
      <c r="D37" s="145"/>
      <c r="E37" s="146"/>
      <c r="F37" s="146"/>
      <c r="G37" s="146"/>
      <c r="H37" s="105"/>
      <c r="I37" s="102"/>
      <c r="J37" s="103"/>
      <c r="K37" s="102"/>
      <c r="L37" s="103"/>
      <c r="M37" s="102"/>
      <c r="N37" s="103"/>
      <c r="O37" s="102"/>
      <c r="P37" s="103"/>
      <c r="Q37" s="102"/>
      <c r="R37" s="103"/>
    </row>
    <row r="38" spans="3:18">
      <c r="C38" s="104" t="s">
        <v>103</v>
      </c>
      <c r="D38" s="145"/>
      <c r="E38" s="146"/>
      <c r="F38" s="146"/>
      <c r="G38" s="146"/>
      <c r="H38" s="105"/>
      <c r="I38" s="102"/>
      <c r="J38" s="103"/>
      <c r="K38" s="102"/>
      <c r="L38" s="103"/>
      <c r="M38" s="102"/>
      <c r="N38" s="103"/>
      <c r="O38" s="102"/>
      <c r="P38" s="103"/>
      <c r="Q38" s="102"/>
      <c r="R38" s="103"/>
    </row>
    <row r="39" spans="3:18">
      <c r="C39" s="104" t="s">
        <v>104</v>
      </c>
      <c r="D39" s="145"/>
      <c r="E39" s="146"/>
      <c r="F39" s="146"/>
      <c r="G39" s="146"/>
      <c r="H39" s="105"/>
      <c r="I39" s="102"/>
      <c r="J39" s="103"/>
      <c r="K39" s="102"/>
      <c r="L39" s="103"/>
      <c r="M39" s="102"/>
      <c r="N39" s="103"/>
      <c r="O39" s="102"/>
      <c r="P39" s="103"/>
      <c r="Q39" s="102"/>
      <c r="R39" s="103"/>
    </row>
    <row r="40" spans="3:18">
      <c r="C40" s="100" t="s">
        <v>105</v>
      </c>
      <c r="D40" s="141"/>
      <c r="E40" s="142"/>
      <c r="F40" s="142"/>
      <c r="G40" s="142"/>
      <c r="H40" s="101"/>
      <c r="I40" s="102"/>
      <c r="J40" s="103"/>
      <c r="K40" s="102"/>
      <c r="L40" s="103"/>
      <c r="M40" s="102"/>
      <c r="N40" s="103"/>
      <c r="O40" s="102"/>
      <c r="P40" s="103"/>
      <c r="Q40" s="102"/>
      <c r="R40" s="103"/>
    </row>
    <row r="41" spans="3:18" ht="14.5" customHeight="1">
      <c r="C41" s="100" t="s">
        <v>106</v>
      </c>
      <c r="D41" s="141"/>
      <c r="E41" s="142"/>
      <c r="F41" s="142"/>
      <c r="G41" s="142"/>
      <c r="H41" s="101"/>
      <c r="I41" s="102"/>
      <c r="J41" s="103"/>
      <c r="K41" s="102"/>
      <c r="L41" s="103"/>
      <c r="M41" s="102"/>
      <c r="N41" s="103"/>
      <c r="O41" s="102"/>
      <c r="P41" s="103"/>
      <c r="Q41" s="102"/>
      <c r="R41" s="103"/>
    </row>
    <row r="42" spans="3:18">
      <c r="C42" s="100" t="s">
        <v>107</v>
      </c>
      <c r="D42" s="141"/>
      <c r="E42" s="142"/>
      <c r="F42" s="142"/>
      <c r="G42" s="142"/>
      <c r="H42" s="101"/>
      <c r="I42" s="102"/>
      <c r="J42" s="103"/>
      <c r="K42" s="102"/>
      <c r="L42" s="103"/>
      <c r="M42" s="102"/>
      <c r="N42" s="103"/>
      <c r="O42" s="102"/>
      <c r="P42" s="103"/>
      <c r="Q42" s="102"/>
      <c r="R42" s="103"/>
    </row>
    <row r="43" spans="3:18">
      <c r="C43" s="100" t="s">
        <v>108</v>
      </c>
      <c r="D43" s="141"/>
      <c r="E43" s="142"/>
      <c r="F43" s="142"/>
      <c r="G43" s="142"/>
      <c r="H43" s="101"/>
      <c r="I43" s="102"/>
      <c r="J43" s="103"/>
      <c r="K43" s="102"/>
      <c r="L43" s="103"/>
      <c r="M43" s="102"/>
      <c r="N43" s="103"/>
      <c r="O43" s="102"/>
      <c r="P43" s="103"/>
      <c r="Q43" s="102"/>
      <c r="R43" s="103"/>
    </row>
    <row r="44" spans="3:18">
      <c r="C44" s="100" t="s">
        <v>109</v>
      </c>
      <c r="D44" s="141"/>
      <c r="E44" s="142"/>
      <c r="F44" s="142"/>
      <c r="G44" s="142"/>
      <c r="H44" s="101"/>
      <c r="I44" s="102"/>
      <c r="J44" s="103"/>
      <c r="K44" s="102"/>
      <c r="L44" s="103"/>
      <c r="M44" s="102"/>
      <c r="N44" s="103"/>
      <c r="O44" s="102"/>
      <c r="P44" s="103"/>
      <c r="Q44" s="102"/>
      <c r="R44" s="103"/>
    </row>
    <row r="45" spans="3:18">
      <c r="C45" s="100" t="s">
        <v>110</v>
      </c>
      <c r="D45" s="141"/>
      <c r="E45" s="142"/>
      <c r="F45" s="142"/>
      <c r="G45" s="142"/>
      <c r="H45" s="101"/>
      <c r="I45" s="102"/>
      <c r="J45" s="103"/>
      <c r="K45" s="102"/>
      <c r="L45" s="103"/>
      <c r="M45" s="102"/>
      <c r="N45" s="103"/>
      <c r="O45" s="102"/>
      <c r="P45" s="103"/>
      <c r="Q45" s="102"/>
      <c r="R45" s="103"/>
    </row>
    <row r="46" spans="3:18">
      <c r="C46" s="106"/>
      <c r="D46" s="107"/>
      <c r="E46" s="107"/>
      <c r="F46" s="107"/>
      <c r="G46" s="107"/>
      <c r="H46" s="108"/>
      <c r="I46" s="109"/>
      <c r="J46" s="103"/>
      <c r="K46" s="109"/>
      <c r="L46" s="110"/>
      <c r="M46" s="111"/>
      <c r="N46" s="103"/>
      <c r="O46" s="111"/>
      <c r="P46" s="103"/>
      <c r="Q46" s="111"/>
      <c r="R46" s="103"/>
    </row>
    <row r="47" spans="3:18" ht="15" thickBot="1">
      <c r="C47" s="112" t="s">
        <v>111</v>
      </c>
      <c r="D47" s="113">
        <f>SUM(D6:D45)</f>
        <v>11</v>
      </c>
      <c r="E47" s="113">
        <f>SUM(E6:E45)</f>
        <v>0</v>
      </c>
      <c r="F47" s="113">
        <f>SUM(F6:F45)</f>
        <v>0</v>
      </c>
      <c r="G47" s="113">
        <f>SUM(G6:G45)</f>
        <v>0</v>
      </c>
      <c r="H47" s="114">
        <f>SUM(H6:H45)</f>
        <v>11</v>
      </c>
      <c r="I47" s="115"/>
      <c r="J47" s="116"/>
      <c r="K47" s="115"/>
      <c r="L47" s="117"/>
      <c r="M47" s="118"/>
      <c r="N47" s="116"/>
      <c r="O47" s="118"/>
      <c r="P47" s="116"/>
      <c r="Q47" s="118"/>
      <c r="R47" s="116"/>
    </row>
    <row r="48" spans="3:18" ht="15" thickBot="1">
      <c r="C48" s="119" t="s">
        <v>112</v>
      </c>
      <c r="D48" s="120">
        <f>D47/H47</f>
        <v>1</v>
      </c>
      <c r="E48" s="121"/>
      <c r="F48" s="121"/>
      <c r="G48" s="122"/>
      <c r="H48" s="122"/>
      <c r="I48" s="122"/>
      <c r="J48" s="122"/>
      <c r="K48" s="122"/>
      <c r="L48" s="122"/>
      <c r="M48" s="122"/>
      <c r="N48" s="122"/>
      <c r="O48" s="92"/>
    </row>
    <row r="52" spans="9:13">
      <c r="I52" s="123"/>
    </row>
    <row r="54" spans="9:13">
      <c r="M54" s="124"/>
    </row>
  </sheetData>
  <mergeCells count="2">
    <mergeCell ref="S2:T2"/>
    <mergeCell ref="C2:R2"/>
  </mergeCells>
  <printOptions horizontalCentered="1"/>
  <pageMargins left="0.23622047244094491" right="0.23622047244094491" top="0.55118110236220474" bottom="0.74803149606299213" header="0.31496062992125984" footer="0.31496062992125984"/>
  <pageSetup paperSize="8" scale="74" orientation="landscape" horizontalDpi="4294967292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28"/>
  <sheetViews>
    <sheetView zoomScale="37" zoomScaleNormal="43" workbookViewId="0">
      <selection activeCell="X42" sqref="X42"/>
    </sheetView>
  </sheetViews>
  <sheetFormatPr baseColWidth="10" defaultRowHeight="14.5" outlineLevelRow="1" outlineLevelCol="1"/>
  <cols>
    <col min="1" max="1" width="14.08984375" customWidth="1"/>
    <col min="2" max="2" width="14.6328125" customWidth="1"/>
    <col min="3" max="3" width="12.36328125" customWidth="1"/>
    <col min="4" max="4" width="25.08984375" customWidth="1"/>
    <col min="5" max="5" width="14.90625" customWidth="1"/>
    <col min="6" max="6" width="13.1796875" customWidth="1"/>
    <col min="7" max="7" width="12.26953125" customWidth="1"/>
    <col min="8" max="8" width="9.7265625" customWidth="1"/>
    <col min="9" max="9" width="11.26953125" customWidth="1"/>
    <col min="10" max="10" width="14.08984375" customWidth="1"/>
    <col min="11" max="11" width="16" customWidth="1"/>
    <col min="12" max="12" width="15.7265625" customWidth="1"/>
    <col min="17" max="17" width="19.1796875" customWidth="1"/>
    <col min="18" max="18" width="7.08984375" customWidth="1"/>
    <col min="19" max="19" width="19.26953125" customWidth="1" outlineLevel="1"/>
    <col min="20" max="20" width="6.26953125" customWidth="1" outlineLevel="1"/>
    <col min="21" max="21" width="19.36328125" customWidth="1" outlineLevel="1"/>
    <col min="22" max="22" width="6.1796875" customWidth="1" outlineLevel="1"/>
    <col min="23" max="23" width="19" customWidth="1" outlineLevel="1"/>
    <col min="24" max="24" width="6.453125" customWidth="1" outlineLevel="1"/>
    <col min="25" max="25" width="19.26953125" customWidth="1" outlineLevel="1"/>
    <col min="26" max="26" width="6.54296875" customWidth="1" outlineLevel="1"/>
    <col min="27" max="27" width="19.453125" customWidth="1" outlineLevel="1"/>
    <col min="28" max="28" width="6.36328125" customWidth="1" outlineLevel="1"/>
    <col min="29" max="29" width="19.1796875" customWidth="1" outlineLevel="1"/>
    <col min="30" max="30" width="7.08984375" customWidth="1" outlineLevel="1"/>
    <col min="31" max="31" width="19.1796875" customWidth="1"/>
    <col min="32" max="32" width="7.08984375" customWidth="1"/>
    <col min="33" max="33" width="21" customWidth="1"/>
    <col min="34" max="34" width="7.08984375" customWidth="1"/>
    <col min="35" max="35" width="21.54296875" customWidth="1" outlineLevel="1"/>
    <col min="36" max="36" width="7.08984375" customWidth="1" outlineLevel="1"/>
    <col min="37" max="37" width="22.1796875" customWidth="1" outlineLevel="1"/>
    <col min="38" max="38" width="6.7265625" customWidth="1" outlineLevel="1"/>
    <col min="39" max="39" width="21.54296875" customWidth="1" outlineLevel="1"/>
    <col min="40" max="40" width="6.6328125" customWidth="1" outlineLevel="1"/>
    <col min="41" max="41" width="21.54296875" customWidth="1" outlineLevel="1"/>
    <col min="42" max="42" width="7.26953125" customWidth="1" outlineLevel="1"/>
    <col min="43" max="43" width="21" customWidth="1"/>
    <col min="44" max="44" width="7.08984375" customWidth="1"/>
    <col min="45" max="45" width="56.1796875" customWidth="1"/>
    <col min="47" max="47" width="26.6328125" customWidth="1"/>
  </cols>
  <sheetData>
    <row r="1" spans="1:47" ht="61" customHeight="1">
      <c r="A1" s="165"/>
      <c r="B1" s="166"/>
      <c r="C1" s="166"/>
      <c r="D1" s="166"/>
      <c r="E1" s="240" t="s">
        <v>113</v>
      </c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167"/>
      <c r="AT1" s="166"/>
      <c r="AU1" s="171" t="str">
        <f>CONCATENATE(TEXT('N07'!AQ6,"jj/mm/aaaa"))</f>
        <v>05/03/2020</v>
      </c>
    </row>
    <row r="4" spans="1:47" ht="15" thickBot="1"/>
    <row r="5" spans="1:47" ht="66.5" customHeight="1" thickBot="1">
      <c r="A5" s="178" t="s">
        <v>118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80"/>
      <c r="Q5" s="178" t="s">
        <v>116</v>
      </c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8" t="s">
        <v>117</v>
      </c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80"/>
      <c r="AS5" s="149"/>
    </row>
    <row r="6" spans="1:47" ht="29.5" thickBot="1">
      <c r="A6" s="26" t="s">
        <v>54</v>
      </c>
      <c r="B6" s="26" t="s">
        <v>55</v>
      </c>
      <c r="C6" s="30" t="s">
        <v>56</v>
      </c>
      <c r="D6" s="26" t="s">
        <v>57</v>
      </c>
      <c r="E6" s="26" t="s">
        <v>55</v>
      </c>
      <c r="F6" s="30" t="s">
        <v>56</v>
      </c>
      <c r="G6" s="1" t="s">
        <v>0</v>
      </c>
      <c r="H6" s="1" t="s">
        <v>1</v>
      </c>
      <c r="I6" s="1" t="s">
        <v>2</v>
      </c>
      <c r="J6" s="1" t="s">
        <v>8</v>
      </c>
      <c r="K6" s="1" t="s">
        <v>40</v>
      </c>
      <c r="L6" s="1" t="s">
        <v>3</v>
      </c>
      <c r="M6" s="2" t="s">
        <v>4</v>
      </c>
      <c r="N6" s="2" t="s">
        <v>5</v>
      </c>
      <c r="O6" s="3" t="s">
        <v>6</v>
      </c>
      <c r="P6" s="21" t="s">
        <v>7</v>
      </c>
      <c r="Q6" s="198"/>
      <c r="R6" s="199"/>
      <c r="S6" s="190">
        <v>43829</v>
      </c>
      <c r="T6" s="191"/>
      <c r="U6" s="190">
        <v>43845</v>
      </c>
      <c r="V6" s="191"/>
      <c r="W6" s="190">
        <v>43860</v>
      </c>
      <c r="X6" s="191"/>
      <c r="Y6" s="190">
        <v>43867</v>
      </c>
      <c r="Z6" s="191"/>
      <c r="AA6" s="190">
        <v>43880</v>
      </c>
      <c r="AB6" s="191"/>
      <c r="AC6" s="190">
        <v>43888</v>
      </c>
      <c r="AD6" s="191"/>
      <c r="AE6" s="190">
        <v>43895</v>
      </c>
      <c r="AF6" s="191"/>
      <c r="AG6" s="190"/>
      <c r="AH6" s="191"/>
      <c r="AI6" s="190">
        <v>43860</v>
      </c>
      <c r="AJ6" s="191"/>
      <c r="AK6" s="190">
        <v>43867</v>
      </c>
      <c r="AL6" s="191"/>
      <c r="AM6" s="190">
        <v>43880</v>
      </c>
      <c r="AN6" s="191"/>
      <c r="AO6" s="190">
        <v>43888</v>
      </c>
      <c r="AP6" s="191"/>
      <c r="AQ6" s="190">
        <v>43895</v>
      </c>
      <c r="AR6" s="191"/>
      <c r="AS6" s="36" t="s">
        <v>115</v>
      </c>
      <c r="AU6" s="26" t="s">
        <v>51</v>
      </c>
    </row>
    <row r="7" spans="1:47">
      <c r="A7" s="50" t="s">
        <v>58</v>
      </c>
      <c r="B7" s="31" t="s">
        <v>59</v>
      </c>
      <c r="C7" s="32">
        <v>43824</v>
      </c>
      <c r="D7" s="32" t="s">
        <v>60</v>
      </c>
      <c r="E7" s="32" t="s">
        <v>59</v>
      </c>
      <c r="F7" s="33">
        <v>43824</v>
      </c>
      <c r="G7" s="48" t="s">
        <v>9</v>
      </c>
      <c r="H7" s="4" t="s">
        <v>10</v>
      </c>
      <c r="I7" s="4" t="s">
        <v>11</v>
      </c>
      <c r="J7" s="4" t="s">
        <v>12</v>
      </c>
      <c r="K7" s="7" t="s">
        <v>13</v>
      </c>
      <c r="L7" s="4"/>
      <c r="M7" s="5">
        <v>0.40000000000000008</v>
      </c>
      <c r="N7" s="5">
        <v>0.57999999999999996</v>
      </c>
      <c r="O7" s="6"/>
      <c r="P7" s="22"/>
      <c r="Q7" s="200"/>
      <c r="R7" s="201"/>
      <c r="S7" s="242" t="s">
        <v>41</v>
      </c>
      <c r="T7" s="243"/>
      <c r="U7" s="244" t="s">
        <v>42</v>
      </c>
      <c r="V7" s="245"/>
      <c r="W7" s="214" t="s">
        <v>48</v>
      </c>
      <c r="X7" s="215"/>
      <c r="Y7" s="214" t="s">
        <v>48</v>
      </c>
      <c r="Z7" s="215"/>
      <c r="AA7" s="214" t="s">
        <v>48</v>
      </c>
      <c r="AB7" s="215"/>
      <c r="AC7" s="214" t="s">
        <v>48</v>
      </c>
      <c r="AD7" s="215"/>
      <c r="AE7" s="214" t="s">
        <v>48</v>
      </c>
      <c r="AF7" s="215"/>
      <c r="AG7" s="192"/>
      <c r="AH7" s="193"/>
      <c r="AI7" s="200"/>
      <c r="AJ7" s="201"/>
      <c r="AK7" s="226" t="s">
        <v>52</v>
      </c>
      <c r="AL7" s="227"/>
      <c r="AM7" s="228" t="s">
        <v>53</v>
      </c>
      <c r="AN7" s="229"/>
      <c r="AO7" s="228" t="s">
        <v>53</v>
      </c>
      <c r="AP7" s="229"/>
      <c r="AQ7" s="230" t="s">
        <v>53</v>
      </c>
      <c r="AR7" s="231"/>
      <c r="AS7" s="37"/>
      <c r="AU7" s="150" t="s">
        <v>41</v>
      </c>
    </row>
    <row r="8" spans="1:47">
      <c r="A8" s="51" t="s">
        <v>58</v>
      </c>
      <c r="B8" s="28" t="s">
        <v>59</v>
      </c>
      <c r="C8" s="34">
        <v>43824</v>
      </c>
      <c r="D8" s="27" t="s">
        <v>60</v>
      </c>
      <c r="E8" s="28" t="s">
        <v>59</v>
      </c>
      <c r="F8" s="35">
        <v>43824</v>
      </c>
      <c r="G8" s="44" t="s">
        <v>14</v>
      </c>
      <c r="H8" s="8" t="s">
        <v>15</v>
      </c>
      <c r="I8" s="9" t="s">
        <v>16</v>
      </c>
      <c r="J8" s="8" t="s">
        <v>12</v>
      </c>
      <c r="K8" s="12" t="s">
        <v>17</v>
      </c>
      <c r="L8" s="8"/>
      <c r="M8" s="10">
        <v>0.23</v>
      </c>
      <c r="N8" s="10">
        <v>0.23</v>
      </c>
      <c r="O8" s="11"/>
      <c r="P8" s="23"/>
      <c r="Q8" s="194"/>
      <c r="R8" s="195"/>
      <c r="S8" s="238" t="s">
        <v>43</v>
      </c>
      <c r="T8" s="239"/>
      <c r="U8" s="238" t="s">
        <v>43</v>
      </c>
      <c r="V8" s="239"/>
      <c r="W8" s="238" t="s">
        <v>43</v>
      </c>
      <c r="X8" s="239"/>
      <c r="Y8" s="238" t="s">
        <v>43</v>
      </c>
      <c r="Z8" s="239"/>
      <c r="AA8" s="206" t="s">
        <v>48</v>
      </c>
      <c r="AB8" s="207"/>
      <c r="AC8" s="206" t="s">
        <v>48</v>
      </c>
      <c r="AD8" s="207"/>
      <c r="AE8" s="206" t="s">
        <v>48</v>
      </c>
      <c r="AF8" s="207"/>
      <c r="AG8" s="181"/>
      <c r="AH8" s="182"/>
      <c r="AI8" s="194"/>
      <c r="AJ8" s="195"/>
      <c r="AK8" s="194"/>
      <c r="AL8" s="195"/>
      <c r="AM8" s="194"/>
      <c r="AN8" s="195"/>
      <c r="AO8" s="194"/>
      <c r="AP8" s="195"/>
      <c r="AQ8" s="216" t="s">
        <v>53</v>
      </c>
      <c r="AR8" s="217"/>
      <c r="AS8" s="38"/>
      <c r="AU8" s="158" t="s">
        <v>42</v>
      </c>
    </row>
    <row r="9" spans="1:47">
      <c r="A9" s="51" t="s">
        <v>58</v>
      </c>
      <c r="B9" s="28" t="s">
        <v>61</v>
      </c>
      <c r="C9" s="34">
        <v>43845</v>
      </c>
      <c r="D9" s="27" t="s">
        <v>60</v>
      </c>
      <c r="E9" s="28" t="s">
        <v>61</v>
      </c>
      <c r="F9" s="35">
        <v>43845</v>
      </c>
      <c r="G9" s="44" t="s">
        <v>21</v>
      </c>
      <c r="H9" s="8" t="s">
        <v>22</v>
      </c>
      <c r="I9" s="8" t="s">
        <v>11</v>
      </c>
      <c r="J9" s="8" t="s">
        <v>12</v>
      </c>
      <c r="K9" s="12" t="s">
        <v>13</v>
      </c>
      <c r="L9" s="8"/>
      <c r="M9" s="10">
        <v>0.55854243449106133</v>
      </c>
      <c r="N9" s="10">
        <v>0.15</v>
      </c>
      <c r="O9" s="11"/>
      <c r="P9" s="23"/>
      <c r="Q9" s="194"/>
      <c r="R9" s="195"/>
      <c r="S9" s="210" t="s">
        <v>41</v>
      </c>
      <c r="T9" s="211"/>
      <c r="U9" s="212" t="s">
        <v>42</v>
      </c>
      <c r="V9" s="213"/>
      <c r="W9" s="212" t="s">
        <v>42</v>
      </c>
      <c r="X9" s="213"/>
      <c r="Y9" s="206" t="s">
        <v>48</v>
      </c>
      <c r="Z9" s="207"/>
      <c r="AA9" s="206" t="s">
        <v>48</v>
      </c>
      <c r="AB9" s="207"/>
      <c r="AC9" s="206" t="s">
        <v>48</v>
      </c>
      <c r="AD9" s="207"/>
      <c r="AE9" s="206" t="s">
        <v>48</v>
      </c>
      <c r="AF9" s="207"/>
      <c r="AG9" s="181"/>
      <c r="AH9" s="182"/>
      <c r="AI9" s="194"/>
      <c r="AJ9" s="195"/>
      <c r="AK9" s="194"/>
      <c r="AL9" s="195"/>
      <c r="AM9" s="194"/>
      <c r="AN9" s="195"/>
      <c r="AO9" s="224" t="s">
        <v>52</v>
      </c>
      <c r="AP9" s="225"/>
      <c r="AQ9" s="216" t="s">
        <v>53</v>
      </c>
      <c r="AR9" s="217"/>
      <c r="AS9" s="38"/>
      <c r="AU9" s="29" t="s">
        <v>43</v>
      </c>
    </row>
    <row r="10" spans="1:47">
      <c r="A10" s="51" t="s">
        <v>58</v>
      </c>
      <c r="B10" s="28" t="s">
        <v>59</v>
      </c>
      <c r="C10" s="34">
        <v>43824</v>
      </c>
      <c r="D10" s="27" t="s">
        <v>60</v>
      </c>
      <c r="E10" s="28" t="s">
        <v>59</v>
      </c>
      <c r="F10" s="35">
        <v>43824</v>
      </c>
      <c r="G10" s="44" t="s">
        <v>23</v>
      </c>
      <c r="H10" s="8" t="s">
        <v>24</v>
      </c>
      <c r="I10" s="12" t="s">
        <v>16</v>
      </c>
      <c r="J10" s="8" t="s">
        <v>26</v>
      </c>
      <c r="K10" s="12" t="s">
        <v>13</v>
      </c>
      <c r="L10" s="8" t="s">
        <v>25</v>
      </c>
      <c r="M10" s="10">
        <v>0.35</v>
      </c>
      <c r="N10" s="10">
        <v>0.27</v>
      </c>
      <c r="O10" s="11">
        <v>3.5150000000000019</v>
      </c>
      <c r="P10" s="23">
        <v>89.114999999999995</v>
      </c>
      <c r="Q10" s="194"/>
      <c r="R10" s="195"/>
      <c r="S10" s="238" t="s">
        <v>43</v>
      </c>
      <c r="T10" s="239"/>
      <c r="U10" s="206" t="s">
        <v>48</v>
      </c>
      <c r="V10" s="207"/>
      <c r="W10" s="206" t="s">
        <v>48</v>
      </c>
      <c r="X10" s="207"/>
      <c r="Y10" s="206" t="s">
        <v>48</v>
      </c>
      <c r="Z10" s="207"/>
      <c r="AA10" s="206" t="s">
        <v>48</v>
      </c>
      <c r="AB10" s="207"/>
      <c r="AC10" s="206" t="s">
        <v>48</v>
      </c>
      <c r="AD10" s="207"/>
      <c r="AE10" s="206" t="s">
        <v>48</v>
      </c>
      <c r="AF10" s="207"/>
      <c r="AG10" s="181"/>
      <c r="AH10" s="182"/>
      <c r="AI10" s="224" t="s">
        <v>52</v>
      </c>
      <c r="AJ10" s="225"/>
      <c r="AK10" s="224" t="s">
        <v>52</v>
      </c>
      <c r="AL10" s="225"/>
      <c r="AM10" s="224" t="s">
        <v>52</v>
      </c>
      <c r="AN10" s="225"/>
      <c r="AO10" s="224" t="s">
        <v>52</v>
      </c>
      <c r="AP10" s="225"/>
      <c r="AQ10" s="216" t="s">
        <v>53</v>
      </c>
      <c r="AR10" s="217"/>
      <c r="AS10" s="38"/>
      <c r="AU10" s="29" t="s">
        <v>48</v>
      </c>
    </row>
    <row r="11" spans="1:47">
      <c r="A11" s="51" t="s">
        <v>58</v>
      </c>
      <c r="B11" s="28" t="s">
        <v>59</v>
      </c>
      <c r="C11" s="34">
        <v>43824</v>
      </c>
      <c r="D11" s="27" t="s">
        <v>60</v>
      </c>
      <c r="E11" s="28" t="s">
        <v>59</v>
      </c>
      <c r="F11" s="35">
        <v>43824</v>
      </c>
      <c r="G11" s="44" t="s">
        <v>27</v>
      </c>
      <c r="H11" s="8" t="s">
        <v>10</v>
      </c>
      <c r="I11" s="8" t="s">
        <v>11</v>
      </c>
      <c r="J11" s="8" t="s">
        <v>26</v>
      </c>
      <c r="K11" s="12" t="s">
        <v>13</v>
      </c>
      <c r="L11" s="8"/>
      <c r="M11" s="10">
        <v>0.6</v>
      </c>
      <c r="N11" s="10">
        <v>0.15</v>
      </c>
      <c r="O11" s="11">
        <v>3.5249999999999995</v>
      </c>
      <c r="P11" s="23">
        <v>89.125000000003638</v>
      </c>
      <c r="Q11" s="194"/>
      <c r="R11" s="195"/>
      <c r="S11" s="212" t="s">
        <v>42</v>
      </c>
      <c r="T11" s="213"/>
      <c r="U11" s="212" t="s">
        <v>42</v>
      </c>
      <c r="V11" s="213"/>
      <c r="W11" s="212" t="s">
        <v>42</v>
      </c>
      <c r="X11" s="213"/>
      <c r="Y11" s="212" t="s">
        <v>48</v>
      </c>
      <c r="Z11" s="213"/>
      <c r="AA11" s="206" t="s">
        <v>48</v>
      </c>
      <c r="AB11" s="207"/>
      <c r="AC11" s="206" t="s">
        <v>48</v>
      </c>
      <c r="AD11" s="207"/>
      <c r="AE11" s="206" t="s">
        <v>48</v>
      </c>
      <c r="AF11" s="207"/>
      <c r="AG11" s="181"/>
      <c r="AH11" s="182"/>
      <c r="AI11" s="194"/>
      <c r="AJ11" s="195"/>
      <c r="AK11" s="194"/>
      <c r="AL11" s="195"/>
      <c r="AM11" s="194"/>
      <c r="AN11" s="195"/>
      <c r="AO11" s="194"/>
      <c r="AP11" s="195"/>
      <c r="AQ11" s="216" t="s">
        <v>53</v>
      </c>
      <c r="AR11" s="217"/>
      <c r="AS11" s="38"/>
      <c r="AU11" s="152" t="s">
        <v>44</v>
      </c>
    </row>
    <row r="12" spans="1:47">
      <c r="A12" s="51" t="s">
        <v>58</v>
      </c>
      <c r="B12" s="28" t="s">
        <v>59</v>
      </c>
      <c r="C12" s="34">
        <v>43824</v>
      </c>
      <c r="D12" s="27" t="s">
        <v>60</v>
      </c>
      <c r="E12" s="28" t="s">
        <v>59</v>
      </c>
      <c r="F12" s="35">
        <v>43824</v>
      </c>
      <c r="G12" s="44" t="s">
        <v>28</v>
      </c>
      <c r="H12" s="8" t="s">
        <v>15</v>
      </c>
      <c r="I12" s="12" t="s">
        <v>16</v>
      </c>
      <c r="J12" s="8" t="s">
        <v>12</v>
      </c>
      <c r="K12" s="12" t="s">
        <v>13</v>
      </c>
      <c r="L12" s="12" t="s">
        <v>29</v>
      </c>
      <c r="M12" s="10">
        <v>0.41</v>
      </c>
      <c r="N12" s="10">
        <v>0.26</v>
      </c>
      <c r="O12" s="11"/>
      <c r="P12" s="23"/>
      <c r="Q12" s="194"/>
      <c r="R12" s="195"/>
      <c r="S12" s="210" t="s">
        <v>41</v>
      </c>
      <c r="T12" s="211"/>
      <c r="U12" s="212" t="s">
        <v>42</v>
      </c>
      <c r="V12" s="213"/>
      <c r="W12" s="206" t="s">
        <v>48</v>
      </c>
      <c r="X12" s="207"/>
      <c r="Y12" s="206" t="s">
        <v>48</v>
      </c>
      <c r="Z12" s="207"/>
      <c r="AA12" s="206" t="s">
        <v>48</v>
      </c>
      <c r="AB12" s="207"/>
      <c r="AC12" s="206" t="s">
        <v>48</v>
      </c>
      <c r="AD12" s="207"/>
      <c r="AE12" s="206" t="s">
        <v>48</v>
      </c>
      <c r="AF12" s="207"/>
      <c r="AG12" s="181"/>
      <c r="AH12" s="182"/>
      <c r="AI12" s="194"/>
      <c r="AJ12" s="195"/>
      <c r="AK12" s="224" t="s">
        <v>52</v>
      </c>
      <c r="AL12" s="225"/>
      <c r="AM12" s="224" t="s">
        <v>52</v>
      </c>
      <c r="AN12" s="225"/>
      <c r="AO12" s="216" t="s">
        <v>53</v>
      </c>
      <c r="AP12" s="217"/>
      <c r="AQ12" s="216" t="s">
        <v>53</v>
      </c>
      <c r="AR12" s="217"/>
      <c r="AS12" s="38"/>
      <c r="AU12" s="151" t="s">
        <v>52</v>
      </c>
    </row>
    <row r="13" spans="1:47" ht="15" thickBot="1">
      <c r="A13" s="51" t="s">
        <v>58</v>
      </c>
      <c r="B13" s="28" t="s">
        <v>59</v>
      </c>
      <c r="C13" s="34">
        <v>43824</v>
      </c>
      <c r="D13" s="27" t="s">
        <v>60</v>
      </c>
      <c r="E13" s="28" t="s">
        <v>59</v>
      </c>
      <c r="F13" s="35">
        <v>43824</v>
      </c>
      <c r="G13" s="44" t="s">
        <v>30</v>
      </c>
      <c r="H13" s="8" t="s">
        <v>31</v>
      </c>
      <c r="I13" s="8" t="s">
        <v>11</v>
      </c>
      <c r="J13" s="8" t="s">
        <v>26</v>
      </c>
      <c r="K13" s="12" t="s">
        <v>13</v>
      </c>
      <c r="L13" s="12" t="s">
        <v>32</v>
      </c>
      <c r="M13" s="10">
        <v>0.67</v>
      </c>
      <c r="N13" s="10">
        <v>0.505</v>
      </c>
      <c r="O13" s="11">
        <v>0.46049999999999819</v>
      </c>
      <c r="P13" s="23">
        <v>86.06049999999999</v>
      </c>
      <c r="Q13" s="194"/>
      <c r="R13" s="195"/>
      <c r="S13" s="210" t="s">
        <v>41</v>
      </c>
      <c r="T13" s="211"/>
      <c r="U13" s="210" t="s">
        <v>41</v>
      </c>
      <c r="V13" s="211"/>
      <c r="W13" s="212" t="s">
        <v>42</v>
      </c>
      <c r="X13" s="213"/>
      <c r="Y13" s="212" t="s">
        <v>42</v>
      </c>
      <c r="Z13" s="213"/>
      <c r="AA13" s="236" t="s">
        <v>42</v>
      </c>
      <c r="AB13" s="237"/>
      <c r="AC13" s="206" t="s">
        <v>48</v>
      </c>
      <c r="AD13" s="207"/>
      <c r="AE13" s="206" t="s">
        <v>48</v>
      </c>
      <c r="AF13" s="207"/>
      <c r="AG13" s="181"/>
      <c r="AH13" s="182"/>
      <c r="AI13" s="194"/>
      <c r="AJ13" s="195"/>
      <c r="AK13" s="194"/>
      <c r="AL13" s="195"/>
      <c r="AM13" s="194"/>
      <c r="AN13" s="195"/>
      <c r="AO13" s="194"/>
      <c r="AP13" s="195"/>
      <c r="AQ13" s="216" t="s">
        <v>53</v>
      </c>
      <c r="AR13" s="217"/>
      <c r="AS13" s="38"/>
      <c r="AU13" s="153" t="s">
        <v>53</v>
      </c>
    </row>
    <row r="14" spans="1:47">
      <c r="A14" s="51" t="s">
        <v>58</v>
      </c>
      <c r="B14" s="28" t="s">
        <v>59</v>
      </c>
      <c r="C14" s="34">
        <v>43824</v>
      </c>
      <c r="D14" s="27" t="s">
        <v>60</v>
      </c>
      <c r="E14" s="28" t="s">
        <v>59</v>
      </c>
      <c r="F14" s="35">
        <v>43824</v>
      </c>
      <c r="G14" s="44" t="s">
        <v>33</v>
      </c>
      <c r="H14" s="8" t="s">
        <v>19</v>
      </c>
      <c r="I14" s="12" t="s">
        <v>16</v>
      </c>
      <c r="J14" s="8" t="s">
        <v>26</v>
      </c>
      <c r="K14" s="12" t="s">
        <v>13</v>
      </c>
      <c r="L14" s="8"/>
      <c r="M14" s="10">
        <v>0.35</v>
      </c>
      <c r="N14" s="10">
        <v>0.28000000000000003</v>
      </c>
      <c r="O14" s="11">
        <v>3.51</v>
      </c>
      <c r="P14" s="23">
        <v>89.11</v>
      </c>
      <c r="Q14" s="194"/>
      <c r="R14" s="195"/>
      <c r="S14" s="212" t="s">
        <v>42</v>
      </c>
      <c r="T14" s="213"/>
      <c r="U14" s="206" t="s">
        <v>48</v>
      </c>
      <c r="V14" s="207"/>
      <c r="W14" s="206" t="s">
        <v>48</v>
      </c>
      <c r="X14" s="207"/>
      <c r="Y14" s="206" t="s">
        <v>48</v>
      </c>
      <c r="Z14" s="207"/>
      <c r="AA14" s="234" t="s">
        <v>48</v>
      </c>
      <c r="AB14" s="235"/>
      <c r="AC14" s="206" t="s">
        <v>48</v>
      </c>
      <c r="AD14" s="207"/>
      <c r="AE14" s="206" t="s">
        <v>48</v>
      </c>
      <c r="AF14" s="207"/>
      <c r="AG14" s="181"/>
      <c r="AH14" s="182"/>
      <c r="AI14" s="216" t="s">
        <v>53</v>
      </c>
      <c r="AJ14" s="217"/>
      <c r="AK14" s="216" t="s">
        <v>53</v>
      </c>
      <c r="AL14" s="217"/>
      <c r="AM14" s="216" t="s">
        <v>53</v>
      </c>
      <c r="AN14" s="217"/>
      <c r="AO14" s="216" t="s">
        <v>53</v>
      </c>
      <c r="AP14" s="217"/>
      <c r="AQ14" s="216" t="s">
        <v>53</v>
      </c>
      <c r="AR14" s="217"/>
      <c r="AS14" s="38"/>
    </row>
    <row r="15" spans="1:47">
      <c r="A15" s="51" t="s">
        <v>58</v>
      </c>
      <c r="B15" s="28" t="s">
        <v>59</v>
      </c>
      <c r="C15" s="34">
        <v>43824</v>
      </c>
      <c r="D15" s="27" t="s">
        <v>60</v>
      </c>
      <c r="E15" s="28" t="s">
        <v>59</v>
      </c>
      <c r="F15" s="35">
        <v>43824</v>
      </c>
      <c r="G15" s="44" t="s">
        <v>34</v>
      </c>
      <c r="H15" s="8" t="s">
        <v>10</v>
      </c>
      <c r="I15" s="8" t="s">
        <v>11</v>
      </c>
      <c r="J15" s="8" t="s">
        <v>26</v>
      </c>
      <c r="K15" s="12" t="s">
        <v>13</v>
      </c>
      <c r="L15" s="8"/>
      <c r="M15" s="10">
        <v>0.72</v>
      </c>
      <c r="N15" s="10">
        <v>0.96799999999999997</v>
      </c>
      <c r="O15" s="11">
        <v>1.6748554839986324E-4</v>
      </c>
      <c r="P15" s="23">
        <v>85.600167485548411</v>
      </c>
      <c r="Q15" s="194"/>
      <c r="R15" s="195"/>
      <c r="S15" s="212" t="s">
        <v>42</v>
      </c>
      <c r="T15" s="213"/>
      <c r="U15" s="212" t="s">
        <v>42</v>
      </c>
      <c r="V15" s="213"/>
      <c r="W15" s="206" t="s">
        <v>48</v>
      </c>
      <c r="X15" s="207"/>
      <c r="Y15" s="206" t="s">
        <v>48</v>
      </c>
      <c r="Z15" s="207"/>
      <c r="AA15" s="206" t="s">
        <v>48</v>
      </c>
      <c r="AB15" s="207"/>
      <c r="AC15" s="206" t="s">
        <v>48</v>
      </c>
      <c r="AD15" s="207"/>
      <c r="AE15" s="206" t="s">
        <v>48</v>
      </c>
      <c r="AF15" s="207"/>
      <c r="AG15" s="181"/>
      <c r="AH15" s="182"/>
      <c r="AI15" s="194"/>
      <c r="AJ15" s="195"/>
      <c r="AK15" s="194"/>
      <c r="AL15" s="195"/>
      <c r="AM15" s="194"/>
      <c r="AN15" s="195"/>
      <c r="AO15" s="224" t="s">
        <v>52</v>
      </c>
      <c r="AP15" s="225"/>
      <c r="AQ15" s="216" t="s">
        <v>53</v>
      </c>
      <c r="AR15" s="217"/>
      <c r="AS15" s="38"/>
    </row>
    <row r="16" spans="1:47">
      <c r="A16" s="52" t="s">
        <v>58</v>
      </c>
      <c r="B16" s="28" t="s">
        <v>59</v>
      </c>
      <c r="C16" s="34">
        <v>43824</v>
      </c>
      <c r="D16" s="27" t="s">
        <v>60</v>
      </c>
      <c r="E16" s="28" t="s">
        <v>59</v>
      </c>
      <c r="F16" s="35">
        <v>43824</v>
      </c>
      <c r="G16" s="44" t="s">
        <v>37</v>
      </c>
      <c r="H16" s="8" t="s">
        <v>31</v>
      </c>
      <c r="I16" s="12" t="s">
        <v>11</v>
      </c>
      <c r="J16" s="8" t="s">
        <v>26</v>
      </c>
      <c r="K16" s="12" t="s">
        <v>17</v>
      </c>
      <c r="L16" s="8"/>
      <c r="M16" s="10">
        <v>0.40000000000000008</v>
      </c>
      <c r="N16" s="10">
        <v>0.40000000000000008</v>
      </c>
      <c r="O16" s="11">
        <v>3.4499999999999997</v>
      </c>
      <c r="P16" s="23">
        <v>89.05</v>
      </c>
      <c r="Q16" s="194"/>
      <c r="R16" s="195"/>
      <c r="S16" s="208" t="s">
        <v>41</v>
      </c>
      <c r="T16" s="209"/>
      <c r="U16" s="206" t="s">
        <v>48</v>
      </c>
      <c r="V16" s="207"/>
      <c r="W16" s="206" t="s">
        <v>48</v>
      </c>
      <c r="X16" s="207"/>
      <c r="Y16" s="206" t="s">
        <v>48</v>
      </c>
      <c r="Z16" s="207"/>
      <c r="AA16" s="206" t="s">
        <v>48</v>
      </c>
      <c r="AB16" s="207"/>
      <c r="AC16" s="206" t="s">
        <v>48</v>
      </c>
      <c r="AD16" s="207"/>
      <c r="AE16" s="206" t="s">
        <v>48</v>
      </c>
      <c r="AF16" s="207"/>
      <c r="AG16" s="183"/>
      <c r="AH16" s="184"/>
      <c r="AI16" s="194"/>
      <c r="AJ16" s="195"/>
      <c r="AK16" s="194"/>
      <c r="AL16" s="195"/>
      <c r="AM16" s="194"/>
      <c r="AN16" s="195"/>
      <c r="AO16" s="218" t="s">
        <v>52</v>
      </c>
      <c r="AP16" s="219"/>
      <c r="AQ16" s="220" t="s">
        <v>53</v>
      </c>
      <c r="AR16" s="221"/>
      <c r="AS16" s="38"/>
    </row>
    <row r="17" spans="1:45">
      <c r="A17" s="52" t="s">
        <v>58</v>
      </c>
      <c r="B17" s="28" t="s">
        <v>62</v>
      </c>
      <c r="C17" s="34">
        <v>43880</v>
      </c>
      <c r="D17" s="27" t="s">
        <v>60</v>
      </c>
      <c r="E17" s="28" t="s">
        <v>62</v>
      </c>
      <c r="F17" s="35">
        <v>43880</v>
      </c>
      <c r="G17" s="45" t="s">
        <v>38</v>
      </c>
      <c r="H17" s="12" t="s">
        <v>24</v>
      </c>
      <c r="I17" s="8" t="s">
        <v>11</v>
      </c>
      <c r="J17" s="8" t="s">
        <v>12</v>
      </c>
      <c r="K17" s="12" t="s">
        <v>17</v>
      </c>
      <c r="L17" s="12" t="s">
        <v>39</v>
      </c>
      <c r="M17" s="10">
        <v>0.1</v>
      </c>
      <c r="N17" s="10">
        <v>0.1</v>
      </c>
      <c r="O17" s="11"/>
      <c r="P17" s="23"/>
      <c r="Q17" s="194"/>
      <c r="R17" s="195"/>
      <c r="S17" s="194"/>
      <c r="T17" s="195"/>
      <c r="U17" s="194"/>
      <c r="V17" s="195"/>
      <c r="W17" s="210" t="s">
        <v>41</v>
      </c>
      <c r="X17" s="211"/>
      <c r="Y17" s="210" t="s">
        <v>41</v>
      </c>
      <c r="Z17" s="211"/>
      <c r="AA17" s="212" t="s">
        <v>42</v>
      </c>
      <c r="AB17" s="213"/>
      <c r="AC17" s="206" t="s">
        <v>48</v>
      </c>
      <c r="AD17" s="207"/>
      <c r="AE17" s="206" t="s">
        <v>48</v>
      </c>
      <c r="AF17" s="207"/>
      <c r="AG17" s="183"/>
      <c r="AH17" s="184"/>
      <c r="AI17" s="183"/>
      <c r="AJ17" s="195"/>
      <c r="AK17" s="194"/>
      <c r="AL17" s="195"/>
      <c r="AM17" s="194"/>
      <c r="AN17" s="195"/>
      <c r="AO17" s="222"/>
      <c r="AP17" s="223"/>
      <c r="AQ17" s="220" t="s">
        <v>53</v>
      </c>
      <c r="AR17" s="221"/>
      <c r="AS17" s="38"/>
    </row>
    <row r="18" spans="1:45" outlineLevel="1">
      <c r="A18" s="52" t="s">
        <v>58</v>
      </c>
      <c r="B18" s="28" t="s">
        <v>59</v>
      </c>
      <c r="C18" s="34">
        <v>43824</v>
      </c>
      <c r="D18" s="27" t="s">
        <v>60</v>
      </c>
      <c r="E18" s="28" t="s">
        <v>59</v>
      </c>
      <c r="F18" s="35">
        <v>43824</v>
      </c>
      <c r="G18" s="44" t="s">
        <v>18</v>
      </c>
      <c r="H18" s="8" t="s">
        <v>19</v>
      </c>
      <c r="I18" s="8" t="s">
        <v>11</v>
      </c>
      <c r="J18" s="8" t="s">
        <v>12</v>
      </c>
      <c r="K18" s="12" t="s">
        <v>17</v>
      </c>
      <c r="L18" s="8" t="s">
        <v>20</v>
      </c>
      <c r="M18" s="10">
        <v>0.23</v>
      </c>
      <c r="N18" s="10">
        <v>0.23</v>
      </c>
      <c r="O18" s="11"/>
      <c r="P18" s="23"/>
      <c r="Q18" s="183"/>
      <c r="R18" s="184"/>
      <c r="S18" s="210" t="s">
        <v>41</v>
      </c>
      <c r="T18" s="211"/>
      <c r="U18" s="204" t="s">
        <v>44</v>
      </c>
      <c r="V18" s="205"/>
      <c r="W18" s="204" t="s">
        <v>44</v>
      </c>
      <c r="X18" s="205"/>
      <c r="Y18" s="204" t="s">
        <v>44</v>
      </c>
      <c r="Z18" s="205"/>
      <c r="AA18" s="204" t="s">
        <v>44</v>
      </c>
      <c r="AB18" s="205"/>
      <c r="AC18" s="232" t="s">
        <v>44</v>
      </c>
      <c r="AD18" s="233"/>
      <c r="AE18" s="204" t="s">
        <v>44</v>
      </c>
      <c r="AF18" s="205"/>
      <c r="AG18" s="183"/>
      <c r="AH18" s="184"/>
      <c r="AI18" s="204" t="s">
        <v>44</v>
      </c>
      <c r="AJ18" s="205"/>
      <c r="AK18" s="204" t="s">
        <v>44</v>
      </c>
      <c r="AL18" s="205"/>
      <c r="AM18" s="204" t="s">
        <v>44</v>
      </c>
      <c r="AN18" s="205"/>
      <c r="AO18" s="204" t="s">
        <v>44</v>
      </c>
      <c r="AP18" s="205"/>
      <c r="AQ18" s="204" t="s">
        <v>44</v>
      </c>
      <c r="AR18" s="205"/>
      <c r="AS18" s="39"/>
    </row>
    <row r="19" spans="1:45" outlineLevel="1">
      <c r="A19" s="51" t="s">
        <v>58</v>
      </c>
      <c r="B19" s="28" t="s">
        <v>63</v>
      </c>
      <c r="C19" s="34">
        <v>43860</v>
      </c>
      <c r="D19" s="27" t="s">
        <v>60</v>
      </c>
      <c r="E19" s="28" t="s">
        <v>63</v>
      </c>
      <c r="F19" s="35">
        <v>43860</v>
      </c>
      <c r="G19" s="44" t="s">
        <v>35</v>
      </c>
      <c r="H19" s="8" t="s">
        <v>15</v>
      </c>
      <c r="I19" s="12" t="s">
        <v>16</v>
      </c>
      <c r="J19" s="8" t="s">
        <v>26</v>
      </c>
      <c r="K19" s="12" t="s">
        <v>17</v>
      </c>
      <c r="L19" s="8" t="s">
        <v>36</v>
      </c>
      <c r="M19" s="10">
        <v>0.20000000000000004</v>
      </c>
      <c r="N19" s="10">
        <v>0.20000000000000004</v>
      </c>
      <c r="O19" s="11">
        <v>6.8840000000000003</v>
      </c>
      <c r="P19" s="23">
        <v>89.134</v>
      </c>
      <c r="Q19" s="183"/>
      <c r="R19" s="184"/>
      <c r="S19" s="210" t="s">
        <v>41</v>
      </c>
      <c r="T19" s="211"/>
      <c r="U19" s="210" t="s">
        <v>41</v>
      </c>
      <c r="V19" s="211"/>
      <c r="W19" s="210" t="s">
        <v>41</v>
      </c>
      <c r="X19" s="211"/>
      <c r="Y19" s="212" t="s">
        <v>42</v>
      </c>
      <c r="Z19" s="213"/>
      <c r="AA19" s="204" t="s">
        <v>44</v>
      </c>
      <c r="AB19" s="205"/>
      <c r="AC19" s="204" t="s">
        <v>44</v>
      </c>
      <c r="AD19" s="205"/>
      <c r="AE19" s="204" t="s">
        <v>44</v>
      </c>
      <c r="AF19" s="205"/>
      <c r="AG19" s="183"/>
      <c r="AH19" s="184"/>
      <c r="AI19" s="194"/>
      <c r="AJ19" s="195"/>
      <c r="AK19" s="194"/>
      <c r="AL19" s="195"/>
      <c r="AM19" s="204" t="s">
        <v>44</v>
      </c>
      <c r="AN19" s="205"/>
      <c r="AO19" s="204" t="s">
        <v>44</v>
      </c>
      <c r="AP19" s="205"/>
      <c r="AQ19" s="204" t="s">
        <v>44</v>
      </c>
      <c r="AR19" s="205"/>
      <c r="AS19" s="38"/>
    </row>
    <row r="20" spans="1:45">
      <c r="A20" s="53"/>
      <c r="B20" s="47"/>
      <c r="C20" s="47"/>
      <c r="D20" s="47"/>
      <c r="E20" s="47"/>
      <c r="F20" s="54"/>
      <c r="G20" s="46"/>
      <c r="H20" s="13"/>
      <c r="I20" s="14"/>
      <c r="J20" s="13"/>
      <c r="K20" s="14"/>
      <c r="L20" s="13"/>
      <c r="M20" s="15"/>
      <c r="N20" s="15"/>
      <c r="O20" s="16"/>
      <c r="P20" s="24"/>
      <c r="Q20" s="185"/>
      <c r="R20" s="186"/>
      <c r="S20" s="202"/>
      <c r="T20" s="203"/>
      <c r="U20" s="202"/>
      <c r="V20" s="203"/>
      <c r="W20" s="202"/>
      <c r="X20" s="203"/>
      <c r="Y20" s="202"/>
      <c r="Z20" s="203"/>
      <c r="AA20" s="185"/>
      <c r="AB20" s="186"/>
      <c r="AC20" s="185"/>
      <c r="AD20" s="186"/>
      <c r="AE20" s="185"/>
      <c r="AF20" s="186"/>
      <c r="AG20" s="185"/>
      <c r="AH20" s="186"/>
      <c r="AI20" s="202"/>
      <c r="AJ20" s="203"/>
      <c r="AK20" s="202"/>
      <c r="AL20" s="203"/>
      <c r="AM20" s="185"/>
      <c r="AN20" s="186"/>
      <c r="AO20" s="185"/>
      <c r="AP20" s="186"/>
      <c r="AQ20" s="185"/>
      <c r="AR20" s="186"/>
      <c r="AS20" s="40"/>
    </row>
    <row r="21" spans="1:45">
      <c r="A21" s="154"/>
      <c r="B21" s="155"/>
      <c r="C21" s="155"/>
      <c r="D21" s="155"/>
      <c r="E21" s="155"/>
      <c r="F21" s="156"/>
      <c r="G21" s="46"/>
      <c r="H21" s="13"/>
      <c r="I21" s="14"/>
      <c r="J21" s="13"/>
      <c r="K21" s="14"/>
      <c r="L21" s="13"/>
      <c r="M21" s="15"/>
      <c r="N21" s="15"/>
      <c r="O21" s="16"/>
      <c r="P21" s="24"/>
      <c r="Q21" s="185"/>
      <c r="R21" s="186"/>
      <c r="S21" s="202"/>
      <c r="T21" s="203"/>
      <c r="U21" s="202"/>
      <c r="V21" s="203"/>
      <c r="W21" s="202"/>
      <c r="X21" s="203"/>
      <c r="Y21" s="202"/>
      <c r="Z21" s="203"/>
      <c r="AA21" s="185"/>
      <c r="AB21" s="186"/>
      <c r="AC21" s="185"/>
      <c r="AD21" s="186"/>
      <c r="AE21" s="185"/>
      <c r="AF21" s="186"/>
      <c r="AG21" s="185"/>
      <c r="AH21" s="186"/>
      <c r="AI21" s="202"/>
      <c r="AJ21" s="203"/>
      <c r="AK21" s="202"/>
      <c r="AL21" s="203"/>
      <c r="AM21" s="185"/>
      <c r="AN21" s="186"/>
      <c r="AO21" s="185"/>
      <c r="AP21" s="186"/>
      <c r="AQ21" s="185"/>
      <c r="AR21" s="186"/>
      <c r="AS21" s="40"/>
    </row>
    <row r="22" spans="1:45" ht="15" thickBot="1">
      <c r="A22" s="55"/>
      <c r="B22" s="56"/>
      <c r="C22" s="56"/>
      <c r="D22" s="56"/>
      <c r="E22" s="56"/>
      <c r="F22" s="57"/>
      <c r="G22" s="49"/>
      <c r="H22" s="17"/>
      <c r="I22" s="18"/>
      <c r="J22" s="18"/>
      <c r="K22" s="17"/>
      <c r="L22" s="17"/>
      <c r="M22" s="19"/>
      <c r="N22" s="19"/>
      <c r="O22" s="20"/>
      <c r="P22" s="25"/>
      <c r="Q22" s="196"/>
      <c r="R22" s="197"/>
      <c r="S22" s="196"/>
      <c r="T22" s="197"/>
      <c r="U22" s="196"/>
      <c r="V22" s="197"/>
      <c r="W22" s="187"/>
      <c r="X22" s="188"/>
      <c r="Y22" s="196"/>
      <c r="Z22" s="197"/>
      <c r="AA22" s="196"/>
      <c r="AB22" s="197"/>
      <c r="AC22" s="196"/>
      <c r="AD22" s="197"/>
      <c r="AE22" s="196"/>
      <c r="AF22" s="197"/>
      <c r="AG22" s="187"/>
      <c r="AH22" s="188"/>
      <c r="AI22" s="187"/>
      <c r="AJ22" s="188"/>
      <c r="AK22" s="196"/>
      <c r="AL22" s="197"/>
      <c r="AM22" s="196"/>
      <c r="AN22" s="197"/>
      <c r="AO22" s="196"/>
      <c r="AP22" s="197"/>
      <c r="AQ22" s="187"/>
      <c r="AR22" s="188"/>
      <c r="AS22" s="41"/>
    </row>
    <row r="23" spans="1:45">
      <c r="Q23" s="147" t="s">
        <v>45</v>
      </c>
      <c r="R23" s="148">
        <f>SUBTOTAL(9,R24:R27)</f>
        <v>0</v>
      </c>
      <c r="S23" s="147" t="s">
        <v>45</v>
      </c>
      <c r="T23" s="148">
        <f>SUBTOTAL(9,T24:T27)</f>
        <v>12</v>
      </c>
      <c r="U23" s="147" t="s">
        <v>45</v>
      </c>
      <c r="V23" s="148">
        <f>SUBTOTAL(9,V24:V27)</f>
        <v>11</v>
      </c>
      <c r="W23" s="147" t="s">
        <v>45</v>
      </c>
      <c r="X23" s="148">
        <f>SUBTOTAL(9,X24:X27)</f>
        <v>12</v>
      </c>
      <c r="Y23" s="147" t="s">
        <v>45</v>
      </c>
      <c r="Z23" s="148">
        <f>SUBTOTAL(9,Z24:Z27)</f>
        <v>12</v>
      </c>
      <c r="AA23" s="147" t="s">
        <v>45</v>
      </c>
      <c r="AB23" s="148">
        <f>SUBTOTAL(9,AB24:AB27)</f>
        <v>11</v>
      </c>
      <c r="AC23" s="147" t="s">
        <v>45</v>
      </c>
      <c r="AD23" s="148">
        <f>SUBTOTAL(9,AD24:AD27)</f>
        <v>11</v>
      </c>
      <c r="AE23" s="147" t="s">
        <v>45</v>
      </c>
      <c r="AF23" s="148">
        <f>SUBTOTAL(9,AF24:AF27)</f>
        <v>11</v>
      </c>
      <c r="AG23" s="147" t="s">
        <v>45</v>
      </c>
      <c r="AH23" s="148">
        <f>SUBTOTAL(9,AH24:AH27)</f>
        <v>0</v>
      </c>
      <c r="AI23" s="147" t="s">
        <v>45</v>
      </c>
      <c r="AJ23" s="148">
        <f>SUBTOTAL(9,AJ24:AJ27)</f>
        <v>2</v>
      </c>
      <c r="AK23" s="147" t="s">
        <v>45</v>
      </c>
      <c r="AL23" s="148">
        <f>SUBTOTAL(9,AL24:AL27)</f>
        <v>4</v>
      </c>
      <c r="AM23" s="147" t="s">
        <v>45</v>
      </c>
      <c r="AN23" s="148">
        <f>SUBTOTAL(9,AN24:AN27)</f>
        <v>4</v>
      </c>
      <c r="AO23" s="147" t="s">
        <v>45</v>
      </c>
      <c r="AP23" s="148">
        <f>SUBTOTAL(9,AP24:AP27)</f>
        <v>7</v>
      </c>
      <c r="AQ23" s="147" t="s">
        <v>45</v>
      </c>
      <c r="AR23" s="148">
        <f>SUBTOTAL(9,AR24:AR27)</f>
        <v>11</v>
      </c>
    </row>
    <row r="24" spans="1:45">
      <c r="Q24" s="189" t="s">
        <v>49</v>
      </c>
      <c r="R24" s="177">
        <f>COUNTIF(Q7:R22,"À TRACER")+COUNTIF(Q7:R22,"TRACÉE")</f>
        <v>0</v>
      </c>
      <c r="S24" s="189" t="s">
        <v>49</v>
      </c>
      <c r="T24" s="177">
        <f>COUNTIF(S7:T22,"À TRACER")+COUNTIF(S7:T22,"TRACÉE")</f>
        <v>10</v>
      </c>
      <c r="U24" s="189" t="s">
        <v>49</v>
      </c>
      <c r="V24" s="177">
        <f>COUNTIF(U7:V22,"À TRACER")+COUNTIF(U7:V22,"TRACÉE")</f>
        <v>7</v>
      </c>
      <c r="W24" s="189" t="s">
        <v>49</v>
      </c>
      <c r="X24" s="177">
        <f>COUNTIF(W7:X22,"À TRACER")+COUNTIF(W7:X22,"TRACÉE")</f>
        <v>5</v>
      </c>
      <c r="Y24" s="189" t="s">
        <v>49</v>
      </c>
      <c r="Z24" s="177">
        <f>COUNTIF(Y7:Z22,"À TRACER")+COUNTIF(Y7:Z22,"TRACÉE")</f>
        <v>3</v>
      </c>
      <c r="AA24" s="189" t="s">
        <v>49</v>
      </c>
      <c r="AB24" s="177">
        <f>COUNTIF(AA7:AB22,"À TRACER")+COUNTIF(AA7:AB22,"TRACÉE")</f>
        <v>2</v>
      </c>
      <c r="AC24" s="189" t="s">
        <v>49</v>
      </c>
      <c r="AD24" s="177">
        <f>COUNTIF(AC7:AD22,"À TRACER")+COUNTIF(AC7:AD22,"TRACÉE")</f>
        <v>0</v>
      </c>
      <c r="AE24" s="189" t="s">
        <v>49</v>
      </c>
      <c r="AF24" s="177">
        <f>COUNTIF(AE7:AF22,"À TRACER")+COUNTIF(AE7:AF22,"TRACÉE")</f>
        <v>0</v>
      </c>
      <c r="AG24" s="189" t="s">
        <v>52</v>
      </c>
      <c r="AH24" s="177">
        <f>COUNTIF(AG7:AH22,"BON À CALFEUTRER")</f>
        <v>0</v>
      </c>
      <c r="AI24" s="189" t="s">
        <v>52</v>
      </c>
      <c r="AJ24" s="177">
        <f>COUNTIF(AI7:AJ22,"BON À CALFEUTRER")</f>
        <v>1</v>
      </c>
      <c r="AK24" s="189" t="s">
        <v>52</v>
      </c>
      <c r="AL24" s="177">
        <f>COUNTIF(AK7:AL22,"BON À CALFEUTRER")</f>
        <v>3</v>
      </c>
      <c r="AM24" s="189" t="s">
        <v>52</v>
      </c>
      <c r="AN24" s="177">
        <f>COUNTIF(AM7:AN22,"BON À CALFEUTRER")</f>
        <v>2</v>
      </c>
      <c r="AO24" s="189" t="s">
        <v>52</v>
      </c>
      <c r="AP24" s="177">
        <f>COUNTIF(AO7:AP22,"BON À CALFEUTRER")</f>
        <v>4</v>
      </c>
      <c r="AQ24" s="189" t="s">
        <v>52</v>
      </c>
      <c r="AR24" s="177">
        <f>COUNTIF(AQ7:AR22,"BON À CALFEUTRER")</f>
        <v>0</v>
      </c>
    </row>
    <row r="25" spans="1:45">
      <c r="Q25" s="189"/>
      <c r="R25" s="177"/>
      <c r="S25" s="189"/>
      <c r="T25" s="177"/>
      <c r="U25" s="189"/>
      <c r="V25" s="177"/>
      <c r="W25" s="189"/>
      <c r="X25" s="177"/>
      <c r="Y25" s="189"/>
      <c r="Z25" s="177"/>
      <c r="AA25" s="189"/>
      <c r="AB25" s="177"/>
      <c r="AC25" s="189"/>
      <c r="AD25" s="177"/>
      <c r="AE25" s="189"/>
      <c r="AF25" s="177"/>
      <c r="AG25" s="189"/>
      <c r="AH25" s="177"/>
      <c r="AI25" s="189"/>
      <c r="AJ25" s="177"/>
      <c r="AK25" s="189"/>
      <c r="AL25" s="177"/>
      <c r="AM25" s="189"/>
      <c r="AN25" s="177"/>
      <c r="AO25" s="189"/>
      <c r="AP25" s="177"/>
      <c r="AQ25" s="189"/>
      <c r="AR25" s="177"/>
    </row>
    <row r="26" spans="1:45">
      <c r="Q26" s="176" t="s">
        <v>50</v>
      </c>
      <c r="R26" s="177">
        <f>COUNTIF(Q7:R22,"FAITE")+COUNTIF(Q7:R22,"EN ATT. MACONNERIE")</f>
        <v>0</v>
      </c>
      <c r="S26" s="176" t="s">
        <v>50</v>
      </c>
      <c r="T26" s="177">
        <f>COUNTIF(S7:T22,"FAITE")+COUNTIF(S7:T22,"EN ATT. MACONNERIE")</f>
        <v>2</v>
      </c>
      <c r="U26" s="176" t="s">
        <v>50</v>
      </c>
      <c r="V26" s="177">
        <f>COUNTIF(U7:V22,"FAITE")+COUNTIF(U7:V22,"EN ATT. MACONNERIE")</f>
        <v>4</v>
      </c>
      <c r="W26" s="176" t="s">
        <v>50</v>
      </c>
      <c r="X26" s="177">
        <f>COUNTIF(W7:X22,"FAITE")+COUNTIF(W7:X22,"EN ATT. MACONNERIE")</f>
        <v>7</v>
      </c>
      <c r="Y26" s="176" t="s">
        <v>50</v>
      </c>
      <c r="Z26" s="177">
        <f>COUNTIF(Y7:Z22,"FAITE")+COUNTIF(Y7:Z22,"EN ATT. MACONNERIE")</f>
        <v>9</v>
      </c>
      <c r="AA26" s="176" t="s">
        <v>50</v>
      </c>
      <c r="AB26" s="177">
        <f>COUNTIF(AA7:AB22,"FAITE")+COUNTIF(AA7:AB22,"EN ATT. MACONNERIE")</f>
        <v>9</v>
      </c>
      <c r="AC26" s="176" t="s">
        <v>50</v>
      </c>
      <c r="AD26" s="177">
        <f>COUNTIF(AC7:AD22,"FAITE")+COUNTIF(AC7:AD22,"EN ATT. MACONNERIE")</f>
        <v>11</v>
      </c>
      <c r="AE26" s="176" t="s">
        <v>50</v>
      </c>
      <c r="AF26" s="177">
        <f>COUNTIF(AE7:AF22,"FAITE")+COUNTIF(AE7:AF22,"EN ATT. MACONNERIE")</f>
        <v>11</v>
      </c>
      <c r="AG26" s="176" t="s">
        <v>53</v>
      </c>
      <c r="AH26" s="177">
        <f>COUNTIF(AG7:AH22,"CALFEUTREMENT FAIT")</f>
        <v>0</v>
      </c>
      <c r="AI26" s="176" t="s">
        <v>53</v>
      </c>
      <c r="AJ26" s="177">
        <f>COUNTIF(AI7:AJ22,"CALFEUTREMENT FAIT")</f>
        <v>1</v>
      </c>
      <c r="AK26" s="176" t="s">
        <v>53</v>
      </c>
      <c r="AL26" s="177">
        <f>COUNTIF(AK7:AL22,"CALFEUTREMENT FAIT")</f>
        <v>1</v>
      </c>
      <c r="AM26" s="176" t="s">
        <v>53</v>
      </c>
      <c r="AN26" s="177">
        <f>COUNTIF(AM7:AN22,"CALFEUTREMENT FAIT")</f>
        <v>2</v>
      </c>
      <c r="AO26" s="176" t="s">
        <v>53</v>
      </c>
      <c r="AP26" s="177">
        <f>COUNTIF(AO7:AP22,"CALFEUTREMENT FAIT")</f>
        <v>3</v>
      </c>
      <c r="AQ26" s="176" t="s">
        <v>53</v>
      </c>
      <c r="AR26" s="177">
        <f>COUNTIF(AQ7:AR22,"CALFEUTREMENT FAIT")</f>
        <v>11</v>
      </c>
    </row>
    <row r="27" spans="1:45">
      <c r="Q27" s="176"/>
      <c r="R27" s="177"/>
      <c r="S27" s="176"/>
      <c r="T27" s="177"/>
      <c r="U27" s="176"/>
      <c r="V27" s="177"/>
      <c r="W27" s="176"/>
      <c r="X27" s="177"/>
      <c r="Y27" s="176"/>
      <c r="Z27" s="177"/>
      <c r="AA27" s="176"/>
      <c r="AB27" s="177"/>
      <c r="AC27" s="176"/>
      <c r="AD27" s="177"/>
      <c r="AE27" s="176"/>
      <c r="AF27" s="177"/>
      <c r="AG27" s="176"/>
      <c r="AH27" s="177"/>
      <c r="AI27" s="176"/>
      <c r="AJ27" s="177"/>
      <c r="AK27" s="176"/>
      <c r="AL27" s="177"/>
      <c r="AM27" s="176"/>
      <c r="AN27" s="177"/>
      <c r="AO27" s="176"/>
      <c r="AP27" s="177"/>
      <c r="AQ27" s="176"/>
      <c r="AR27" s="177"/>
    </row>
    <row r="28" spans="1:45" ht="29.5" thickBot="1">
      <c r="Q28" s="42" t="s">
        <v>46</v>
      </c>
      <c r="R28" s="43" t="e">
        <f>R26/R23</f>
        <v>#DIV/0!</v>
      </c>
      <c r="S28" s="42" t="s">
        <v>46</v>
      </c>
      <c r="T28" s="43">
        <f>T26/T23</f>
        <v>0.16666666666666666</v>
      </c>
      <c r="U28" s="42" t="s">
        <v>46</v>
      </c>
      <c r="V28" s="43">
        <f>V26/V23</f>
        <v>0.36363636363636365</v>
      </c>
      <c r="W28" s="42" t="s">
        <v>46</v>
      </c>
      <c r="X28" s="43">
        <f>X26/X23</f>
        <v>0.58333333333333337</v>
      </c>
      <c r="Y28" s="42" t="s">
        <v>46</v>
      </c>
      <c r="Z28" s="43">
        <f>Z26/Z23</f>
        <v>0.75</v>
      </c>
      <c r="AA28" s="42" t="s">
        <v>46</v>
      </c>
      <c r="AB28" s="43">
        <f>AB26/AB23</f>
        <v>0.81818181818181823</v>
      </c>
      <c r="AC28" s="42" t="s">
        <v>46</v>
      </c>
      <c r="AD28" s="43">
        <f>AD26/AD23</f>
        <v>1</v>
      </c>
      <c r="AE28" s="42" t="s">
        <v>46</v>
      </c>
      <c r="AF28" s="43">
        <f>AF26/AF23</f>
        <v>1</v>
      </c>
      <c r="AG28" s="42" t="s">
        <v>47</v>
      </c>
      <c r="AH28" s="43" t="e">
        <f>AH26/R23</f>
        <v>#DIV/0!</v>
      </c>
      <c r="AI28" s="42" t="s">
        <v>47</v>
      </c>
      <c r="AJ28" s="43">
        <f>AJ26/X23</f>
        <v>8.3333333333333329E-2</v>
      </c>
      <c r="AK28" s="42" t="s">
        <v>47</v>
      </c>
      <c r="AL28" s="43">
        <f>AL26/Z23</f>
        <v>8.3333333333333329E-2</v>
      </c>
      <c r="AM28" s="42" t="s">
        <v>47</v>
      </c>
      <c r="AN28" s="43">
        <f>AN26/AB23</f>
        <v>0.18181818181818182</v>
      </c>
      <c r="AO28" s="42" t="s">
        <v>47</v>
      </c>
      <c r="AP28" s="43">
        <f>AP26/AD23</f>
        <v>0.27272727272727271</v>
      </c>
      <c r="AQ28" s="42" t="s">
        <v>47</v>
      </c>
      <c r="AR28" s="43">
        <f>AR26/AF23</f>
        <v>1</v>
      </c>
    </row>
  </sheetData>
  <autoFilter ref="A6:AS6"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  <filterColumn colId="32" showButton="0"/>
    <filterColumn colId="34" showButton="0"/>
    <filterColumn colId="36" showButton="0"/>
    <filterColumn colId="38" showButton="0"/>
    <filterColumn colId="40" showButton="0"/>
    <filterColumn colId="42" showButton="0"/>
  </autoFilter>
  <mergeCells count="298">
    <mergeCell ref="AA6:AB6"/>
    <mergeCell ref="AG8:AH8"/>
    <mergeCell ref="AM8:AN8"/>
    <mergeCell ref="AO8:AP8"/>
    <mergeCell ref="AQ8:AR8"/>
    <mergeCell ref="AI6:AJ6"/>
    <mergeCell ref="S9:T9"/>
    <mergeCell ref="U9:V9"/>
    <mergeCell ref="W9:X9"/>
    <mergeCell ref="Y9:Z9"/>
    <mergeCell ref="AA9:AB9"/>
    <mergeCell ref="AC9:AD9"/>
    <mergeCell ref="E1:AR1"/>
    <mergeCell ref="S8:T8"/>
    <mergeCell ref="U8:V8"/>
    <mergeCell ref="W8:X8"/>
    <mergeCell ref="Y8:Z8"/>
    <mergeCell ref="AA8:AB8"/>
    <mergeCell ref="AC8:AD8"/>
    <mergeCell ref="AC6:AD6"/>
    <mergeCell ref="S7:T7"/>
    <mergeCell ref="U7:V7"/>
    <mergeCell ref="W7:X7"/>
    <mergeCell ref="Y7:Z7"/>
    <mergeCell ref="AA7:AB7"/>
    <mergeCell ref="AC7:AD7"/>
    <mergeCell ref="S6:T6"/>
    <mergeCell ref="U6:V6"/>
    <mergeCell ref="W6:X6"/>
    <mergeCell ref="Y6:Z6"/>
    <mergeCell ref="S11:T11"/>
    <mergeCell ref="U11:V11"/>
    <mergeCell ref="W11:X11"/>
    <mergeCell ref="Y11:Z11"/>
    <mergeCell ref="AA11:AB11"/>
    <mergeCell ref="AC11:AD11"/>
    <mergeCell ref="S10:T10"/>
    <mergeCell ref="U10:V10"/>
    <mergeCell ref="W10:X10"/>
    <mergeCell ref="Y10:Z10"/>
    <mergeCell ref="AA10:AB10"/>
    <mergeCell ref="AC10:AD10"/>
    <mergeCell ref="AA14:AB14"/>
    <mergeCell ref="AC14:AD14"/>
    <mergeCell ref="S13:T13"/>
    <mergeCell ref="U13:V13"/>
    <mergeCell ref="W13:X13"/>
    <mergeCell ref="Y13:Z13"/>
    <mergeCell ref="AA13:AB13"/>
    <mergeCell ref="AC13:AD13"/>
    <mergeCell ref="S12:T12"/>
    <mergeCell ref="U12:V12"/>
    <mergeCell ref="W12:X12"/>
    <mergeCell ref="Y12:Z12"/>
    <mergeCell ref="AA12:AB12"/>
    <mergeCell ref="AC12:AD12"/>
    <mergeCell ref="AM13:AN13"/>
    <mergeCell ref="AO13:AP13"/>
    <mergeCell ref="AQ13:AR13"/>
    <mergeCell ref="AM14:AN14"/>
    <mergeCell ref="AO14:AP14"/>
    <mergeCell ref="AQ14:AR14"/>
    <mergeCell ref="S19:T19"/>
    <mergeCell ref="U19:V19"/>
    <mergeCell ref="W19:X19"/>
    <mergeCell ref="Y19:Z19"/>
    <mergeCell ref="AA19:AB19"/>
    <mergeCell ref="AC19:AD19"/>
    <mergeCell ref="S15:T15"/>
    <mergeCell ref="U15:V15"/>
    <mergeCell ref="W15:X15"/>
    <mergeCell ref="Y15:Z15"/>
    <mergeCell ref="AA15:AB15"/>
    <mergeCell ref="AC15:AD15"/>
    <mergeCell ref="S18:T18"/>
    <mergeCell ref="U18:V18"/>
    <mergeCell ref="W18:X18"/>
    <mergeCell ref="Y18:Z18"/>
    <mergeCell ref="AA18:AB18"/>
    <mergeCell ref="AC18:AD18"/>
    <mergeCell ref="AM11:AN11"/>
    <mergeCell ref="AO11:AP11"/>
    <mergeCell ref="AQ11:AR11"/>
    <mergeCell ref="AI12:AJ12"/>
    <mergeCell ref="AK12:AL12"/>
    <mergeCell ref="AM12:AN12"/>
    <mergeCell ref="AO12:AP12"/>
    <mergeCell ref="AQ12:AR12"/>
    <mergeCell ref="AI9:AJ9"/>
    <mergeCell ref="AK9:AL9"/>
    <mergeCell ref="AM9:AN9"/>
    <mergeCell ref="AO9:AP9"/>
    <mergeCell ref="AQ9:AR9"/>
    <mergeCell ref="AI10:AJ10"/>
    <mergeCell ref="AK10:AL10"/>
    <mergeCell ref="AM10:AN10"/>
    <mergeCell ref="AO10:AP10"/>
    <mergeCell ref="AQ10:AR10"/>
    <mergeCell ref="AK6:AL6"/>
    <mergeCell ref="AM6:AN6"/>
    <mergeCell ref="AO6:AP6"/>
    <mergeCell ref="AQ6:AR6"/>
    <mergeCell ref="AI7:AJ7"/>
    <mergeCell ref="AK7:AL7"/>
    <mergeCell ref="AM7:AN7"/>
    <mergeCell ref="AO7:AP7"/>
    <mergeCell ref="AQ7:AR7"/>
    <mergeCell ref="AI15:AJ15"/>
    <mergeCell ref="AK15:AL15"/>
    <mergeCell ref="AM15:AN15"/>
    <mergeCell ref="AO15:AP15"/>
    <mergeCell ref="AQ15:AR15"/>
    <mergeCell ref="AI19:AJ19"/>
    <mergeCell ref="AK19:AL19"/>
    <mergeCell ref="AI18:AJ18"/>
    <mergeCell ref="AK18:AL18"/>
    <mergeCell ref="AM18:AN18"/>
    <mergeCell ref="AO18:AP18"/>
    <mergeCell ref="AQ18:AR18"/>
    <mergeCell ref="AC22:AD22"/>
    <mergeCell ref="AI22:AJ22"/>
    <mergeCell ref="AK22:AL22"/>
    <mergeCell ref="AM22:AN22"/>
    <mergeCell ref="AO22:AP22"/>
    <mergeCell ref="AQ22:AR22"/>
    <mergeCell ref="AI16:AJ16"/>
    <mergeCell ref="AK16:AL16"/>
    <mergeCell ref="AM16:AN16"/>
    <mergeCell ref="AO16:AP16"/>
    <mergeCell ref="AQ16:AR16"/>
    <mergeCell ref="AI17:AJ17"/>
    <mergeCell ref="AK17:AL17"/>
    <mergeCell ref="AM17:AN17"/>
    <mergeCell ref="AO17:AP17"/>
    <mergeCell ref="AQ17:AR17"/>
    <mergeCell ref="AC16:AD16"/>
    <mergeCell ref="AC17:AD17"/>
    <mergeCell ref="AM20:AN20"/>
    <mergeCell ref="AO20:AP20"/>
    <mergeCell ref="AQ20:AR20"/>
    <mergeCell ref="AK20:AL20"/>
    <mergeCell ref="AI20:AJ20"/>
    <mergeCell ref="AE20:AF20"/>
    <mergeCell ref="AR26:AR27"/>
    <mergeCell ref="AR24:AR25"/>
    <mergeCell ref="AP26:AP27"/>
    <mergeCell ref="AP24:AP25"/>
    <mergeCell ref="AN26:AN27"/>
    <mergeCell ref="AN24:AN25"/>
    <mergeCell ref="AL26:AL27"/>
    <mergeCell ref="W24:W25"/>
    <mergeCell ref="U26:U27"/>
    <mergeCell ref="U24:U25"/>
    <mergeCell ref="AQ26:AQ27"/>
    <mergeCell ref="AQ24:AQ25"/>
    <mergeCell ref="AO26:AO27"/>
    <mergeCell ref="AO24:AO25"/>
    <mergeCell ref="AM26:AM27"/>
    <mergeCell ref="AM24:AM25"/>
    <mergeCell ref="AK26:AK27"/>
    <mergeCell ref="AD24:AD25"/>
    <mergeCell ref="AD26:AD27"/>
    <mergeCell ref="AC26:AC27"/>
    <mergeCell ref="AC24:AC25"/>
    <mergeCell ref="AA26:AA27"/>
    <mergeCell ref="AA24:AA25"/>
    <mergeCell ref="V26:V27"/>
    <mergeCell ref="AL24:AL25"/>
    <mergeCell ref="AJ26:AJ27"/>
    <mergeCell ref="AJ24:AJ25"/>
    <mergeCell ref="AE6:AF6"/>
    <mergeCell ref="AE7:AF7"/>
    <mergeCell ref="AE8:AF8"/>
    <mergeCell ref="AE9:AF9"/>
    <mergeCell ref="AE10:AF10"/>
    <mergeCell ref="AE11:AF11"/>
    <mergeCell ref="AE12:AF12"/>
    <mergeCell ref="AK24:AK25"/>
    <mergeCell ref="AI26:AI27"/>
    <mergeCell ref="AI24:AI25"/>
    <mergeCell ref="AI13:AJ13"/>
    <mergeCell ref="AK13:AL13"/>
    <mergeCell ref="AI14:AJ14"/>
    <mergeCell ref="AK14:AL14"/>
    <mergeCell ref="AI11:AJ11"/>
    <mergeCell ref="AK11:AL11"/>
    <mergeCell ref="AI8:AJ8"/>
    <mergeCell ref="AK8:AL8"/>
    <mergeCell ref="AE22:AF22"/>
    <mergeCell ref="AE24:AE25"/>
    <mergeCell ref="AF24:AF25"/>
    <mergeCell ref="AA22:AB22"/>
    <mergeCell ref="Y22:Z22"/>
    <mergeCell ref="W22:X22"/>
    <mergeCell ref="U22:V22"/>
    <mergeCell ref="S22:T22"/>
    <mergeCell ref="V24:V25"/>
    <mergeCell ref="T26:T27"/>
    <mergeCell ref="T24:T25"/>
    <mergeCell ref="S26:S27"/>
    <mergeCell ref="S24:S25"/>
    <mergeCell ref="X24:X25"/>
    <mergeCell ref="X26:X27"/>
    <mergeCell ref="Z24:Z25"/>
    <mergeCell ref="Z26:Z27"/>
    <mergeCell ref="AB24:AB25"/>
    <mergeCell ref="AB26:AB27"/>
    <mergeCell ref="Y26:Y27"/>
    <mergeCell ref="Y24:Y25"/>
    <mergeCell ref="W26:W27"/>
    <mergeCell ref="AE16:AF16"/>
    <mergeCell ref="AE17:AF17"/>
    <mergeCell ref="AE18:AF18"/>
    <mergeCell ref="A5:P5"/>
    <mergeCell ref="AC20:AD20"/>
    <mergeCell ref="AA20:AB20"/>
    <mergeCell ref="Y20:Z20"/>
    <mergeCell ref="W20:X20"/>
    <mergeCell ref="U20:V20"/>
    <mergeCell ref="S20:T20"/>
    <mergeCell ref="S16:T16"/>
    <mergeCell ref="U16:V16"/>
    <mergeCell ref="W16:X16"/>
    <mergeCell ref="Y16:Z16"/>
    <mergeCell ref="AA16:AB16"/>
    <mergeCell ref="S17:T17"/>
    <mergeCell ref="U17:V17"/>
    <mergeCell ref="W17:X17"/>
    <mergeCell ref="Y17:Z17"/>
    <mergeCell ref="AA17:AB17"/>
    <mergeCell ref="S14:T14"/>
    <mergeCell ref="U14:V14"/>
    <mergeCell ref="W14:X14"/>
    <mergeCell ref="Y14:Z14"/>
    <mergeCell ref="AM19:AN19"/>
    <mergeCell ref="AO19:AP19"/>
    <mergeCell ref="AQ19:AR19"/>
    <mergeCell ref="AQ21:AR21"/>
    <mergeCell ref="AO21:AP21"/>
    <mergeCell ref="AM21:AN21"/>
    <mergeCell ref="AK21:AL21"/>
    <mergeCell ref="AI21:AJ21"/>
    <mergeCell ref="AE21:AF21"/>
    <mergeCell ref="Q26:Q27"/>
    <mergeCell ref="R26:R27"/>
    <mergeCell ref="AG6:AH6"/>
    <mergeCell ref="AG7:AH7"/>
    <mergeCell ref="AG20:AH20"/>
    <mergeCell ref="AG21:AH21"/>
    <mergeCell ref="AG22:AH22"/>
    <mergeCell ref="AG26:AG27"/>
    <mergeCell ref="AH26:AH27"/>
    <mergeCell ref="AG11:AH11"/>
    <mergeCell ref="AG12:AH12"/>
    <mergeCell ref="AG13:AH13"/>
    <mergeCell ref="AG14:AH14"/>
    <mergeCell ref="AG15:AH15"/>
    <mergeCell ref="AG16:AH16"/>
    <mergeCell ref="AG17:AH17"/>
    <mergeCell ref="AG18:AH18"/>
    <mergeCell ref="AG19:AH19"/>
    <mergeCell ref="W21:X21"/>
    <mergeCell ref="U21:V21"/>
    <mergeCell ref="AE19:AF19"/>
    <mergeCell ref="AE13:AF13"/>
    <mergeCell ref="AE14:AF14"/>
    <mergeCell ref="AE15:AF15"/>
    <mergeCell ref="AE26:AE27"/>
    <mergeCell ref="AF26:AF27"/>
    <mergeCell ref="AG9:AH9"/>
    <mergeCell ref="AG10:AH10"/>
    <mergeCell ref="AG24:AG25"/>
    <mergeCell ref="AH24:AH2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AC21:AD21"/>
    <mergeCell ref="AA21:AB21"/>
    <mergeCell ref="Y21:Z21"/>
    <mergeCell ref="Q21:R21"/>
    <mergeCell ref="Q22:R22"/>
    <mergeCell ref="Q24:Q25"/>
    <mergeCell ref="S21:T21"/>
    <mergeCell ref="R24:R25"/>
    <mergeCell ref="Q5:AF5"/>
    <mergeCell ref="AG5:AR5"/>
  </mergeCells>
  <conditionalFormatting sqref="S7:AF22">
    <cfRule type="cellIs" dxfId="15" priority="161" operator="equal">
      <formula>$AU$11</formula>
    </cfRule>
    <cfRule type="cellIs" dxfId="14" priority="162" operator="equal">
      <formula>$AU$10</formula>
    </cfRule>
    <cfRule type="cellIs" dxfId="13" priority="163" operator="equal">
      <formula>$AU$9</formula>
    </cfRule>
    <cfRule type="cellIs" dxfId="12" priority="164" operator="equal">
      <formula>$AU$8</formula>
    </cfRule>
    <cfRule type="cellIs" dxfId="11" priority="165" operator="equal">
      <formula>$AU$7</formula>
    </cfRule>
  </conditionalFormatting>
  <conditionalFormatting sqref="AI7:AR22">
    <cfRule type="cellIs" dxfId="10" priority="158" operator="equal">
      <formula>$AU$13</formula>
    </cfRule>
    <cfRule type="cellIs" dxfId="9" priority="159" operator="equal">
      <formula>$AU$12</formula>
    </cfRule>
    <cfRule type="cellIs" dxfId="8" priority="160" operator="equal">
      <formula>$AU$11</formula>
    </cfRule>
  </conditionalFormatting>
  <conditionalFormatting sqref="Q7:R22">
    <cfRule type="cellIs" dxfId="7" priority="85" operator="equal">
      <formula>$AU$11</formula>
    </cfRule>
    <cfRule type="cellIs" dxfId="6" priority="86" operator="equal">
      <formula>$AU$10</formula>
    </cfRule>
    <cfRule type="cellIs" dxfId="5" priority="87" operator="equal">
      <formula>$AU$9</formula>
    </cfRule>
    <cfRule type="cellIs" dxfId="4" priority="88" operator="equal">
      <formula>$AU$8</formula>
    </cfRule>
    <cfRule type="cellIs" dxfId="3" priority="89" operator="equal">
      <formula>$AU$7</formula>
    </cfRule>
  </conditionalFormatting>
  <conditionalFormatting sqref="AG7:AH22">
    <cfRule type="cellIs" dxfId="2" priority="77" operator="equal">
      <formula>$AU$13</formula>
    </cfRule>
    <cfRule type="cellIs" dxfId="1" priority="78" operator="equal">
      <formula>$AU$12</formula>
    </cfRule>
    <cfRule type="cellIs" dxfId="0" priority="79" operator="equal">
      <formula>$AU$11</formula>
    </cfRule>
  </conditionalFormatting>
  <dataValidations count="2">
    <dataValidation type="list" allowBlank="1" showInputMessage="1" showErrorMessage="1" errorTitle="Non valide" error="Utiliser le menu déroulant" promptTitle="ETAT CALFEUTREMENT" sqref="AG7:AR22">
      <formula1>$AU$11:$AU$13</formula1>
    </dataValidation>
    <dataValidation type="list" allowBlank="1" showInputMessage="1" showErrorMessage="1" errorTitle="Non valide" error="Utiliser le menu déroulant" promptTitle="ETAT RESA" sqref="Q7:AF22">
      <formula1>$AU$7:$AU$11</formula1>
    </dataValidation>
  </dataValidations>
  <printOptions horizontalCentered="1"/>
  <pageMargins left="0.59055118110236227" right="0.59055118110236227" top="0.35433070866141736" bottom="0.74803149606299213" header="0.31496062992125984" footer="0.31496062992125984"/>
  <pageSetup paperSize="8" scale="28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Bouton2_Cliquer">
                <anchor moveWithCells="1" sizeWithCells="1">
                  <from>
                    <xdr:col>13</xdr:col>
                    <xdr:colOff>184150</xdr:colOff>
                    <xdr:row>0</xdr:row>
                    <xdr:rowOff>755650</xdr:rowOff>
                  </from>
                  <to>
                    <xdr:col>15</xdr:col>
                    <xdr:colOff>622300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Bouton8_Cliquer">
                <anchor moveWithCells="1" sizeWithCells="1">
                  <from>
                    <xdr:col>13</xdr:col>
                    <xdr:colOff>57150</xdr:colOff>
                    <xdr:row>0</xdr:row>
                    <xdr:rowOff>209550</xdr:rowOff>
                  </from>
                  <to>
                    <xdr:col>15</xdr:col>
                    <xdr:colOff>406400</xdr:colOff>
                    <xdr:row>0</xdr:row>
                    <xdr:rowOff>698500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 carottages </vt:lpstr>
      <vt:lpstr>SYNTHESE calfeutrements</vt:lpstr>
      <vt:lpstr>N07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MICHE, Kiliann</dc:creator>
  <cp:lastModifiedBy>MICHE, Kiliann</cp:lastModifiedBy>
  <cp:lastPrinted>2020-07-08T09:32:46Z</cp:lastPrinted>
  <dcterms:created xsi:type="dcterms:W3CDTF">2020-07-06T11:27:06Z</dcterms:created>
  <dcterms:modified xsi:type="dcterms:W3CDTF">2020-07-08T15:04:29Z</dcterms:modified>
</cp:coreProperties>
</file>