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GIRAUF02\OneDrive - Heineken International\Documents\"/>
    </mc:Choice>
  </mc:AlternateContent>
  <bookViews>
    <workbookView xWindow="0" yWindow="0" windowWidth="19170" windowHeight="6160"/>
  </bookViews>
  <sheets>
    <sheet name="semaines" sheetId="2" r:id="rId1"/>
    <sheet name="synthèse" sheetId="3" r:id="rId2"/>
  </sheets>
  <externalReferences>
    <externalReference r:id="rId3"/>
  </externalReferences>
  <definedNames>
    <definedName name="Chrono">0</definedName>
    <definedName name="ChronoTime">43448.4407986111</definedName>
    <definedName name="Liste_des_activites_peripherique" localSheetId="0">semaines!#REF!</definedName>
    <definedName name="Segment_année">#N/A</definedName>
    <definedName name="Segment_mois">#N/A</definedName>
    <definedName name="Segment_motif">#N/A</definedName>
    <definedName name="Segment_nom">#N/A</definedName>
    <definedName name="_xlnm.Print_Area" localSheetId="0">semaines!$B$1:$AB$80</definedName>
  </definedNames>
  <calcPr calcId="162913"/>
  <pivotCaches>
    <pivotCache cacheId="81" r:id="rId4"/>
  </pivotCaches>
  <extLst>
    <ext xmlns:x14="http://schemas.microsoft.com/office/spreadsheetml/2009/9/main" uri="{BBE1A952-AA13-448e-AADC-164F8A28A991}">
      <x14:slicerCaches>
        <x14:slicerCache r:id="rId5"/>
        <x14:slicerCache r:id="rId6"/>
        <x14:slicerCache r:id="rId7"/>
        <x14:slicerCache r:id="rId8"/>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8" i="2" l="1"/>
  <c r="B18" i="2" s="1"/>
  <c r="B28" i="2" s="1"/>
  <c r="B38" i="2" s="1"/>
  <c r="B48" i="2" s="1"/>
  <c r="B58" i="2" s="1"/>
  <c r="B63" i="2" s="1"/>
  <c r="AB77" i="2"/>
  <c r="Z77" i="2"/>
  <c r="Y77" i="2"/>
  <c r="X77" i="2"/>
  <c r="W77" i="2"/>
  <c r="V77" i="2"/>
  <c r="U77" i="2"/>
  <c r="AB66" i="2"/>
  <c r="Z66" i="2"/>
  <c r="Y66" i="2"/>
  <c r="X66" i="2"/>
  <c r="W66" i="2"/>
  <c r="V66" i="2"/>
  <c r="U66" i="2"/>
  <c r="AB64" i="2"/>
  <c r="Z64" i="2"/>
  <c r="Y64" i="2"/>
  <c r="X64" i="2"/>
  <c r="W64" i="2"/>
  <c r="V64" i="2"/>
  <c r="U64" i="2"/>
  <c r="AB62" i="2"/>
  <c r="Z62" i="2"/>
  <c r="Y62" i="2"/>
  <c r="X62" i="2"/>
  <c r="W62" i="2"/>
  <c r="V62" i="2"/>
  <c r="U62" i="2"/>
  <c r="AB60" i="2"/>
  <c r="Z60" i="2"/>
  <c r="Y60" i="2"/>
  <c r="X60" i="2"/>
  <c r="W60" i="2"/>
  <c r="V60" i="2"/>
  <c r="U60" i="2"/>
  <c r="AB58" i="2"/>
  <c r="Z58" i="2"/>
  <c r="Y58" i="2"/>
  <c r="X58" i="2"/>
  <c r="W58" i="2"/>
  <c r="V58" i="2"/>
  <c r="U58" i="2"/>
  <c r="AB56" i="2"/>
  <c r="Z56" i="2"/>
  <c r="Y56" i="2"/>
  <c r="X56" i="2"/>
  <c r="W56" i="2"/>
  <c r="V56" i="2"/>
  <c r="U56" i="2"/>
  <c r="AB54" i="2"/>
  <c r="Z54" i="2"/>
  <c r="Y54" i="2"/>
  <c r="X54" i="2"/>
  <c r="W54" i="2"/>
  <c r="V54" i="2"/>
  <c r="U54" i="2"/>
  <c r="AB52" i="2"/>
  <c r="Z52" i="2"/>
  <c r="Y52" i="2"/>
  <c r="X52" i="2"/>
  <c r="W52" i="2"/>
  <c r="V52" i="2"/>
  <c r="U52" i="2"/>
  <c r="AB50" i="2"/>
  <c r="Z50" i="2"/>
  <c r="Y50" i="2"/>
  <c r="X50" i="2"/>
  <c r="W50" i="2"/>
  <c r="V50" i="2"/>
  <c r="U50" i="2"/>
  <c r="AB48" i="2"/>
  <c r="Z48" i="2"/>
  <c r="Y48" i="2"/>
  <c r="X48" i="2"/>
  <c r="W48" i="2"/>
  <c r="V48" i="2"/>
  <c r="U48" i="2"/>
  <c r="AB46" i="2"/>
  <c r="Z46" i="2"/>
  <c r="Y46" i="2"/>
  <c r="X46" i="2"/>
  <c r="W46" i="2"/>
  <c r="V46" i="2"/>
  <c r="U46" i="2"/>
  <c r="AB44" i="2"/>
  <c r="Z44" i="2"/>
  <c r="Y44" i="2"/>
  <c r="X44" i="2"/>
  <c r="W44" i="2"/>
  <c r="V44" i="2"/>
  <c r="U44" i="2"/>
  <c r="AB42" i="2"/>
  <c r="Z42" i="2"/>
  <c r="Y42" i="2"/>
  <c r="X42" i="2"/>
  <c r="W42" i="2"/>
  <c r="V42" i="2"/>
  <c r="U42" i="2"/>
  <c r="AB40" i="2"/>
  <c r="Z40" i="2"/>
  <c r="Y40" i="2"/>
  <c r="X40" i="2"/>
  <c r="W40" i="2"/>
  <c r="V40" i="2"/>
  <c r="U40" i="2"/>
  <c r="AB38" i="2"/>
  <c r="Z38" i="2"/>
  <c r="Y38" i="2"/>
  <c r="X38" i="2"/>
  <c r="W38" i="2"/>
  <c r="V38" i="2"/>
  <c r="U38" i="2"/>
  <c r="AB36" i="2"/>
  <c r="Z36" i="2"/>
  <c r="Y36" i="2"/>
  <c r="X36" i="2"/>
  <c r="W36" i="2"/>
  <c r="V36" i="2"/>
  <c r="U36" i="2"/>
  <c r="AB34" i="2"/>
  <c r="Z34" i="2"/>
  <c r="Y34" i="2"/>
  <c r="X34" i="2"/>
  <c r="W34" i="2"/>
  <c r="V34" i="2"/>
  <c r="U34" i="2"/>
  <c r="AB32" i="2"/>
  <c r="Z32" i="2"/>
  <c r="Y32" i="2"/>
  <c r="X32" i="2"/>
  <c r="W32" i="2"/>
  <c r="V32" i="2"/>
  <c r="U32" i="2"/>
  <c r="AB30" i="2"/>
  <c r="AA30" i="2"/>
  <c r="Z30" i="2"/>
  <c r="Y30" i="2"/>
  <c r="X30" i="2"/>
  <c r="W30" i="2"/>
  <c r="V30" i="2"/>
  <c r="U30" i="2"/>
  <c r="AB28" i="2"/>
  <c r="Z28" i="2"/>
  <c r="Y28" i="2"/>
  <c r="X28" i="2"/>
  <c r="W28" i="2"/>
  <c r="V28" i="2"/>
  <c r="U28" i="2"/>
  <c r="AB26" i="2"/>
  <c r="Z26" i="2"/>
  <c r="Y26" i="2"/>
  <c r="X26" i="2"/>
  <c r="W26" i="2"/>
  <c r="V26" i="2"/>
  <c r="U26" i="2"/>
  <c r="AB24" i="2"/>
  <c r="Z24" i="2"/>
  <c r="Y24" i="2"/>
  <c r="X24" i="2"/>
  <c r="W24" i="2"/>
  <c r="V24" i="2"/>
  <c r="U24" i="2"/>
  <c r="AB22" i="2"/>
  <c r="AA22" i="2"/>
  <c r="Z22" i="2"/>
  <c r="Y22" i="2"/>
  <c r="X22" i="2"/>
  <c r="W22" i="2"/>
  <c r="V22" i="2"/>
  <c r="U22" i="2"/>
  <c r="AB20" i="2"/>
  <c r="AA20" i="2"/>
  <c r="Z20" i="2"/>
  <c r="Y20" i="2"/>
  <c r="X20" i="2"/>
  <c r="W20" i="2"/>
  <c r="V20" i="2"/>
  <c r="U20" i="2"/>
  <c r="AB18" i="2"/>
  <c r="Z18" i="2"/>
  <c r="Y18" i="2"/>
  <c r="X18" i="2"/>
  <c r="W18" i="2"/>
  <c r="V18" i="2"/>
  <c r="U18" i="2"/>
  <c r="AB16" i="2"/>
  <c r="AA16" i="2"/>
  <c r="AA76" i="2" s="1"/>
  <c r="Z16" i="2"/>
  <c r="Y16" i="2"/>
  <c r="X16" i="2"/>
  <c r="W16" i="2"/>
  <c r="V16" i="2"/>
  <c r="U16" i="2"/>
  <c r="AB14" i="2"/>
  <c r="Z14" i="2"/>
  <c r="Y14" i="2"/>
  <c r="X14" i="2"/>
  <c r="W14" i="2"/>
  <c r="V14" i="2"/>
  <c r="U14" i="2"/>
  <c r="AB12" i="2"/>
  <c r="Z12" i="2"/>
  <c r="Y12" i="2"/>
  <c r="X12" i="2"/>
  <c r="W12" i="2"/>
  <c r="V12" i="2"/>
  <c r="U12" i="2"/>
  <c r="AB10" i="2"/>
  <c r="Z10" i="2"/>
  <c r="Y10" i="2"/>
  <c r="X10" i="2"/>
  <c r="W10" i="2"/>
  <c r="V10" i="2"/>
  <c r="U10" i="2"/>
  <c r="AB8" i="2"/>
  <c r="Z8" i="2"/>
  <c r="Y8" i="2"/>
  <c r="X8" i="2"/>
  <c r="W8" i="2"/>
  <c r="W76" i="2" s="1"/>
  <c r="V8" i="2"/>
  <c r="U8" i="2"/>
  <c r="D8" i="2"/>
  <c r="Z76" i="2" l="1"/>
  <c r="AB76" i="2"/>
  <c r="X76" i="2"/>
  <c r="Y76" i="2"/>
  <c r="T22" i="2"/>
  <c r="T28" i="2"/>
  <c r="T26" i="2"/>
  <c r="T24" i="2"/>
  <c r="T56" i="2"/>
  <c r="T58" i="2"/>
  <c r="T66" i="2"/>
  <c r="T16" i="2"/>
  <c r="T30" i="2"/>
  <c r="T32" i="2"/>
  <c r="T40" i="2"/>
  <c r="T48" i="2"/>
  <c r="T36" i="2"/>
  <c r="T46" i="2"/>
  <c r="T64" i="2"/>
  <c r="U76" i="2"/>
  <c r="T12" i="2"/>
  <c r="T20" i="2"/>
  <c r="T44" i="2"/>
  <c r="T52" i="2"/>
  <c r="T62" i="2"/>
  <c r="T77" i="2"/>
  <c r="T14" i="2"/>
  <c r="T38" i="2"/>
  <c r="T54" i="2"/>
  <c r="V76" i="2"/>
  <c r="T10" i="2"/>
  <c r="T18" i="2"/>
  <c r="T34" i="2"/>
  <c r="T42" i="2"/>
  <c r="T50" i="2"/>
  <c r="T60" i="2"/>
  <c r="T8" i="2"/>
  <c r="T76" i="2" l="1"/>
</calcChain>
</file>

<file path=xl/sharedStrings.xml><?xml version="1.0" encoding="utf-8"?>
<sst xmlns="http://schemas.openxmlformats.org/spreadsheetml/2006/main" count="81" uniqueCount="47">
  <si>
    <t>Année</t>
  </si>
  <si>
    <t>Semaine</t>
  </si>
  <si>
    <t>BATIMENT DE SERVICE</t>
  </si>
  <si>
    <t>PLANNING HEBDO.</t>
  </si>
  <si>
    <t>ACTIVITES PERIPHERIQUE</t>
  </si>
  <si>
    <t xml:space="preserve">Jour FERIE = </t>
  </si>
  <si>
    <t>FONCTION</t>
  </si>
  <si>
    <t>MATIN</t>
  </si>
  <si>
    <t>CDF</t>
  </si>
  <si>
    <t>A.MIDI</t>
  </si>
  <si>
    <t>NUIT</t>
  </si>
  <si>
    <t>Qui</t>
  </si>
  <si>
    <t>Quoi</t>
  </si>
  <si>
    <t>JOURNEE</t>
  </si>
  <si>
    <t>Autres</t>
  </si>
  <si>
    <t>Repos 8</t>
  </si>
  <si>
    <t>CP / CP EXT</t>
  </si>
  <si>
    <t>Jours pouvant être travaillés</t>
  </si>
  <si>
    <t>R8</t>
  </si>
  <si>
    <t>CP</t>
  </si>
  <si>
    <t>CP EXT</t>
  </si>
  <si>
    <t>MAL</t>
  </si>
  <si>
    <t>RCN</t>
  </si>
  <si>
    <t>RCL</t>
  </si>
  <si>
    <t>DEL</t>
  </si>
  <si>
    <t>AST</t>
  </si>
  <si>
    <t>Opérateurs</t>
  </si>
  <si>
    <t>Brasseur</t>
  </si>
  <si>
    <t>Maintenance</t>
  </si>
  <si>
    <t>TOTAL :</t>
  </si>
  <si>
    <t xml:space="preserve">
</t>
  </si>
  <si>
    <t>Somme de nombre</t>
  </si>
  <si>
    <t>Noms/Motifs</t>
  </si>
  <si>
    <t>Paul</t>
  </si>
  <si>
    <t>Pierre</t>
  </si>
  <si>
    <t>Jacques</t>
  </si>
  <si>
    <t>David</t>
  </si>
  <si>
    <t>Louis</t>
  </si>
  <si>
    <t>Jean</t>
  </si>
  <si>
    <t>Total général</t>
  </si>
  <si>
    <t>Période</t>
  </si>
  <si>
    <t>janv</t>
  </si>
  <si>
    <t>févr</t>
  </si>
  <si>
    <t>Techniciens</t>
  </si>
  <si>
    <t>PGP</t>
  </si>
  <si>
    <t xml:space="preserve">Techniciens </t>
  </si>
  <si>
    <t>Technciens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</si>
</sst>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F800]dddd\,\ mmmm\ dd\,\ yyyy"/>
    <numFmt numFmtId="165" formatCode="&quot;sem&quot;00"/>
  </numFmts>
  <fonts count="21" x14ac:knownFonts="1">
    <font>
      <sz val="11"/>
      <color theme="1"/>
      <name val="Calibri"/>
      <family val="2"/>
      <scheme val="minor"/>
    </font>
    <font>
      <b/>
      <sz val="11"/>
      <color theme="1"/>
      <name val="Calibri"/>
      <family val="2"/>
      <scheme val="minor"/>
    </font>
    <font>
      <sz val="14"/>
      <color theme="1"/>
      <name val="Calibri"/>
      <family val="2"/>
      <scheme val="minor"/>
    </font>
    <font>
      <sz val="10"/>
      <name val="Arial"/>
    </font>
    <font>
      <sz val="10"/>
      <name val="Arial"/>
      <family val="2"/>
    </font>
    <font>
      <b/>
      <sz val="14"/>
      <name val="Arial"/>
      <family val="2"/>
    </font>
    <font>
      <b/>
      <i/>
      <u/>
      <sz val="12"/>
      <color indexed="57"/>
      <name val="Arial"/>
      <family val="2"/>
    </font>
    <font>
      <b/>
      <sz val="12"/>
      <name val="Arial"/>
      <family val="2"/>
    </font>
    <font>
      <sz val="9"/>
      <name val="Arial"/>
      <family val="2"/>
    </font>
    <font>
      <b/>
      <sz val="12"/>
      <color rgb="FFFF0000"/>
      <name val="Arial"/>
      <family val="2"/>
    </font>
    <font>
      <b/>
      <sz val="10"/>
      <name val="Arial"/>
      <family val="2"/>
    </font>
    <font>
      <b/>
      <sz val="11"/>
      <color rgb="FFFF0000"/>
      <name val="Arial"/>
      <family val="2"/>
    </font>
    <font>
      <b/>
      <sz val="11"/>
      <name val="Arial"/>
      <family val="2"/>
    </font>
    <font>
      <b/>
      <sz val="9"/>
      <name val="Arial"/>
      <family val="2"/>
    </font>
    <font>
      <sz val="10"/>
      <color indexed="8"/>
      <name val="Arial"/>
      <family val="2"/>
    </font>
    <font>
      <b/>
      <sz val="9"/>
      <color rgb="FFFF0000"/>
      <name val="Arial"/>
      <family val="2"/>
    </font>
    <font>
      <sz val="22"/>
      <name val="Arial"/>
      <family val="2"/>
    </font>
    <font>
      <strike/>
      <sz val="9"/>
      <name val="Arial"/>
      <family val="2"/>
    </font>
    <font>
      <sz val="9"/>
      <color theme="1"/>
      <name val="Arial"/>
      <family val="2"/>
    </font>
    <font>
      <b/>
      <sz val="10"/>
      <color indexed="10"/>
      <name val="Arial"/>
      <family val="2"/>
    </font>
    <font>
      <b/>
      <sz val="8"/>
      <color indexed="10"/>
      <name val="Arial"/>
      <family val="2"/>
    </font>
  </fonts>
  <fills count="15">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indexed="42"/>
        <bgColor indexed="64"/>
      </patternFill>
    </fill>
    <fill>
      <patternFill patternType="solid">
        <fgColor rgb="FFCCFFCC"/>
        <bgColor indexed="64"/>
      </patternFill>
    </fill>
    <fill>
      <patternFill patternType="solid">
        <fgColor indexed="13"/>
        <bgColor indexed="64"/>
      </patternFill>
    </fill>
    <fill>
      <patternFill patternType="solid">
        <fgColor rgb="FFFFFF00"/>
        <bgColor indexed="64"/>
      </patternFill>
    </fill>
    <fill>
      <patternFill patternType="solid">
        <fgColor theme="3" tint="0.79998168889431442"/>
        <bgColor indexed="64"/>
      </patternFill>
    </fill>
    <fill>
      <patternFill patternType="solid">
        <fgColor rgb="FFC5D9F1"/>
        <bgColor indexed="64"/>
      </patternFill>
    </fill>
    <fill>
      <patternFill patternType="solid">
        <fgColor theme="0" tint="-0.249977111117893"/>
        <bgColor indexed="64"/>
      </patternFill>
    </fill>
    <fill>
      <patternFill patternType="solid">
        <fgColor indexed="9"/>
        <bgColor indexed="64"/>
      </patternFill>
    </fill>
    <fill>
      <patternFill patternType="solid">
        <fgColor rgb="FFF8AAF4"/>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style="thick">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
    <xf numFmtId="0" fontId="0" fillId="0" borderId="0"/>
    <xf numFmtId="0" fontId="3" fillId="0" borderId="0"/>
  </cellStyleXfs>
  <cellXfs count="193">
    <xf numFmtId="0" fontId="0" fillId="0" borderId="0" xfId="0"/>
    <xf numFmtId="0" fontId="0" fillId="2" borderId="0" xfId="0" applyFill="1"/>
    <xf numFmtId="0" fontId="2" fillId="0" borderId="0" xfId="0" applyFont="1" applyFill="1" applyAlignment="1">
      <alignment horizontal="center"/>
    </xf>
    <xf numFmtId="0" fontId="3" fillId="0" borderId="0" xfId="1" applyProtection="1"/>
    <xf numFmtId="0" fontId="3" fillId="0" borderId="0" xfId="1" applyAlignment="1" applyProtection="1">
      <alignment horizontal="center"/>
    </xf>
    <xf numFmtId="0" fontId="3" fillId="0" borderId="0" xfId="1" applyFill="1" applyProtection="1"/>
    <xf numFmtId="0" fontId="6" fillId="0" borderId="1" xfId="1" applyFont="1" applyBorder="1" applyProtection="1"/>
    <xf numFmtId="0" fontId="6" fillId="0" borderId="1" xfId="1" applyFont="1" applyBorder="1" applyAlignment="1" applyProtection="1">
      <alignment horizontal="center"/>
    </xf>
    <xf numFmtId="0" fontId="7" fillId="0" borderId="2" xfId="1" applyFont="1" applyFill="1" applyBorder="1" applyAlignment="1" applyProtection="1">
      <alignment horizontal="center"/>
    </xf>
    <xf numFmtId="0" fontId="8" fillId="0" borderId="1" xfId="1" applyFont="1" applyBorder="1" applyProtection="1"/>
    <xf numFmtId="0" fontId="8" fillId="0" borderId="2" xfId="1" applyFont="1" applyBorder="1" applyAlignment="1" applyProtection="1">
      <alignment horizontal="center"/>
    </xf>
    <xf numFmtId="0" fontId="7" fillId="0" borderId="1" xfId="1" applyFont="1" applyBorder="1" applyProtection="1"/>
    <xf numFmtId="0" fontId="10" fillId="4" borderId="10" xfId="1" applyFont="1" applyFill="1" applyBorder="1" applyAlignment="1" applyProtection="1">
      <alignment horizontal="center"/>
    </xf>
    <xf numFmtId="0" fontId="10" fillId="0" borderId="0" xfId="1" applyFont="1" applyFill="1" applyBorder="1" applyAlignment="1" applyProtection="1">
      <alignment horizontal="center"/>
    </xf>
    <xf numFmtId="0" fontId="8" fillId="0" borderId="1" xfId="1" applyFont="1" applyFill="1" applyBorder="1" applyAlignment="1" applyProtection="1"/>
    <xf numFmtId="0" fontId="8" fillId="0" borderId="1" xfId="1" applyFont="1" applyFill="1" applyBorder="1" applyAlignment="1" applyProtection="1">
      <alignment horizontal="center"/>
    </xf>
    <xf numFmtId="0" fontId="8" fillId="0" borderId="1" xfId="1" applyFont="1" applyBorder="1" applyAlignment="1" applyProtection="1">
      <alignment horizontal="center"/>
    </xf>
    <xf numFmtId="0" fontId="10" fillId="0" borderId="1" xfId="1" applyFont="1" applyBorder="1" applyProtection="1"/>
    <xf numFmtId="0" fontId="7" fillId="0" borderId="1" xfId="1" applyFont="1" applyBorder="1" applyAlignment="1" applyProtection="1">
      <alignment horizontal="center"/>
    </xf>
    <xf numFmtId="0" fontId="11" fillId="0" borderId="2" xfId="1" applyFont="1" applyBorder="1" applyAlignment="1" applyProtection="1">
      <alignment horizontal="center"/>
    </xf>
    <xf numFmtId="0" fontId="11" fillId="0" borderId="1" xfId="1" applyFont="1" applyBorder="1" applyAlignment="1" applyProtection="1">
      <alignment horizontal="center"/>
    </xf>
    <xf numFmtId="0" fontId="12" fillId="5" borderId="1" xfId="1" applyFont="1" applyFill="1" applyBorder="1" applyProtection="1"/>
    <xf numFmtId="0" fontId="10" fillId="0" borderId="1" xfId="1" applyFont="1" applyBorder="1" applyAlignment="1" applyProtection="1">
      <alignment horizontal="center"/>
    </xf>
    <xf numFmtId="0" fontId="10" fillId="0" borderId="11" xfId="1" applyFont="1" applyBorder="1" applyAlignment="1" applyProtection="1">
      <alignment horizontal="center"/>
    </xf>
    <xf numFmtId="0" fontId="10" fillId="3" borderId="11" xfId="1" applyFont="1" applyFill="1" applyBorder="1" applyAlignment="1" applyProtection="1">
      <alignment horizontal="center"/>
    </xf>
    <xf numFmtId="0" fontId="10" fillId="3" borderId="13" xfId="1" applyFont="1" applyFill="1" applyBorder="1" applyAlignment="1" applyProtection="1">
      <alignment horizontal="center"/>
    </xf>
    <xf numFmtId="0" fontId="10" fillId="3" borderId="3" xfId="1" applyFont="1" applyFill="1" applyBorder="1" applyAlignment="1" applyProtection="1">
      <alignment horizontal="center"/>
    </xf>
    <xf numFmtId="0" fontId="10" fillId="3" borderId="12" xfId="1" applyFont="1" applyFill="1" applyBorder="1" applyAlignment="1" applyProtection="1">
      <alignment horizontal="center"/>
    </xf>
    <xf numFmtId="0" fontId="8" fillId="0" borderId="15" xfId="1" applyFont="1" applyFill="1" applyBorder="1" applyAlignment="1" applyProtection="1">
      <alignment horizontal="center"/>
    </xf>
    <xf numFmtId="0" fontId="8" fillId="0" borderId="15" xfId="1" applyFont="1" applyBorder="1" applyAlignment="1" applyProtection="1">
      <alignment horizontal="center"/>
    </xf>
    <xf numFmtId="0" fontId="10" fillId="3" borderId="7" xfId="1" applyNumberFormat="1" applyFont="1" applyFill="1" applyBorder="1" applyAlignment="1" applyProtection="1">
      <alignment horizontal="center"/>
    </xf>
    <xf numFmtId="0" fontId="4" fillId="3" borderId="1" xfId="1" applyNumberFormat="1" applyFont="1" applyFill="1" applyBorder="1" applyAlignment="1" applyProtection="1">
      <alignment horizontal="center"/>
    </xf>
    <xf numFmtId="0" fontId="4" fillId="3" borderId="2" xfId="1" applyNumberFormat="1" applyFont="1" applyFill="1" applyBorder="1" applyAlignment="1" applyProtection="1">
      <alignment horizontal="center"/>
    </xf>
    <xf numFmtId="0" fontId="4" fillId="0" borderId="17" xfId="1" applyNumberFormat="1" applyFont="1" applyFill="1" applyBorder="1" applyAlignment="1" applyProtection="1">
      <alignment horizontal="center"/>
    </xf>
    <xf numFmtId="0" fontId="4" fillId="0" borderId="11" xfId="1" applyNumberFormat="1" applyFont="1" applyFill="1" applyBorder="1" applyAlignment="1" applyProtection="1">
      <alignment horizontal="center"/>
    </xf>
    <xf numFmtId="0" fontId="4" fillId="0" borderId="18" xfId="1" applyNumberFormat="1" applyFont="1" applyFill="1" applyBorder="1" applyAlignment="1" applyProtection="1">
      <alignment horizontal="center"/>
    </xf>
    <xf numFmtId="0" fontId="10" fillId="0" borderId="0" xfId="1" applyNumberFormat="1" applyFont="1" applyFill="1" applyBorder="1" applyAlignment="1" applyProtection="1">
      <alignment horizontal="center"/>
    </xf>
    <xf numFmtId="0" fontId="4" fillId="0" borderId="0" xfId="1" applyNumberFormat="1" applyFont="1" applyFill="1" applyBorder="1" applyAlignment="1" applyProtection="1">
      <alignment horizontal="center"/>
    </xf>
    <xf numFmtId="0" fontId="4" fillId="0" borderId="17" xfId="1" applyFont="1" applyFill="1" applyBorder="1" applyAlignment="1" applyProtection="1">
      <alignment horizontal="center"/>
    </xf>
    <xf numFmtId="0" fontId="4" fillId="0" borderId="11" xfId="1" applyFont="1" applyFill="1" applyBorder="1" applyAlignment="1" applyProtection="1">
      <alignment horizontal="center"/>
    </xf>
    <xf numFmtId="0" fontId="4" fillId="0" borderId="18" xfId="1" applyFont="1" applyFill="1" applyBorder="1" applyAlignment="1" applyProtection="1">
      <alignment horizontal="center"/>
    </xf>
    <xf numFmtId="0" fontId="3" fillId="0" borderId="19" xfId="1" applyFill="1" applyBorder="1" applyProtection="1"/>
    <xf numFmtId="0" fontId="8" fillId="7" borderId="1" xfId="1" applyFont="1" applyFill="1" applyBorder="1" applyAlignment="1" applyProtection="1"/>
    <xf numFmtId="0" fontId="8" fillId="7" borderId="1" xfId="1" applyFont="1" applyFill="1" applyBorder="1" applyAlignment="1" applyProtection="1">
      <alignment horizontal="center"/>
    </xf>
    <xf numFmtId="0" fontId="15" fillId="7" borderId="1" xfId="1" applyFont="1" applyFill="1" applyBorder="1" applyAlignment="1" applyProtection="1"/>
    <xf numFmtId="0" fontId="3" fillId="0" borderId="11" xfId="1" applyFill="1" applyBorder="1" applyAlignment="1" applyProtection="1">
      <alignment horizontal="center"/>
    </xf>
    <xf numFmtId="0" fontId="3" fillId="0" borderId="0" xfId="1" applyFill="1" applyBorder="1" applyProtection="1"/>
    <xf numFmtId="0" fontId="8" fillId="9" borderId="1" xfId="1" applyFont="1" applyFill="1" applyBorder="1" applyAlignment="1" applyProtection="1"/>
    <xf numFmtId="0" fontId="8" fillId="9" borderId="1" xfId="1" applyFont="1" applyFill="1" applyBorder="1" applyAlignment="1" applyProtection="1">
      <alignment horizontal="center"/>
    </xf>
    <xf numFmtId="0" fontId="10" fillId="0" borderId="20" xfId="1" applyNumberFormat="1" applyFont="1" applyFill="1" applyBorder="1" applyAlignment="1" applyProtection="1">
      <alignment horizontal="center"/>
    </xf>
    <xf numFmtId="0" fontId="4" fillId="0" borderId="20" xfId="1" applyNumberFormat="1" applyFont="1" applyFill="1" applyBorder="1" applyAlignment="1" applyProtection="1">
      <alignment horizontal="center"/>
    </xf>
    <xf numFmtId="0" fontId="8" fillId="11" borderId="1" xfId="1" applyFont="1" applyFill="1" applyBorder="1" applyAlignment="1" applyProtection="1"/>
    <xf numFmtId="0" fontId="8" fillId="11" borderId="1" xfId="1" applyFont="1" applyFill="1" applyBorder="1" applyAlignment="1" applyProtection="1">
      <alignment horizontal="center"/>
    </xf>
    <xf numFmtId="0" fontId="10" fillId="3" borderId="21" xfId="1" applyNumberFormat="1" applyFont="1" applyFill="1" applyBorder="1" applyAlignment="1" applyProtection="1">
      <alignment horizontal="center"/>
    </xf>
    <xf numFmtId="0" fontId="4" fillId="3" borderId="15" xfId="1" applyNumberFormat="1" applyFont="1" applyFill="1" applyBorder="1" applyAlignment="1" applyProtection="1">
      <alignment horizontal="center"/>
    </xf>
    <xf numFmtId="0" fontId="8" fillId="11" borderId="22" xfId="1" applyFont="1" applyFill="1" applyBorder="1" applyAlignment="1" applyProtection="1"/>
    <xf numFmtId="0" fontId="8" fillId="11" borderId="22" xfId="1" applyFont="1" applyFill="1" applyBorder="1" applyAlignment="1" applyProtection="1">
      <alignment horizontal="center"/>
    </xf>
    <xf numFmtId="0" fontId="8" fillId="0" borderId="22" xfId="1" applyFont="1" applyFill="1" applyBorder="1" applyAlignment="1" applyProtection="1"/>
    <xf numFmtId="0" fontId="8" fillId="0" borderId="23" xfId="1" applyFont="1" applyFill="1" applyBorder="1" applyAlignment="1" applyProtection="1"/>
    <xf numFmtId="0" fontId="8" fillId="0" borderId="15" xfId="1" applyFont="1" applyFill="1" applyBorder="1" applyAlignment="1" applyProtection="1"/>
    <xf numFmtId="0" fontId="16" fillId="0" borderId="0" xfId="1" applyFont="1" applyBorder="1" applyAlignment="1" applyProtection="1">
      <alignment vertical="center"/>
    </xf>
    <xf numFmtId="0" fontId="3" fillId="0" borderId="17" xfId="1" applyFill="1" applyBorder="1" applyAlignment="1" applyProtection="1">
      <alignment horizontal="center"/>
    </xf>
    <xf numFmtId="0" fontId="8" fillId="12" borderId="15" xfId="1" applyFont="1" applyFill="1" applyBorder="1" applyAlignment="1" applyProtection="1"/>
    <xf numFmtId="0" fontId="10" fillId="3" borderId="7" xfId="1" applyNumberFormat="1" applyFont="1" applyFill="1" applyBorder="1" applyAlignment="1" applyProtection="1">
      <alignment horizontal="center" vertical="center"/>
    </xf>
    <xf numFmtId="0" fontId="4" fillId="3" borderId="1" xfId="1" applyNumberFormat="1" applyFont="1" applyFill="1" applyBorder="1" applyAlignment="1" applyProtection="1">
      <alignment horizontal="center" vertical="center"/>
    </xf>
    <xf numFmtId="0" fontId="4" fillId="3" borderId="2" xfId="1" applyNumberFormat="1" applyFont="1" applyFill="1" applyBorder="1" applyAlignment="1" applyProtection="1">
      <alignment horizontal="center" vertical="center"/>
    </xf>
    <xf numFmtId="0" fontId="8" fillId="12" borderId="1" xfId="1" applyFont="1" applyFill="1" applyBorder="1" applyAlignment="1" applyProtection="1"/>
    <xf numFmtId="0" fontId="3" fillId="0" borderId="24" xfId="1" applyFill="1" applyBorder="1" applyAlignment="1" applyProtection="1">
      <alignment horizontal="center"/>
    </xf>
    <xf numFmtId="0" fontId="4" fillId="0" borderId="1" xfId="1" applyFont="1" applyFill="1" applyBorder="1" applyAlignment="1" applyProtection="1">
      <alignment horizontal="center"/>
    </xf>
    <xf numFmtId="0" fontId="3" fillId="0" borderId="25" xfId="1" applyFill="1" applyBorder="1" applyAlignment="1" applyProtection="1">
      <alignment horizontal="center"/>
    </xf>
    <xf numFmtId="0" fontId="3" fillId="0" borderId="20" xfId="1" applyFill="1" applyBorder="1" applyProtection="1"/>
    <xf numFmtId="0" fontId="3" fillId="0" borderId="7" xfId="1" applyFill="1" applyBorder="1" applyProtection="1"/>
    <xf numFmtId="0" fontId="8" fillId="0" borderId="11" xfId="1" applyFont="1" applyFill="1" applyBorder="1" applyAlignment="1" applyProtection="1"/>
    <xf numFmtId="0" fontId="8" fillId="7" borderId="20" xfId="1" applyFont="1" applyFill="1" applyBorder="1" applyAlignment="1" applyProtection="1"/>
    <xf numFmtId="0" fontId="8" fillId="7" borderId="7" xfId="1" applyFont="1" applyFill="1" applyBorder="1" applyAlignment="1" applyProtection="1">
      <alignment horizontal="center"/>
    </xf>
    <xf numFmtId="0" fontId="8" fillId="7" borderId="15" xfId="1" applyFont="1" applyFill="1" applyBorder="1" applyAlignment="1" applyProtection="1"/>
    <xf numFmtId="0" fontId="8" fillId="12" borderId="22" xfId="1" applyFont="1" applyFill="1" applyBorder="1" applyAlignment="1" applyProtection="1"/>
    <xf numFmtId="0" fontId="17" fillId="0" borderId="1" xfId="1" applyFont="1" applyFill="1" applyBorder="1" applyAlignment="1" applyProtection="1"/>
    <xf numFmtId="0" fontId="4" fillId="3" borderId="26" xfId="1" applyNumberFormat="1" applyFont="1" applyFill="1" applyBorder="1" applyAlignment="1" applyProtection="1">
      <alignment horizontal="center"/>
    </xf>
    <xf numFmtId="0" fontId="3" fillId="0" borderId="18" xfId="1" applyFill="1" applyBorder="1" applyAlignment="1" applyProtection="1">
      <alignment horizontal="center"/>
    </xf>
    <xf numFmtId="0" fontId="10" fillId="3" borderId="24" xfId="1" applyNumberFormat="1" applyFont="1" applyFill="1" applyBorder="1" applyAlignment="1" applyProtection="1">
      <alignment horizontal="center"/>
    </xf>
    <xf numFmtId="0" fontId="4" fillId="0" borderId="24" xfId="1" applyFont="1" applyFill="1" applyBorder="1" applyAlignment="1" applyProtection="1">
      <alignment horizontal="center"/>
    </xf>
    <xf numFmtId="0" fontId="3" fillId="0" borderId="1" xfId="1" applyFill="1" applyBorder="1" applyAlignment="1" applyProtection="1">
      <alignment horizontal="center"/>
    </xf>
    <xf numFmtId="0" fontId="4" fillId="0" borderId="25" xfId="1" applyFont="1" applyFill="1" applyBorder="1" applyAlignment="1" applyProtection="1">
      <alignment horizontal="center"/>
    </xf>
    <xf numFmtId="0" fontId="18" fillId="0" borderId="1" xfId="1" applyFont="1" applyFill="1" applyBorder="1" applyAlignment="1" applyProtection="1"/>
    <xf numFmtId="0" fontId="14" fillId="6" borderId="1" xfId="1" applyFont="1" applyFill="1" applyBorder="1" applyProtection="1"/>
    <xf numFmtId="0" fontId="3" fillId="0" borderId="1" xfId="1" applyFill="1" applyBorder="1" applyProtection="1"/>
    <xf numFmtId="0" fontId="10" fillId="8" borderId="22" xfId="1" applyFont="1" applyFill="1" applyBorder="1" applyProtection="1"/>
    <xf numFmtId="0" fontId="8" fillId="9" borderId="22" xfId="1" applyFont="1" applyFill="1" applyBorder="1" applyAlignment="1" applyProtection="1"/>
    <xf numFmtId="0" fontId="8" fillId="9" borderId="22" xfId="1" applyFont="1" applyFill="1" applyBorder="1" applyAlignment="1" applyProtection="1">
      <alignment horizontal="center"/>
    </xf>
    <xf numFmtId="0" fontId="4" fillId="0" borderId="24" xfId="1" applyNumberFormat="1" applyFont="1" applyFill="1" applyBorder="1" applyAlignment="1" applyProtection="1">
      <alignment horizontal="center"/>
    </xf>
    <xf numFmtId="0" fontId="4" fillId="0" borderId="1" xfId="1" applyNumberFormat="1" applyFont="1" applyFill="1" applyBorder="1" applyAlignment="1" applyProtection="1">
      <alignment horizontal="center"/>
    </xf>
    <xf numFmtId="0" fontId="4" fillId="0" borderId="25" xfId="1" applyNumberFormat="1" applyFont="1" applyFill="1" applyBorder="1" applyAlignment="1" applyProtection="1">
      <alignment horizontal="center"/>
    </xf>
    <xf numFmtId="0" fontId="15" fillId="0" borderId="15" xfId="1" applyFont="1" applyFill="1" applyBorder="1" applyAlignment="1" applyProtection="1"/>
    <xf numFmtId="0" fontId="8" fillId="0" borderId="26" xfId="1" applyFont="1" applyBorder="1" applyProtection="1"/>
    <xf numFmtId="0" fontId="8" fillId="0" borderId="6" xfId="1" applyFont="1" applyBorder="1" applyAlignment="1" applyProtection="1">
      <alignment horizontal="center"/>
    </xf>
    <xf numFmtId="0" fontId="8" fillId="13" borderId="0" xfId="1" applyFont="1" applyFill="1" applyBorder="1" applyAlignment="1" applyProtection="1">
      <alignment horizontal="left"/>
    </xf>
    <xf numFmtId="0" fontId="8" fillId="13" borderId="0" xfId="1" applyFont="1" applyFill="1" applyBorder="1" applyProtection="1"/>
    <xf numFmtId="0" fontId="15" fillId="0" borderId="1" xfId="1" applyFont="1" applyFill="1" applyBorder="1" applyAlignment="1" applyProtection="1"/>
    <xf numFmtId="0" fontId="8" fillId="0" borderId="29" xfId="1" applyFont="1" applyBorder="1" applyProtection="1"/>
    <xf numFmtId="0" fontId="8" fillId="0" borderId="30" xfId="1" applyFont="1" applyBorder="1" applyAlignment="1" applyProtection="1">
      <alignment horizontal="center"/>
    </xf>
    <xf numFmtId="0" fontId="19" fillId="0" borderId="0" xfId="1" applyFont="1" applyProtection="1"/>
    <xf numFmtId="0" fontId="3" fillId="0" borderId="0" xfId="1" applyBorder="1" applyAlignment="1" applyProtection="1"/>
    <xf numFmtId="0" fontId="4" fillId="0" borderId="32" xfId="1" applyFont="1" applyFill="1" applyBorder="1" applyAlignment="1" applyProtection="1">
      <alignment horizontal="center"/>
    </xf>
    <xf numFmtId="0" fontId="4" fillId="0" borderId="12" xfId="1" applyFont="1" applyFill="1" applyBorder="1" applyAlignment="1" applyProtection="1">
      <alignment horizontal="center"/>
    </xf>
    <xf numFmtId="0" fontId="3" fillId="0" borderId="33" xfId="1" applyFill="1" applyBorder="1" applyAlignment="1" applyProtection="1">
      <alignment horizontal="center"/>
    </xf>
    <xf numFmtId="0" fontId="3" fillId="0" borderId="4" xfId="1" applyFill="1" applyBorder="1" applyProtection="1"/>
    <xf numFmtId="0" fontId="8" fillId="0" borderId="0" xfId="1" applyFont="1" applyAlignment="1" applyProtection="1">
      <alignment horizontal="center"/>
    </xf>
    <xf numFmtId="0" fontId="8" fillId="0" borderId="0" xfId="1" applyFont="1" applyProtection="1"/>
    <xf numFmtId="0" fontId="8" fillId="0" borderId="0" xfId="1" applyFont="1" applyBorder="1" applyProtection="1"/>
    <xf numFmtId="0" fontId="8" fillId="0" borderId="0" xfId="1" applyFont="1" applyBorder="1" applyAlignment="1" applyProtection="1">
      <alignment horizontal="center"/>
    </xf>
    <xf numFmtId="0" fontId="3" fillId="0" borderId="34" xfId="1" applyFill="1" applyBorder="1" applyProtection="1"/>
    <xf numFmtId="0" fontId="19" fillId="0" borderId="0" xfId="1" applyFont="1" applyBorder="1" applyAlignment="1" applyProtection="1">
      <alignment horizontal="center"/>
    </xf>
    <xf numFmtId="49" fontId="8" fillId="0" borderId="0" xfId="1" applyNumberFormat="1" applyFont="1" applyBorder="1" applyAlignment="1" applyProtection="1">
      <alignment horizontal="center"/>
    </xf>
    <xf numFmtId="0" fontId="3" fillId="0" borderId="32" xfId="1" applyFill="1" applyBorder="1" applyAlignment="1" applyProtection="1">
      <alignment horizontal="center"/>
    </xf>
    <xf numFmtId="0" fontId="3" fillId="0" borderId="0" xfId="1" applyBorder="1" applyProtection="1"/>
    <xf numFmtId="0" fontId="19" fillId="0" borderId="0" xfId="1" applyFont="1" applyBorder="1" applyProtection="1"/>
    <xf numFmtId="0" fontId="3" fillId="0" borderId="0" xfId="1" applyBorder="1" applyAlignment="1" applyProtection="1">
      <alignment horizontal="center"/>
    </xf>
    <xf numFmtId="0" fontId="10" fillId="14" borderId="38" xfId="1" applyFont="1" applyFill="1" applyBorder="1" applyAlignment="1" applyProtection="1">
      <alignment horizontal="center"/>
    </xf>
    <xf numFmtId="2" fontId="10" fillId="3" borderId="34" xfId="1" applyNumberFormat="1" applyFont="1" applyFill="1" applyBorder="1" applyAlignment="1" applyProtection="1">
      <alignment horizontal="center" vertical="center"/>
    </xf>
    <xf numFmtId="2" fontId="10" fillId="3" borderId="20" xfId="1" applyNumberFormat="1" applyFont="1" applyFill="1" applyBorder="1" applyAlignment="1" applyProtection="1">
      <alignment horizontal="center" vertical="center"/>
    </xf>
    <xf numFmtId="2" fontId="10" fillId="3" borderId="7" xfId="1" applyNumberFormat="1" applyFont="1" applyFill="1" applyBorder="1" applyAlignment="1" applyProtection="1">
      <alignment horizontal="center" vertical="center"/>
    </xf>
    <xf numFmtId="0" fontId="10" fillId="3" borderId="21" xfId="1" applyNumberFormat="1" applyFont="1" applyFill="1" applyBorder="1" applyAlignment="1" applyProtection="1">
      <alignment horizontal="center" vertical="center"/>
    </xf>
    <xf numFmtId="0" fontId="4" fillId="3" borderId="15" xfId="1" applyNumberFormat="1" applyFont="1" applyFill="1" applyBorder="1" applyAlignment="1" applyProtection="1">
      <alignment horizontal="center" vertical="center"/>
    </xf>
    <xf numFmtId="0" fontId="4" fillId="3" borderId="26" xfId="1" applyNumberFormat="1" applyFont="1" applyFill="1" applyBorder="1" applyAlignment="1" applyProtection="1">
      <alignment horizontal="center" vertical="center"/>
    </xf>
    <xf numFmtId="0" fontId="0" fillId="0" borderId="0" xfId="0" applyAlignment="1">
      <alignment wrapText="1"/>
    </xf>
    <xf numFmtId="0" fontId="0" fillId="0" borderId="0" xfId="0" applyAlignment="1">
      <alignment horizontal="left"/>
    </xf>
    <xf numFmtId="0" fontId="0" fillId="0" borderId="0" xfId="0" applyNumberFormat="1"/>
    <xf numFmtId="0" fontId="0" fillId="0" borderId="0" xfId="0" applyAlignment="1">
      <alignment horizontal="left" indent="1"/>
    </xf>
    <xf numFmtId="165" fontId="0" fillId="0" borderId="0" xfId="0" applyNumberFormat="1" applyAlignment="1">
      <alignment horizontal="left" indent="2"/>
    </xf>
    <xf numFmtId="0" fontId="3" fillId="0" borderId="11" xfId="1" applyBorder="1" applyProtection="1"/>
    <xf numFmtId="0" fontId="19" fillId="0" borderId="0" xfId="1" applyFont="1" applyBorder="1" applyAlignment="1" applyProtection="1">
      <alignment horizontal="center"/>
    </xf>
    <xf numFmtId="0" fontId="20" fillId="0" borderId="0" xfId="1" applyFont="1" applyBorder="1" applyAlignment="1" applyProtection="1">
      <alignment horizontal="center"/>
    </xf>
    <xf numFmtId="0" fontId="7" fillId="0" borderId="2" xfId="1" applyFont="1" applyBorder="1" applyAlignment="1" applyProtection="1">
      <alignment horizontal="center"/>
    </xf>
    <xf numFmtId="0" fontId="7" fillId="0" borderId="20" xfId="1" applyFont="1" applyBorder="1" applyAlignment="1" applyProtection="1">
      <alignment horizontal="center"/>
    </xf>
    <xf numFmtId="0" fontId="7" fillId="0" borderId="7" xfId="1" applyFont="1" applyBorder="1" applyAlignment="1" applyProtection="1">
      <alignment horizontal="center"/>
    </xf>
    <xf numFmtId="0" fontId="5" fillId="0" borderId="2" xfId="1" applyFont="1" applyBorder="1" applyAlignment="1" applyProtection="1">
      <alignment horizontal="center"/>
    </xf>
    <xf numFmtId="0" fontId="5" fillId="0" borderId="20" xfId="1" applyFont="1" applyBorder="1" applyAlignment="1" applyProtection="1">
      <alignment horizontal="center"/>
    </xf>
    <xf numFmtId="0" fontId="5" fillId="0" borderId="7" xfId="1" applyFont="1" applyBorder="1" applyAlignment="1" applyProtection="1">
      <alignment horizontal="center"/>
    </xf>
    <xf numFmtId="0" fontId="3" fillId="0" borderId="2" xfId="1" applyBorder="1" applyAlignment="1" applyProtection="1">
      <alignment horizontal="center"/>
    </xf>
    <xf numFmtId="0" fontId="3" fillId="0" borderId="20" xfId="1" applyBorder="1" applyAlignment="1" applyProtection="1">
      <alignment horizontal="center"/>
    </xf>
    <xf numFmtId="0" fontId="3" fillId="0" borderId="40" xfId="1" applyBorder="1" applyAlignment="1" applyProtection="1">
      <alignment horizontal="center"/>
    </xf>
    <xf numFmtId="164" fontId="1" fillId="0" borderId="44" xfId="0" applyNumberFormat="1" applyFont="1" applyFill="1" applyBorder="1" applyAlignment="1">
      <alignment horizontal="center" vertical="center"/>
    </xf>
    <xf numFmtId="164" fontId="1" fillId="0" borderId="45" xfId="0" applyNumberFormat="1" applyFont="1" applyFill="1" applyBorder="1" applyAlignment="1">
      <alignment horizontal="center" vertical="center"/>
    </xf>
    <xf numFmtId="164" fontId="1" fillId="0" borderId="46" xfId="0" applyNumberFormat="1" applyFont="1" applyFill="1" applyBorder="1" applyAlignment="1">
      <alignment horizontal="center" vertical="center"/>
    </xf>
    <xf numFmtId="0" fontId="8" fillId="0" borderId="0" xfId="1" applyFont="1" applyBorder="1" applyAlignment="1" applyProtection="1">
      <alignment horizontal="center"/>
    </xf>
    <xf numFmtId="49" fontId="8" fillId="0" borderId="0" xfId="1" applyNumberFormat="1" applyFont="1" applyBorder="1" applyAlignment="1" applyProtection="1">
      <alignment horizontal="center"/>
    </xf>
    <xf numFmtId="0" fontId="8" fillId="2" borderId="8" xfId="1" applyFont="1" applyFill="1" applyBorder="1" applyAlignment="1" applyProtection="1">
      <alignment horizontal="center"/>
    </xf>
    <xf numFmtId="0" fontId="8" fillId="2" borderId="9" xfId="1" applyFont="1" applyFill="1" applyBorder="1" applyAlignment="1" applyProtection="1">
      <alignment horizontal="center"/>
    </xf>
    <xf numFmtId="0" fontId="8" fillId="2" borderId="16" xfId="1" applyFont="1" applyFill="1" applyBorder="1" applyAlignment="1" applyProtection="1">
      <alignment horizontal="center"/>
    </xf>
    <xf numFmtId="0" fontId="10" fillId="14" borderId="35" xfId="1" applyFont="1" applyFill="1" applyBorder="1" applyAlignment="1" applyProtection="1">
      <alignment horizontal="center"/>
    </xf>
    <xf numFmtId="0" fontId="10" fillId="14" borderId="36" xfId="1" applyFont="1" applyFill="1" applyBorder="1" applyAlignment="1" applyProtection="1">
      <alignment horizontal="center"/>
    </xf>
    <xf numFmtId="0" fontId="10" fillId="14" borderId="37" xfId="1" applyFont="1" applyFill="1" applyBorder="1" applyAlignment="1" applyProtection="1">
      <alignment horizontal="center"/>
    </xf>
    <xf numFmtId="0" fontId="10" fillId="3" borderId="8" xfId="1" applyNumberFormat="1" applyFont="1" applyFill="1" applyBorder="1" applyAlignment="1" applyProtection="1">
      <alignment horizontal="center"/>
    </xf>
    <xf numFmtId="0" fontId="10" fillId="3" borderId="9" xfId="1" applyNumberFormat="1" applyFont="1" applyFill="1" applyBorder="1" applyAlignment="1" applyProtection="1">
      <alignment horizontal="center"/>
    </xf>
    <xf numFmtId="0" fontId="10" fillId="3" borderId="39" xfId="1" applyNumberFormat="1" applyFont="1" applyFill="1" applyBorder="1" applyAlignment="1" applyProtection="1">
      <alignment horizontal="center"/>
    </xf>
    <xf numFmtId="0" fontId="19" fillId="0" borderId="2" xfId="1" applyFont="1" applyBorder="1" applyAlignment="1" applyProtection="1">
      <alignment horizontal="center"/>
    </xf>
    <xf numFmtId="0" fontId="19" fillId="0" borderId="7" xfId="1" applyFont="1" applyBorder="1" applyAlignment="1" applyProtection="1">
      <alignment horizontal="center"/>
    </xf>
    <xf numFmtId="49" fontId="8" fillId="0" borderId="30" xfId="1" applyNumberFormat="1" applyFont="1" applyBorder="1" applyAlignment="1" applyProtection="1">
      <alignment horizontal="center"/>
    </xf>
    <xf numFmtId="49" fontId="8" fillId="0" borderId="31" xfId="1" applyNumberFormat="1" applyFont="1" applyBorder="1" applyAlignment="1" applyProtection="1">
      <alignment horizontal="center"/>
    </xf>
    <xf numFmtId="0" fontId="20" fillId="0" borderId="2" xfId="1" applyFont="1" applyBorder="1" applyAlignment="1" applyProtection="1">
      <alignment horizontal="center"/>
    </xf>
    <xf numFmtId="0" fontId="20" fillId="0" borderId="20" xfId="1" applyFont="1" applyBorder="1" applyAlignment="1" applyProtection="1">
      <alignment horizontal="center"/>
    </xf>
    <xf numFmtId="0" fontId="20" fillId="0" borderId="7" xfId="1" applyFont="1" applyBorder="1" applyAlignment="1" applyProtection="1">
      <alignment horizontal="center"/>
    </xf>
    <xf numFmtId="0" fontId="19" fillId="0" borderId="20" xfId="1" applyFont="1" applyBorder="1" applyAlignment="1" applyProtection="1">
      <alignment horizontal="center"/>
    </xf>
    <xf numFmtId="0" fontId="4" fillId="2" borderId="14" xfId="1" applyFont="1" applyFill="1" applyBorder="1" applyAlignment="1" applyProtection="1">
      <alignment horizontal="center" vertical="center"/>
    </xf>
    <xf numFmtId="0" fontId="3" fillId="2" borderId="14" xfId="1" applyFill="1" applyBorder="1" applyAlignment="1" applyProtection="1">
      <alignment horizontal="center" vertical="center"/>
    </xf>
    <xf numFmtId="0" fontId="3" fillId="2" borderId="15" xfId="1" applyFill="1" applyBorder="1" applyAlignment="1" applyProtection="1">
      <alignment horizontal="center" vertical="center"/>
    </xf>
    <xf numFmtId="0" fontId="19" fillId="0" borderId="26" xfId="1" applyFont="1" applyBorder="1" applyAlignment="1" applyProtection="1">
      <alignment horizontal="center"/>
    </xf>
    <xf numFmtId="0" fontId="19" fillId="0" borderId="21" xfId="1" applyFont="1" applyBorder="1" applyAlignment="1" applyProtection="1">
      <alignment horizontal="center"/>
    </xf>
    <xf numFmtId="49" fontId="8" fillId="0" borderId="27" xfId="1" applyNumberFormat="1" applyFont="1" applyBorder="1" applyAlignment="1" applyProtection="1">
      <alignment horizontal="center"/>
    </xf>
    <xf numFmtId="49" fontId="8" fillId="0" borderId="28" xfId="1" applyNumberFormat="1" applyFont="1" applyBorder="1" applyAlignment="1" applyProtection="1">
      <alignment horizontal="center"/>
    </xf>
    <xf numFmtId="0" fontId="10" fillId="8" borderId="1" xfId="1" applyFont="1" applyFill="1" applyBorder="1" applyAlignment="1" applyProtection="1">
      <alignment horizontal="center" vertical="center"/>
    </xf>
    <xf numFmtId="0" fontId="10" fillId="10" borderId="1" xfId="1" applyFont="1" applyFill="1" applyBorder="1" applyAlignment="1" applyProtection="1">
      <alignment horizontal="center" vertical="center"/>
    </xf>
    <xf numFmtId="0" fontId="10" fillId="10" borderId="22" xfId="1" applyFont="1" applyFill="1" applyBorder="1" applyAlignment="1" applyProtection="1">
      <alignment horizontal="center" vertical="center"/>
    </xf>
    <xf numFmtId="0" fontId="14" fillId="6" borderId="11" xfId="1" applyFont="1" applyFill="1" applyBorder="1" applyAlignment="1" applyProtection="1">
      <alignment horizontal="center" vertical="center"/>
    </xf>
    <xf numFmtId="0" fontId="14" fillId="6" borderId="15" xfId="1" applyFont="1" applyFill="1" applyBorder="1" applyAlignment="1" applyProtection="1">
      <alignment horizontal="center" vertical="center"/>
    </xf>
    <xf numFmtId="0" fontId="14" fillId="6" borderId="13" xfId="1" applyFont="1" applyFill="1" applyBorder="1" applyAlignment="1" applyProtection="1">
      <alignment horizontal="center" vertical="center"/>
    </xf>
    <xf numFmtId="0" fontId="10" fillId="10" borderId="7" xfId="1" applyFont="1" applyFill="1" applyBorder="1" applyAlignment="1" applyProtection="1">
      <alignment horizontal="center" vertical="center"/>
    </xf>
    <xf numFmtId="0" fontId="10" fillId="10" borderId="43" xfId="1" applyFont="1" applyFill="1" applyBorder="1" applyAlignment="1" applyProtection="1">
      <alignment horizontal="center" vertical="center"/>
    </xf>
    <xf numFmtId="0" fontId="4" fillId="2" borderId="42" xfId="1" applyFont="1" applyFill="1" applyBorder="1" applyAlignment="1" applyProtection="1">
      <alignment horizontal="center" vertical="center"/>
    </xf>
    <xf numFmtId="0" fontId="3" fillId="2" borderId="42" xfId="1" applyFill="1" applyBorder="1" applyAlignment="1" applyProtection="1">
      <alignment horizontal="center" vertical="center"/>
    </xf>
    <xf numFmtId="0" fontId="3" fillId="2" borderId="21" xfId="1" applyFill="1" applyBorder="1" applyAlignment="1" applyProtection="1">
      <alignment horizontal="center" vertical="center"/>
    </xf>
    <xf numFmtId="0" fontId="14" fillId="6" borderId="41" xfId="1" applyFont="1" applyFill="1" applyBorder="1" applyAlignment="1" applyProtection="1">
      <alignment horizontal="center" vertical="center"/>
    </xf>
    <xf numFmtId="0" fontId="14" fillId="6" borderId="21" xfId="1" applyFont="1" applyFill="1" applyBorder="1" applyAlignment="1" applyProtection="1">
      <alignment horizontal="center" vertical="center"/>
    </xf>
    <xf numFmtId="0" fontId="10" fillId="8" borderId="7" xfId="1" applyFont="1" applyFill="1" applyBorder="1" applyAlignment="1" applyProtection="1">
      <alignment horizontal="center" vertical="center"/>
    </xf>
    <xf numFmtId="0" fontId="8" fillId="0" borderId="3" xfId="1" applyFont="1" applyBorder="1" applyAlignment="1" applyProtection="1">
      <alignment horizontal="center"/>
    </xf>
    <xf numFmtId="0" fontId="8" fillId="0" borderId="4" xfId="1" applyFont="1" applyBorder="1" applyAlignment="1" applyProtection="1">
      <alignment horizontal="center"/>
    </xf>
    <xf numFmtId="0" fontId="8" fillId="0" borderId="5" xfId="1" applyFont="1" applyBorder="1" applyAlignment="1" applyProtection="1">
      <alignment horizontal="center"/>
    </xf>
    <xf numFmtId="0" fontId="9" fillId="0" borderId="2" xfId="1" applyFont="1" applyBorder="1" applyAlignment="1" applyProtection="1">
      <alignment horizontal="center"/>
    </xf>
    <xf numFmtId="0" fontId="9" fillId="0" borderId="7" xfId="1" applyFont="1" applyBorder="1" applyAlignment="1" applyProtection="1">
      <alignment horizontal="center"/>
    </xf>
    <xf numFmtId="0" fontId="10" fillId="3" borderId="8" xfId="1" applyFont="1" applyFill="1" applyBorder="1" applyAlignment="1" applyProtection="1">
      <alignment horizontal="center"/>
    </xf>
    <xf numFmtId="0" fontId="10" fillId="3" borderId="9" xfId="1" applyFont="1" applyFill="1" applyBorder="1" applyAlignment="1" applyProtection="1">
      <alignment horizontal="center"/>
    </xf>
    <xf numFmtId="0" fontId="13" fillId="3" borderId="12" xfId="1" applyFont="1" applyFill="1" applyBorder="1" applyAlignment="1" applyProtection="1">
      <alignment horizontal="center"/>
    </xf>
  </cellXfs>
  <cellStyles count="2">
    <cellStyle name="Normal" xfId="0" builtinId="0"/>
    <cellStyle name="Normal 2" xfId="1"/>
  </cellStyles>
  <dxfs count="10929">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99FF"/>
        </patternFill>
      </fill>
    </dxf>
    <dxf>
      <fill>
        <patternFill>
          <bgColor rgb="FF00B0F0"/>
        </patternFill>
      </fill>
    </dxf>
    <dxf>
      <fill>
        <patternFill>
          <bgColor rgb="FF00B0F0"/>
        </patternFill>
      </fill>
    </dxf>
    <dxf>
      <fill>
        <patternFill>
          <bgColor rgb="FFFFFF00"/>
        </patternFill>
      </fill>
    </dxf>
    <dxf>
      <fill>
        <patternFill>
          <bgColor rgb="FFFFC000"/>
        </patternFill>
      </fill>
    </dxf>
    <dxf>
      <fill>
        <patternFill>
          <bgColor rgb="FFFF99FF"/>
        </patternFill>
      </fill>
    </dxf>
    <dxf>
      <fill>
        <patternFill>
          <bgColor rgb="FFFF99FF"/>
        </patternFill>
      </fill>
    </dxf>
    <dxf>
      <fill>
        <patternFill>
          <bgColor rgb="FFFFFF00"/>
        </patternFill>
      </fill>
    </dxf>
    <dxf>
      <fill>
        <patternFill>
          <bgColor rgb="FFFFC000"/>
        </patternFill>
      </fill>
    </dxf>
    <dxf>
      <fill>
        <patternFill>
          <bgColor rgb="FFFFC000"/>
        </patternFill>
      </fill>
    </dxf>
    <dxf>
      <fill>
        <patternFill>
          <bgColor rgb="FF00B0F0"/>
        </patternFill>
      </fill>
    </dxf>
    <dxf>
      <fill>
        <patternFill>
          <bgColor rgb="FFFFC000"/>
        </patternFill>
      </fill>
    </dxf>
    <dxf>
      <fill>
        <patternFill>
          <bgColor rgb="FF00B0F0"/>
        </patternFill>
      </fill>
    </dxf>
    <dxf>
      <fill>
        <patternFill>
          <bgColor rgb="FF00B0F0"/>
        </patternFill>
      </fill>
    </dxf>
    <dxf>
      <fill>
        <patternFill>
          <bgColor rgb="FFFF99FF"/>
        </patternFill>
      </fill>
    </dxf>
    <dxf>
      <fill>
        <patternFill>
          <bgColor rgb="FF00B0F0"/>
        </patternFill>
      </fill>
    </dxf>
    <dxf>
      <fill>
        <patternFill>
          <bgColor rgb="FF00B0F0"/>
        </patternFill>
      </fill>
    </dxf>
    <dxf>
      <fill>
        <patternFill>
          <bgColor rgb="FFFFFF00"/>
        </patternFill>
      </fill>
    </dxf>
    <dxf>
      <fill>
        <patternFill>
          <bgColor rgb="FFFFC000"/>
        </patternFill>
      </fill>
    </dxf>
    <dxf>
      <fill>
        <patternFill>
          <bgColor rgb="FFFF99FF"/>
        </patternFill>
      </fill>
    </dxf>
    <dxf>
      <fill>
        <patternFill>
          <bgColor rgb="FFFF99FF"/>
        </patternFill>
      </fill>
    </dxf>
    <dxf>
      <fill>
        <patternFill>
          <bgColor rgb="FFFF99FF"/>
        </patternFill>
      </fill>
    </dxf>
    <dxf>
      <fill>
        <patternFill>
          <bgColor rgb="FF00B0F0"/>
        </patternFill>
      </fill>
    </dxf>
    <dxf>
      <fill>
        <patternFill>
          <bgColor rgb="FFFF99FF"/>
        </patternFill>
      </fill>
    </dxf>
    <dxf>
      <fill>
        <patternFill>
          <bgColor rgb="FFFFC000"/>
        </patternFill>
      </fill>
    </dxf>
    <dxf>
      <fill>
        <patternFill>
          <bgColor rgb="FFFF99FF"/>
        </patternFill>
      </fill>
    </dxf>
    <dxf>
      <fill>
        <patternFill>
          <bgColor rgb="FFFFFF00"/>
        </patternFill>
      </fill>
    </dxf>
    <dxf>
      <fill>
        <patternFill>
          <bgColor rgb="FF00B0F0"/>
        </patternFill>
      </fill>
    </dxf>
    <dxf>
      <fill>
        <patternFill>
          <bgColor rgb="FFFFC000"/>
        </patternFill>
      </fill>
    </dxf>
    <dxf>
      <fill>
        <patternFill>
          <bgColor rgb="FFFFC000"/>
        </patternFill>
      </fill>
    </dxf>
    <dxf>
      <fill>
        <patternFill>
          <bgColor rgb="FFFF99FF"/>
        </patternFill>
      </fill>
    </dxf>
    <dxf>
      <fill>
        <patternFill>
          <bgColor rgb="FF00B0F0"/>
        </patternFill>
      </fill>
    </dxf>
    <dxf>
      <fill>
        <patternFill>
          <bgColor rgb="FF00B0F0"/>
        </patternFill>
      </fill>
    </dxf>
    <dxf>
      <fill>
        <patternFill>
          <bgColor rgb="FFFFFF00"/>
        </patternFill>
      </fill>
    </dxf>
    <dxf>
      <fill>
        <patternFill>
          <bgColor rgb="FFFFC000"/>
        </patternFill>
      </fill>
    </dxf>
    <dxf>
      <fill>
        <patternFill>
          <bgColor rgb="FFFF99FF"/>
        </patternFill>
      </fill>
    </dxf>
    <dxf>
      <fill>
        <patternFill>
          <bgColor rgb="FFFF99FF"/>
        </patternFill>
      </fill>
    </dxf>
    <dxf>
      <fill>
        <patternFill>
          <bgColor rgb="FFFFFF00"/>
        </patternFill>
      </fill>
    </dxf>
    <dxf>
      <fill>
        <patternFill>
          <bgColor rgb="FFFFC000"/>
        </patternFill>
      </fill>
    </dxf>
    <dxf>
      <fill>
        <patternFill>
          <bgColor rgb="FFFFC000"/>
        </patternFill>
      </fill>
    </dxf>
    <dxf>
      <fill>
        <patternFill>
          <bgColor rgb="FF00B0F0"/>
        </patternFill>
      </fill>
    </dxf>
    <dxf>
      <fill>
        <patternFill>
          <bgColor rgb="FFFFC000"/>
        </patternFill>
      </fill>
    </dxf>
    <dxf>
      <fill>
        <patternFill>
          <bgColor rgb="FF00B0F0"/>
        </patternFill>
      </fill>
    </dxf>
    <dxf>
      <fill>
        <patternFill>
          <bgColor rgb="FF00B0F0"/>
        </patternFill>
      </fill>
    </dxf>
    <dxf>
      <fill>
        <patternFill>
          <bgColor rgb="FFFF99FF"/>
        </patternFill>
      </fill>
    </dxf>
    <dxf>
      <fill>
        <patternFill>
          <bgColor rgb="FF00B0F0"/>
        </patternFill>
      </fill>
    </dxf>
    <dxf>
      <fill>
        <patternFill>
          <bgColor rgb="FF00B0F0"/>
        </patternFill>
      </fill>
    </dxf>
    <dxf>
      <fill>
        <patternFill>
          <bgColor rgb="FFFFFF00"/>
        </patternFill>
      </fill>
    </dxf>
    <dxf>
      <fill>
        <patternFill>
          <bgColor rgb="FFFFC000"/>
        </patternFill>
      </fill>
    </dxf>
    <dxf>
      <fill>
        <patternFill>
          <bgColor rgb="FFFF99FF"/>
        </patternFill>
      </fill>
    </dxf>
    <dxf>
      <fill>
        <patternFill>
          <bgColor rgb="FFFF99FF"/>
        </patternFill>
      </fill>
    </dxf>
    <dxf>
      <fill>
        <patternFill>
          <bgColor rgb="FFFF99FF"/>
        </patternFill>
      </fill>
    </dxf>
    <dxf>
      <fill>
        <patternFill>
          <bgColor rgb="FF00B0F0"/>
        </patternFill>
      </fill>
    </dxf>
    <dxf>
      <fill>
        <patternFill>
          <bgColor rgb="FFFF99FF"/>
        </patternFill>
      </fill>
    </dxf>
    <dxf>
      <fill>
        <patternFill>
          <bgColor rgb="FFFFC000"/>
        </patternFill>
      </fill>
    </dxf>
    <dxf>
      <fill>
        <patternFill>
          <bgColor rgb="FFFF99FF"/>
        </patternFill>
      </fill>
    </dxf>
    <dxf>
      <fill>
        <patternFill>
          <bgColor rgb="FFFFFF00"/>
        </patternFill>
      </fill>
    </dxf>
    <dxf>
      <fill>
        <patternFill>
          <bgColor rgb="FF00B0F0"/>
        </patternFill>
      </fill>
    </dxf>
    <dxf>
      <fill>
        <patternFill>
          <bgColor rgb="FFFFC000"/>
        </patternFill>
      </fill>
    </dxf>
    <dxf>
      <fill>
        <patternFill>
          <bgColor rgb="FFFFC000"/>
        </patternFill>
      </fill>
    </dxf>
    <dxf>
      <fill>
        <patternFill>
          <bgColor rgb="FFFF99FF"/>
        </patternFill>
      </fill>
    </dxf>
    <dxf>
      <fill>
        <patternFill>
          <bgColor rgb="FF00B0F0"/>
        </patternFill>
      </fill>
    </dxf>
    <dxf>
      <fill>
        <patternFill>
          <bgColor rgb="FF00B0F0"/>
        </patternFill>
      </fill>
    </dxf>
    <dxf>
      <fill>
        <patternFill>
          <bgColor rgb="FFFFFF00"/>
        </patternFill>
      </fill>
    </dxf>
    <dxf>
      <fill>
        <patternFill>
          <bgColor rgb="FFFFC000"/>
        </patternFill>
      </fill>
    </dxf>
    <dxf>
      <fill>
        <patternFill>
          <bgColor rgb="FFFF99FF"/>
        </patternFill>
      </fill>
    </dxf>
    <dxf>
      <fill>
        <patternFill>
          <bgColor rgb="FFFF99FF"/>
        </patternFill>
      </fill>
    </dxf>
    <dxf>
      <fill>
        <patternFill>
          <bgColor rgb="FFFFFF00"/>
        </patternFill>
      </fill>
    </dxf>
    <dxf>
      <fill>
        <patternFill>
          <bgColor rgb="FFFFC000"/>
        </patternFill>
      </fill>
    </dxf>
    <dxf>
      <fill>
        <patternFill>
          <bgColor rgb="FFFFC000"/>
        </patternFill>
      </fill>
    </dxf>
    <dxf>
      <fill>
        <patternFill>
          <bgColor rgb="FF00B0F0"/>
        </patternFill>
      </fill>
    </dxf>
    <dxf>
      <fill>
        <patternFill>
          <bgColor rgb="FFFFC000"/>
        </patternFill>
      </fill>
    </dxf>
    <dxf>
      <fill>
        <patternFill>
          <bgColor rgb="FF00B0F0"/>
        </patternFill>
      </fill>
    </dxf>
    <dxf>
      <fill>
        <patternFill>
          <bgColor rgb="FF00B0F0"/>
        </patternFill>
      </fill>
    </dxf>
    <dxf>
      <fill>
        <patternFill>
          <bgColor rgb="FFFF99FF"/>
        </patternFill>
      </fill>
    </dxf>
    <dxf>
      <fill>
        <patternFill>
          <bgColor rgb="FF00B0F0"/>
        </patternFill>
      </fill>
    </dxf>
    <dxf>
      <fill>
        <patternFill>
          <bgColor rgb="FF00B0F0"/>
        </patternFill>
      </fill>
    </dxf>
    <dxf>
      <fill>
        <patternFill>
          <bgColor rgb="FFFFFF00"/>
        </patternFill>
      </fill>
    </dxf>
    <dxf>
      <fill>
        <patternFill>
          <bgColor rgb="FFFFC000"/>
        </patternFill>
      </fill>
    </dxf>
    <dxf>
      <fill>
        <patternFill>
          <bgColor rgb="FFFF99FF"/>
        </patternFill>
      </fill>
    </dxf>
    <dxf>
      <fill>
        <patternFill>
          <bgColor rgb="FFFF99FF"/>
        </patternFill>
      </fill>
    </dxf>
    <dxf>
      <fill>
        <patternFill>
          <bgColor rgb="FFFF99FF"/>
        </patternFill>
      </fill>
    </dxf>
    <dxf>
      <fill>
        <patternFill>
          <bgColor rgb="FF00B0F0"/>
        </patternFill>
      </fill>
    </dxf>
    <dxf>
      <fill>
        <patternFill>
          <bgColor rgb="FFFF99FF"/>
        </patternFill>
      </fill>
    </dxf>
    <dxf>
      <fill>
        <patternFill>
          <bgColor rgb="FFFFC000"/>
        </patternFill>
      </fill>
    </dxf>
    <dxf>
      <fill>
        <patternFill>
          <bgColor rgb="FFFF99FF"/>
        </patternFill>
      </fill>
    </dxf>
    <dxf>
      <fill>
        <patternFill>
          <bgColor rgb="FFFFFF00"/>
        </patternFill>
      </fill>
    </dxf>
    <dxf>
      <fill>
        <patternFill>
          <bgColor rgb="FF00B0F0"/>
        </patternFill>
      </fill>
    </dxf>
    <dxf>
      <fill>
        <patternFill>
          <bgColor rgb="FFFFC000"/>
        </patternFill>
      </fill>
    </dxf>
    <dxf>
      <fill>
        <patternFill>
          <bgColor rgb="FFFFC000"/>
        </patternFill>
      </fill>
    </dxf>
    <dxf>
      <fill>
        <patternFill>
          <bgColor rgb="FFFF99FF"/>
        </patternFill>
      </fill>
    </dxf>
    <dxf>
      <fill>
        <patternFill>
          <bgColor rgb="FF00B0F0"/>
        </patternFill>
      </fill>
    </dxf>
    <dxf>
      <fill>
        <patternFill>
          <bgColor rgb="FF00B0F0"/>
        </patternFill>
      </fill>
    </dxf>
    <dxf>
      <fill>
        <patternFill>
          <bgColor rgb="FFFFFF00"/>
        </patternFill>
      </fill>
    </dxf>
    <dxf>
      <fill>
        <patternFill>
          <bgColor rgb="FFFFC000"/>
        </patternFill>
      </fill>
    </dxf>
    <dxf>
      <fill>
        <patternFill>
          <bgColor rgb="FFFF99FF"/>
        </patternFill>
      </fill>
    </dxf>
    <dxf>
      <fill>
        <patternFill>
          <bgColor rgb="FFFF99FF"/>
        </patternFill>
      </fill>
    </dxf>
    <dxf>
      <fill>
        <patternFill>
          <bgColor rgb="FFFFFF00"/>
        </patternFill>
      </fill>
    </dxf>
    <dxf>
      <fill>
        <patternFill>
          <bgColor rgb="FFFFC000"/>
        </patternFill>
      </fill>
    </dxf>
    <dxf>
      <fill>
        <patternFill>
          <bgColor rgb="FFFFC000"/>
        </patternFill>
      </fill>
    </dxf>
    <dxf>
      <fill>
        <patternFill>
          <bgColor rgb="FF00B0F0"/>
        </patternFill>
      </fill>
    </dxf>
    <dxf>
      <fill>
        <patternFill>
          <bgColor rgb="FFFFC000"/>
        </patternFill>
      </fill>
    </dxf>
    <dxf>
      <fill>
        <patternFill>
          <bgColor rgb="FF00B0F0"/>
        </patternFill>
      </fill>
    </dxf>
    <dxf>
      <fill>
        <patternFill>
          <bgColor rgb="FF00B0F0"/>
        </patternFill>
      </fill>
    </dxf>
    <dxf>
      <fill>
        <patternFill>
          <bgColor rgb="FFFF99FF"/>
        </patternFill>
      </fill>
    </dxf>
    <dxf>
      <fill>
        <patternFill>
          <bgColor rgb="FF00B0F0"/>
        </patternFill>
      </fill>
    </dxf>
    <dxf>
      <fill>
        <patternFill>
          <bgColor rgb="FF00B0F0"/>
        </patternFill>
      </fill>
    </dxf>
    <dxf>
      <fill>
        <patternFill>
          <bgColor rgb="FFFFFF00"/>
        </patternFill>
      </fill>
    </dxf>
    <dxf>
      <fill>
        <patternFill>
          <bgColor rgb="FFFFC000"/>
        </patternFill>
      </fill>
    </dxf>
    <dxf>
      <fill>
        <patternFill>
          <bgColor rgb="FFFF99FF"/>
        </patternFill>
      </fill>
    </dxf>
    <dxf>
      <fill>
        <patternFill>
          <bgColor rgb="FFFF99FF"/>
        </patternFill>
      </fill>
    </dxf>
    <dxf>
      <fill>
        <patternFill>
          <bgColor rgb="FFFF99FF"/>
        </patternFill>
      </fill>
    </dxf>
    <dxf>
      <fill>
        <patternFill>
          <bgColor rgb="FF00B0F0"/>
        </patternFill>
      </fill>
    </dxf>
    <dxf>
      <fill>
        <patternFill>
          <bgColor rgb="FFFF99FF"/>
        </patternFill>
      </fill>
    </dxf>
    <dxf>
      <fill>
        <patternFill>
          <bgColor rgb="FFFFC000"/>
        </patternFill>
      </fill>
    </dxf>
    <dxf>
      <fill>
        <patternFill>
          <bgColor rgb="FFFF99FF"/>
        </patternFill>
      </fill>
    </dxf>
    <dxf>
      <fill>
        <patternFill>
          <bgColor rgb="FFFFFF00"/>
        </patternFill>
      </fill>
    </dxf>
    <dxf>
      <fill>
        <patternFill>
          <bgColor rgb="FF00B0F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theme="5" tint="0.79998168889431442"/>
        </patternFill>
      </fill>
    </dxf>
    <dxf>
      <fill>
        <patternFill>
          <bgColor rgb="FF00B0F0"/>
        </patternFill>
      </fill>
    </dxf>
    <dxf>
      <fill>
        <patternFill>
          <bgColor rgb="FF00B0F0"/>
        </patternFill>
      </fill>
    </dxf>
    <dxf>
      <fill>
        <patternFill>
          <bgColor rgb="FFFFFF00"/>
        </patternFill>
      </fill>
    </dxf>
    <dxf>
      <fill>
        <patternFill>
          <bgColor rgb="FFFFC000"/>
        </patternFill>
      </fill>
    </dxf>
    <dxf>
      <fill>
        <patternFill>
          <bgColor theme="5" tint="0.79998168889431442"/>
        </patternFill>
      </fill>
    </dxf>
    <dxf>
      <fill>
        <patternFill>
          <bgColor theme="5" tint="0.79998168889431442"/>
        </patternFill>
      </fill>
    </dxf>
    <dxf>
      <fill>
        <patternFill>
          <bgColor rgb="FFFFFF00"/>
        </patternFill>
      </fill>
    </dxf>
    <dxf>
      <fill>
        <patternFill>
          <bgColor rgb="FFFFC000"/>
        </patternFill>
      </fill>
    </dxf>
    <dxf>
      <fill>
        <patternFill>
          <bgColor rgb="FFFFC000"/>
        </patternFill>
      </fill>
    </dxf>
    <dxf>
      <fill>
        <patternFill>
          <bgColor rgb="FF00B0F0"/>
        </patternFill>
      </fill>
    </dxf>
    <dxf>
      <fill>
        <patternFill>
          <bgColor rgb="FFFFC000"/>
        </patternFill>
      </fill>
    </dxf>
    <dxf>
      <fill>
        <patternFill>
          <bgColor rgb="FF00B0F0"/>
        </patternFill>
      </fill>
    </dxf>
    <dxf>
      <fill>
        <patternFill>
          <bgColor rgb="FF00B0F0"/>
        </patternFill>
      </fill>
    </dxf>
    <dxf>
      <fill>
        <patternFill>
          <bgColor theme="5" tint="0.79998168889431442"/>
        </patternFill>
      </fill>
    </dxf>
    <dxf>
      <fill>
        <patternFill>
          <bgColor rgb="FF00B0F0"/>
        </patternFill>
      </fill>
    </dxf>
    <dxf>
      <fill>
        <patternFill>
          <bgColor rgb="FF00B0F0"/>
        </patternFill>
      </fill>
    </dxf>
    <dxf>
      <fill>
        <patternFill>
          <bgColor rgb="FFFFFF00"/>
        </patternFill>
      </fill>
    </dxf>
    <dxf>
      <fill>
        <patternFill>
          <bgColor rgb="FFFFC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00B0F0"/>
        </patternFill>
      </fill>
    </dxf>
    <dxf>
      <fill>
        <patternFill>
          <bgColor theme="5" tint="0.79998168889431442"/>
        </patternFill>
      </fill>
    </dxf>
    <dxf>
      <fill>
        <patternFill>
          <bgColor rgb="FFFFC000"/>
        </patternFill>
      </fill>
    </dxf>
    <dxf>
      <fill>
        <patternFill>
          <bgColor theme="5" tint="0.79998168889431442"/>
        </patternFill>
      </fill>
    </dxf>
    <dxf>
      <fill>
        <patternFill>
          <bgColor rgb="FFFFFF00"/>
        </patternFill>
      </fill>
    </dxf>
    <dxf>
      <fill>
        <patternFill>
          <bgColor rgb="FF00B0F0"/>
        </patternFill>
      </fill>
    </dxf>
    <dxf>
      <fill>
        <patternFill>
          <bgColor rgb="FFFFC000"/>
        </patternFill>
      </fill>
    </dxf>
    <dxf>
      <fill>
        <patternFill>
          <bgColor rgb="FFFFC000"/>
        </patternFill>
      </fill>
    </dxf>
    <dxf>
      <fill>
        <patternFill>
          <bgColor rgb="FFFF99FF"/>
        </patternFill>
      </fill>
    </dxf>
    <dxf>
      <fill>
        <patternFill>
          <bgColor rgb="FF00B0F0"/>
        </patternFill>
      </fill>
    </dxf>
    <dxf>
      <fill>
        <patternFill>
          <bgColor rgb="FF00B0F0"/>
        </patternFill>
      </fill>
    </dxf>
    <dxf>
      <fill>
        <patternFill>
          <bgColor rgb="FFFFFF00"/>
        </patternFill>
      </fill>
    </dxf>
    <dxf>
      <fill>
        <patternFill>
          <bgColor rgb="FFFFC000"/>
        </patternFill>
      </fill>
    </dxf>
    <dxf>
      <fill>
        <patternFill>
          <bgColor rgb="FFFF99FF"/>
        </patternFill>
      </fill>
    </dxf>
    <dxf>
      <fill>
        <patternFill>
          <bgColor rgb="FFFF99FF"/>
        </patternFill>
      </fill>
    </dxf>
    <dxf>
      <fill>
        <patternFill>
          <bgColor rgb="FFFFFF00"/>
        </patternFill>
      </fill>
    </dxf>
    <dxf>
      <fill>
        <patternFill>
          <bgColor rgb="FFFFC000"/>
        </patternFill>
      </fill>
    </dxf>
    <dxf>
      <fill>
        <patternFill>
          <bgColor rgb="FFFFC000"/>
        </patternFill>
      </fill>
    </dxf>
    <dxf>
      <fill>
        <patternFill>
          <bgColor rgb="FF00B0F0"/>
        </patternFill>
      </fill>
    </dxf>
    <dxf>
      <fill>
        <patternFill>
          <bgColor rgb="FFFFC000"/>
        </patternFill>
      </fill>
    </dxf>
    <dxf>
      <fill>
        <patternFill>
          <bgColor rgb="FF00B0F0"/>
        </patternFill>
      </fill>
    </dxf>
    <dxf>
      <fill>
        <patternFill>
          <bgColor rgb="FF00B0F0"/>
        </patternFill>
      </fill>
    </dxf>
    <dxf>
      <fill>
        <patternFill>
          <bgColor rgb="FFFF99FF"/>
        </patternFill>
      </fill>
    </dxf>
    <dxf>
      <fill>
        <patternFill>
          <bgColor rgb="FF00B0F0"/>
        </patternFill>
      </fill>
    </dxf>
    <dxf>
      <fill>
        <patternFill>
          <bgColor rgb="FF00B0F0"/>
        </patternFill>
      </fill>
    </dxf>
    <dxf>
      <fill>
        <patternFill>
          <bgColor rgb="FFFFFF00"/>
        </patternFill>
      </fill>
    </dxf>
    <dxf>
      <fill>
        <patternFill>
          <bgColor rgb="FFFFC000"/>
        </patternFill>
      </fill>
    </dxf>
    <dxf>
      <fill>
        <patternFill>
          <bgColor rgb="FFFF99FF"/>
        </patternFill>
      </fill>
    </dxf>
    <dxf>
      <fill>
        <patternFill>
          <bgColor rgb="FFFF99FF"/>
        </patternFill>
      </fill>
    </dxf>
    <dxf>
      <fill>
        <patternFill>
          <bgColor rgb="FFFF99FF"/>
        </patternFill>
      </fill>
    </dxf>
    <dxf>
      <fill>
        <patternFill>
          <bgColor rgb="FF00B0F0"/>
        </patternFill>
      </fill>
    </dxf>
    <dxf>
      <fill>
        <patternFill>
          <bgColor rgb="FFFF99FF"/>
        </patternFill>
      </fill>
    </dxf>
    <dxf>
      <fill>
        <patternFill>
          <bgColor rgb="FFFFC000"/>
        </patternFill>
      </fill>
    </dxf>
    <dxf>
      <fill>
        <patternFill>
          <bgColor rgb="FFFF99FF"/>
        </patternFill>
      </fill>
    </dxf>
    <dxf>
      <fill>
        <patternFill>
          <bgColor rgb="FFFFFF00"/>
        </patternFill>
      </fill>
    </dxf>
    <dxf>
      <fill>
        <patternFill>
          <bgColor rgb="FF00B0F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theme="5" tint="0.79998168889431442"/>
        </patternFill>
      </fill>
    </dxf>
    <dxf>
      <fill>
        <patternFill>
          <bgColor rgb="FF00B0F0"/>
        </patternFill>
      </fill>
    </dxf>
    <dxf>
      <fill>
        <patternFill>
          <bgColor rgb="FF00B0F0"/>
        </patternFill>
      </fill>
    </dxf>
    <dxf>
      <fill>
        <patternFill>
          <bgColor rgb="FFFFFF00"/>
        </patternFill>
      </fill>
    </dxf>
    <dxf>
      <fill>
        <patternFill>
          <bgColor rgb="FFFFC000"/>
        </patternFill>
      </fill>
    </dxf>
    <dxf>
      <fill>
        <patternFill>
          <bgColor theme="5" tint="0.79998168889431442"/>
        </patternFill>
      </fill>
    </dxf>
    <dxf>
      <fill>
        <patternFill>
          <bgColor theme="5" tint="0.79998168889431442"/>
        </patternFill>
      </fill>
    </dxf>
    <dxf>
      <fill>
        <patternFill>
          <bgColor rgb="FFFFFF00"/>
        </patternFill>
      </fill>
    </dxf>
    <dxf>
      <fill>
        <patternFill>
          <bgColor rgb="FFFFC000"/>
        </patternFill>
      </fill>
    </dxf>
    <dxf>
      <fill>
        <patternFill>
          <bgColor rgb="FFFFC000"/>
        </patternFill>
      </fill>
    </dxf>
    <dxf>
      <fill>
        <patternFill>
          <bgColor rgb="FF00B0F0"/>
        </patternFill>
      </fill>
    </dxf>
    <dxf>
      <fill>
        <patternFill>
          <bgColor rgb="FFFFC000"/>
        </patternFill>
      </fill>
    </dxf>
    <dxf>
      <fill>
        <patternFill>
          <bgColor rgb="FF00B0F0"/>
        </patternFill>
      </fill>
    </dxf>
    <dxf>
      <fill>
        <patternFill>
          <bgColor rgb="FF00B0F0"/>
        </patternFill>
      </fill>
    </dxf>
    <dxf>
      <fill>
        <patternFill>
          <bgColor theme="5" tint="0.79998168889431442"/>
        </patternFill>
      </fill>
    </dxf>
    <dxf>
      <fill>
        <patternFill>
          <bgColor rgb="FF00B0F0"/>
        </patternFill>
      </fill>
    </dxf>
    <dxf>
      <fill>
        <patternFill>
          <bgColor rgb="FF00B0F0"/>
        </patternFill>
      </fill>
    </dxf>
    <dxf>
      <fill>
        <patternFill>
          <bgColor rgb="FFFFFF00"/>
        </patternFill>
      </fill>
    </dxf>
    <dxf>
      <fill>
        <patternFill>
          <bgColor rgb="FFFFC0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00B0F0"/>
        </patternFill>
      </fill>
    </dxf>
    <dxf>
      <fill>
        <patternFill>
          <bgColor theme="5" tint="0.79998168889431442"/>
        </patternFill>
      </fill>
    </dxf>
    <dxf>
      <fill>
        <patternFill>
          <bgColor rgb="FFFFC000"/>
        </patternFill>
      </fill>
    </dxf>
    <dxf>
      <fill>
        <patternFill>
          <bgColor theme="5" tint="0.79998168889431442"/>
        </patternFill>
      </fill>
    </dxf>
    <dxf>
      <fill>
        <patternFill>
          <bgColor rgb="FFFFFF00"/>
        </patternFill>
      </fill>
    </dxf>
    <dxf>
      <fill>
        <patternFill>
          <bgColor rgb="FF00B0F0"/>
        </patternFill>
      </fill>
    </dxf>
    <dxf>
      <fill>
        <patternFill>
          <bgColor rgb="FFFFC000"/>
        </patternFill>
      </fill>
    </dxf>
    <dxf>
      <fill>
        <patternFill>
          <bgColor rgb="FFFFC00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ill>
        <patternFill>
          <bgColor rgb="FF00B0F0"/>
        </patternFill>
      </fill>
    </dxf>
    <dxf>
      <fill>
        <patternFill>
          <bgColor rgb="FFFFC000"/>
        </patternFill>
      </fill>
    </dxf>
    <dxf>
      <fill>
        <patternFill>
          <bgColor rgb="FF00B0F0"/>
        </patternFill>
      </fill>
    </dxf>
    <dxf>
      <fill>
        <patternFill>
          <bgColor rgb="FFFFFF00"/>
        </patternFill>
      </fill>
    </dxf>
    <dxf>
      <fill>
        <patternFill>
          <bgColor rgb="FFFF99FF"/>
        </patternFill>
      </fill>
    </dxf>
    <dxf>
      <fill>
        <patternFill>
          <bgColor rgb="FFFFC000"/>
        </patternFill>
      </fill>
    </dxf>
    <dxf>
      <fill>
        <patternFill>
          <bgColor rgb="FFFF99FF"/>
        </patternFill>
      </fill>
    </dxf>
    <dxf>
      <fill>
        <patternFill>
          <bgColor rgb="FFFFFF00"/>
        </patternFill>
      </fill>
    </dxf>
    <dxf>
      <fill>
        <patternFill>
          <bgColor rgb="FFFF99FF"/>
        </patternFill>
      </fill>
    </dxf>
    <dxf>
      <fill>
        <patternFill>
          <bgColor rgb="FFFF99FF"/>
        </patternFill>
      </fill>
    </dxf>
    <dxf>
      <fill>
        <patternFill>
          <bgColor rgb="FF00B0F0"/>
        </patternFill>
      </fill>
    </dxf>
    <dxf>
      <fill>
        <patternFill>
          <bgColor rgb="FFFFC000"/>
        </patternFill>
      </fill>
    </dxf>
    <dxf>
      <fill>
        <patternFill>
          <bgColor rgb="FFFFC000"/>
        </patternFill>
      </fill>
    </dxf>
    <dxf>
      <fill>
        <patternFill>
          <bgColor rgb="FF00B0F0"/>
        </patternFill>
      </fill>
    </dxf>
    <dxf>
      <fill>
        <patternFill>
          <bgColor rgb="FFFFC000"/>
        </patternFill>
      </fill>
    </dxf>
    <dxf>
      <fill>
        <patternFill>
          <bgColor rgb="FF00B0F0"/>
        </patternFill>
      </fill>
    </dxf>
    <dxf>
      <fill>
        <patternFill>
          <bgColor rgb="FF00B0F0"/>
        </patternFill>
      </fill>
    </dxf>
    <dxf>
      <fill>
        <patternFill>
          <bgColor rgb="FFFFC000"/>
        </patternFill>
      </fill>
    </dxf>
    <dxf>
      <fill>
        <patternFill>
          <bgColor rgb="FFFF99FF"/>
        </patternFill>
      </fill>
    </dxf>
    <dxf>
      <fill>
        <patternFill>
          <bgColor rgb="FFFFC000"/>
        </patternFill>
      </fill>
    </dxf>
    <dxf>
      <fill>
        <patternFill>
          <bgColor rgb="FFFFC000"/>
        </patternFill>
      </fill>
    </dxf>
    <dxf>
      <fill>
        <patternFill>
          <bgColor rgb="FFFFC000"/>
        </patternFill>
      </fill>
    </dxf>
    <dxf>
      <fill>
        <patternFill>
          <bgColor rgb="FFFF99FF"/>
        </patternFill>
      </fill>
    </dxf>
    <dxf>
      <fill>
        <patternFill>
          <bgColor rgb="FFFF99FF"/>
        </patternFill>
      </fill>
    </dxf>
    <dxf>
      <fill>
        <patternFill>
          <bgColor rgb="FFFFFF00"/>
        </patternFill>
      </fill>
    </dxf>
    <dxf>
      <fill>
        <patternFill>
          <bgColor rgb="FFFFC000"/>
        </patternFill>
      </fill>
    </dxf>
    <dxf>
      <fill>
        <patternFill>
          <bgColor rgb="FF00B0F0"/>
        </patternFill>
      </fill>
    </dxf>
    <dxf>
      <fill>
        <patternFill>
          <bgColor rgb="FF00B0F0"/>
        </patternFill>
      </fill>
    </dxf>
    <dxf>
      <fill>
        <patternFill>
          <bgColor rgb="FFFF99FF"/>
        </patternFill>
      </fill>
    </dxf>
    <dxf>
      <fill>
        <patternFill>
          <bgColor rgb="FFFFFF00"/>
        </patternFill>
      </fill>
    </dxf>
    <dxf>
      <fill>
        <patternFill>
          <bgColor rgb="FFFFFF00"/>
        </patternFill>
      </fill>
    </dxf>
    <dxf>
      <fill>
        <patternFill>
          <bgColor rgb="FFFF99FF"/>
        </patternFill>
      </fill>
    </dxf>
    <dxf>
      <fill>
        <patternFill>
          <bgColor rgb="FF00B0F0"/>
        </patternFill>
      </fill>
    </dxf>
    <dxf>
      <fill>
        <patternFill>
          <bgColor rgb="FFFFC000"/>
        </patternFill>
      </fill>
    </dxf>
    <dxf>
      <fill>
        <patternFill>
          <bgColor rgb="FF00B0F0"/>
        </patternFill>
      </fill>
    </dxf>
    <dxf>
      <fill>
        <patternFill>
          <bgColor rgb="FFFFFF00"/>
        </patternFill>
      </fill>
    </dxf>
    <dxf>
      <fill>
        <patternFill>
          <bgColor rgb="FFFF99FF"/>
        </patternFill>
      </fill>
    </dxf>
    <dxf>
      <fill>
        <patternFill>
          <bgColor rgb="FFFFC000"/>
        </patternFill>
      </fill>
    </dxf>
    <dxf>
      <fill>
        <patternFill>
          <bgColor rgb="FFFF99FF"/>
        </patternFill>
      </fill>
    </dxf>
    <dxf>
      <fill>
        <patternFill>
          <bgColor rgb="FFFFFF00"/>
        </patternFill>
      </fill>
    </dxf>
    <dxf>
      <fill>
        <patternFill>
          <bgColor rgb="FFFF99FF"/>
        </patternFill>
      </fill>
    </dxf>
    <dxf>
      <fill>
        <patternFill>
          <bgColor rgb="FFFF99FF"/>
        </patternFill>
      </fill>
    </dxf>
    <dxf>
      <fill>
        <patternFill>
          <bgColor rgb="FF00B0F0"/>
        </patternFill>
      </fill>
    </dxf>
    <dxf>
      <fill>
        <patternFill>
          <bgColor rgb="FFFFC000"/>
        </patternFill>
      </fill>
    </dxf>
    <dxf>
      <fill>
        <patternFill>
          <bgColor rgb="FFFFC000"/>
        </patternFill>
      </fill>
    </dxf>
    <dxf>
      <fill>
        <patternFill>
          <bgColor rgb="FF00B0F0"/>
        </patternFill>
      </fill>
    </dxf>
    <dxf>
      <fill>
        <patternFill>
          <bgColor rgb="FFFFC000"/>
        </patternFill>
      </fill>
    </dxf>
    <dxf>
      <fill>
        <patternFill>
          <bgColor rgb="FF00B0F0"/>
        </patternFill>
      </fill>
    </dxf>
    <dxf>
      <fill>
        <patternFill>
          <bgColor rgb="FF00B0F0"/>
        </patternFill>
      </fill>
    </dxf>
    <dxf>
      <fill>
        <patternFill>
          <bgColor rgb="FFFFC000"/>
        </patternFill>
      </fill>
    </dxf>
    <dxf>
      <fill>
        <patternFill>
          <bgColor rgb="FFFF99FF"/>
        </patternFill>
      </fill>
    </dxf>
    <dxf>
      <fill>
        <patternFill>
          <bgColor rgb="FFFFC000"/>
        </patternFill>
      </fill>
    </dxf>
    <dxf>
      <fill>
        <patternFill>
          <bgColor rgb="FFFFC000"/>
        </patternFill>
      </fill>
    </dxf>
    <dxf>
      <fill>
        <patternFill>
          <bgColor rgb="FFFFC000"/>
        </patternFill>
      </fill>
    </dxf>
    <dxf>
      <fill>
        <patternFill>
          <bgColor rgb="FFFF99FF"/>
        </patternFill>
      </fill>
    </dxf>
    <dxf>
      <fill>
        <patternFill>
          <bgColor rgb="FFFF99FF"/>
        </patternFill>
      </fill>
    </dxf>
    <dxf>
      <fill>
        <patternFill>
          <bgColor rgb="FFFFFF00"/>
        </patternFill>
      </fill>
    </dxf>
    <dxf>
      <fill>
        <patternFill>
          <bgColor rgb="FFFFC000"/>
        </patternFill>
      </fill>
    </dxf>
    <dxf>
      <fill>
        <patternFill>
          <bgColor rgb="FF00B0F0"/>
        </patternFill>
      </fill>
    </dxf>
    <dxf>
      <fill>
        <patternFill>
          <bgColor rgb="FF00B0F0"/>
        </patternFill>
      </fill>
    </dxf>
    <dxf>
      <fill>
        <patternFill>
          <bgColor rgb="FFFF99FF"/>
        </patternFill>
      </fill>
    </dxf>
    <dxf>
      <fill>
        <patternFill>
          <bgColor rgb="FFFFFF00"/>
        </patternFill>
      </fill>
    </dxf>
    <dxf>
      <fill>
        <patternFill>
          <bgColor rgb="FFFFFF00"/>
        </patternFill>
      </fill>
    </dxf>
    <dxf>
      <fill>
        <patternFill>
          <bgColor rgb="FFFF99FF"/>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4.xml"/><Relationship Id="rId3" Type="http://schemas.openxmlformats.org/officeDocument/2006/relationships/externalLink" Target="externalLinks/externalLink1.xml"/><Relationship Id="rId7" Type="http://schemas.microsoft.com/office/2007/relationships/slicerCache" Target="slicerCaches/slicerCache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sharedStrings" Target="sharedStrings.xml"/><Relationship Id="rId5" Type="http://schemas.microsoft.com/office/2007/relationships/slicerCache" Target="slicerCaches/slicerCache1.xml"/><Relationship Id="rId10" Type="http://schemas.openxmlformats.org/officeDocument/2006/relationships/styles" Target="styles.xml"/><Relationship Id="rId4" Type="http://schemas.openxmlformats.org/officeDocument/2006/relationships/pivotCacheDefinition" Target="pivotCache/pivotCacheDefinition1.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10</xdr:col>
      <xdr:colOff>190500</xdr:colOff>
      <xdr:row>1</xdr:row>
      <xdr:rowOff>165100</xdr:rowOff>
    </xdr:from>
    <xdr:to>
      <xdr:col>12</xdr:col>
      <xdr:colOff>495300</xdr:colOff>
      <xdr:row>15</xdr:row>
      <xdr:rowOff>111125</xdr:rowOff>
    </xdr:to>
    <mc:AlternateContent xmlns:mc="http://schemas.openxmlformats.org/markup-compatibility/2006" xmlns:a14="http://schemas.microsoft.com/office/drawing/2010/main">
      <mc:Choice Requires="a14">
        <xdr:graphicFrame macro="">
          <xdr:nvGraphicFramePr>
            <xdr:cNvPr id="2" name="nom"/>
            <xdr:cNvGraphicFramePr/>
          </xdr:nvGraphicFramePr>
          <xdr:xfrm>
            <a:off x="0" y="0"/>
            <a:ext cx="0" cy="0"/>
          </xdr:xfrm>
          <a:graphic>
            <a:graphicData uri="http://schemas.microsoft.com/office/drawing/2010/slicer">
              <sle:slicer xmlns:sle="http://schemas.microsoft.com/office/drawing/2010/slicer" name="nom"/>
            </a:graphicData>
          </a:graphic>
        </xdr:graphicFrame>
      </mc:Choice>
      <mc:Fallback xmlns="">
        <xdr:sp macro="" textlink="">
          <xdr:nvSpPr>
            <xdr:cNvPr id="0" name=""/>
            <xdr:cNvSpPr>
              <a:spLocks noTextEdit="1"/>
            </xdr:cNvSpPr>
          </xdr:nvSpPr>
          <xdr:spPr>
            <a:xfrm>
              <a:off x="7118350" y="901700"/>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1</xdr:col>
      <xdr:colOff>107950</xdr:colOff>
      <xdr:row>0</xdr:row>
      <xdr:rowOff>50800</xdr:rowOff>
    </xdr:from>
    <xdr:to>
      <xdr:col>4</xdr:col>
      <xdr:colOff>425450</xdr:colOff>
      <xdr:row>0</xdr:row>
      <xdr:rowOff>727075</xdr:rowOff>
    </xdr:to>
    <mc:AlternateContent xmlns:mc="http://schemas.openxmlformats.org/markup-compatibility/2006" xmlns:a14="http://schemas.microsoft.com/office/drawing/2010/main">
      <mc:Choice Requires="a14">
        <xdr:graphicFrame macro="">
          <xdr:nvGraphicFramePr>
            <xdr:cNvPr id="3" name="motif"/>
            <xdr:cNvGraphicFramePr/>
          </xdr:nvGraphicFramePr>
          <xdr:xfrm>
            <a:off x="0" y="0"/>
            <a:ext cx="0" cy="0"/>
          </xdr:xfrm>
          <a:graphic>
            <a:graphicData uri="http://schemas.microsoft.com/office/drawing/2010/slicer">
              <sle:slicer xmlns:sle="http://schemas.microsoft.com/office/drawing/2010/slicer" name="motif"/>
            </a:graphicData>
          </a:graphic>
        </xdr:graphicFrame>
      </mc:Choice>
      <mc:Fallback xmlns="">
        <xdr:sp macro="" textlink="">
          <xdr:nvSpPr>
            <xdr:cNvPr id="0" name=""/>
            <xdr:cNvSpPr>
              <a:spLocks noTextEdit="1"/>
            </xdr:cNvSpPr>
          </xdr:nvSpPr>
          <xdr:spPr>
            <a:xfrm>
              <a:off x="1282700" y="50800"/>
              <a:ext cx="2355850" cy="67627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12</xdr:col>
      <xdr:colOff>628650</xdr:colOff>
      <xdr:row>1</xdr:row>
      <xdr:rowOff>158750</xdr:rowOff>
    </xdr:from>
    <xdr:to>
      <xdr:col>14</xdr:col>
      <xdr:colOff>95250</xdr:colOff>
      <xdr:row>15</xdr:row>
      <xdr:rowOff>104775</xdr:rowOff>
    </xdr:to>
    <mc:AlternateContent xmlns:mc="http://schemas.openxmlformats.org/markup-compatibility/2006" xmlns:a14="http://schemas.microsoft.com/office/drawing/2010/main">
      <mc:Choice Requires="a14">
        <xdr:graphicFrame macro="">
          <xdr:nvGraphicFramePr>
            <xdr:cNvPr id="4" name="année"/>
            <xdr:cNvGraphicFramePr/>
          </xdr:nvGraphicFramePr>
          <xdr:xfrm>
            <a:off x="0" y="0"/>
            <a:ext cx="0" cy="0"/>
          </xdr:xfrm>
          <a:graphic>
            <a:graphicData uri="http://schemas.microsoft.com/office/drawing/2010/slicer">
              <sle:slicer xmlns:sle="http://schemas.microsoft.com/office/drawing/2010/slicer" name="année"/>
            </a:graphicData>
          </a:graphic>
        </xdr:graphicFrame>
      </mc:Choice>
      <mc:Fallback xmlns="">
        <xdr:sp macro="" textlink="">
          <xdr:nvSpPr>
            <xdr:cNvPr id="0" name=""/>
            <xdr:cNvSpPr>
              <a:spLocks noTextEdit="1"/>
            </xdr:cNvSpPr>
          </xdr:nvSpPr>
          <xdr:spPr>
            <a:xfrm>
              <a:off x="9080500" y="895350"/>
              <a:ext cx="9906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14</xdr:col>
      <xdr:colOff>209550</xdr:colOff>
      <xdr:row>1</xdr:row>
      <xdr:rowOff>165100</xdr:rowOff>
    </xdr:from>
    <xdr:to>
      <xdr:col>15</xdr:col>
      <xdr:colOff>438150</xdr:colOff>
      <xdr:row>15</xdr:row>
      <xdr:rowOff>111125</xdr:rowOff>
    </xdr:to>
    <mc:AlternateContent xmlns:mc="http://schemas.openxmlformats.org/markup-compatibility/2006" xmlns:a14="http://schemas.microsoft.com/office/drawing/2010/main">
      <mc:Choice Requires="a14">
        <xdr:graphicFrame macro="">
          <xdr:nvGraphicFramePr>
            <xdr:cNvPr id="5" name="mois"/>
            <xdr:cNvGraphicFramePr/>
          </xdr:nvGraphicFramePr>
          <xdr:xfrm>
            <a:off x="0" y="0"/>
            <a:ext cx="0" cy="0"/>
          </xdr:xfrm>
          <a:graphic>
            <a:graphicData uri="http://schemas.microsoft.com/office/drawing/2010/slicer">
              <sle:slicer xmlns:sle="http://schemas.microsoft.com/office/drawing/2010/slicer" name="mois"/>
            </a:graphicData>
          </a:graphic>
        </xdr:graphicFrame>
      </mc:Choice>
      <mc:Fallback xmlns="">
        <xdr:sp macro="" textlink="">
          <xdr:nvSpPr>
            <xdr:cNvPr id="0" name=""/>
            <xdr:cNvSpPr>
              <a:spLocks noTextEdit="1"/>
            </xdr:cNvSpPr>
          </xdr:nvSpPr>
          <xdr:spPr>
            <a:xfrm>
              <a:off x="10185400" y="901700"/>
              <a:ext cx="9906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TCD"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CD"/>
    </sheetNames>
    <sheetDataSet>
      <sheetData sheetId="0" refreshError="1"/>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GIRAUF02/Downloads/excel-planning%20(2).xlsm"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Fanny Giraud" refreshedDate="44194.606258912034" createdVersion="5" refreshedVersion="6" minRefreshableVersion="3" recordCount="13">
  <cacheSource type="worksheet">
    <worksheetSource name="Tdata" r:id="rId2"/>
  </cacheSource>
  <cacheFields count="9">
    <cacheField name="date" numFmtId="14">
      <sharedItems containsSemiMixedTypes="0" containsNonDate="0" containsDate="1" containsString="0" minDate="2000-01-01T00:00:00" maxDate="2868-05-08T00:00:00" count="9">
        <d v="2021-01-11T00:00:00"/>
        <d v="2021-01-12T00:00:00"/>
        <d v="2021-01-13T00:00:00"/>
        <d v="2021-01-15T00:00:00"/>
        <d v="2021-01-16T00:00:00"/>
        <d v="2021-01-17T00:00:00"/>
        <d v="2021-02-04T00:00:00"/>
        <d v="2868-05-07T00:00:00" u="1"/>
        <d v="2000-01-01T00:00:00" u="1"/>
      </sharedItems>
    </cacheField>
    <cacheField name="nom" numFmtId="0">
      <sharedItems containsBlank="1" count="7">
        <s v="Pierre"/>
        <s v="Paul"/>
        <s v="Jacques"/>
        <s v="David"/>
        <s v="Louis"/>
        <s v="Jean"/>
        <m u="1"/>
      </sharedItems>
    </cacheField>
    <cacheField name="motif" numFmtId="0">
      <sharedItems containsBlank="1" count="3">
        <s v="CP"/>
        <s v="Repos 8"/>
        <m u="1"/>
      </sharedItems>
    </cacheField>
    <cacheField name="nombre" numFmtId="0">
      <sharedItems containsString="0" containsBlank="1" containsNumber="1" containsInteger="1" minValue="0" maxValue="0"/>
    </cacheField>
    <cacheField name="ID" numFmtId="0">
      <sharedItems/>
    </cacheField>
    <cacheField name="année ISO" numFmtId="0">
      <sharedItems containsNonDate="0" containsString="0" containsBlank="1"/>
    </cacheField>
    <cacheField name="semaine ISO" numFmtId="0">
      <sharedItems containsSemiMixedTypes="0" containsString="0" containsNumber="1" containsInteger="1" minValue="2" maxValue="52" count="3">
        <n v="2"/>
        <n v="5"/>
        <n v="52" u="1"/>
      </sharedItems>
    </cacheField>
    <cacheField name="année" numFmtId="0">
      <sharedItems containsSemiMixedTypes="0" containsString="0" containsNumber="1" containsInteger="1" minValue="2000" maxValue="2021" count="2">
        <n v="2021"/>
        <n v="2000" u="1"/>
      </sharedItems>
    </cacheField>
    <cacheField name="mois" numFmtId="0">
      <sharedItems containsMixedTypes="1" containsNumber="1" containsInteger="1" minValue="1" maxValue="1" count="3">
        <s v="janv"/>
        <s v="févr"/>
        <n v="1" u="1"/>
      </sharedItems>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count="13">
  <r>
    <x v="0"/>
    <x v="0"/>
    <x v="0"/>
    <n v="0"/>
    <s v="44207|Pierre|CP"/>
    <m/>
    <x v="0"/>
    <x v="0"/>
    <x v="0"/>
  </r>
  <r>
    <x v="1"/>
    <x v="0"/>
    <x v="0"/>
    <m/>
    <s v="44208|Pierre|CP"/>
    <m/>
    <x v="0"/>
    <x v="0"/>
    <x v="0"/>
  </r>
  <r>
    <x v="2"/>
    <x v="0"/>
    <x v="0"/>
    <m/>
    <s v="44209|Pierre|CP"/>
    <m/>
    <x v="0"/>
    <x v="0"/>
    <x v="0"/>
  </r>
  <r>
    <x v="0"/>
    <x v="1"/>
    <x v="1"/>
    <m/>
    <s v="44207|Paul|Repos 8"/>
    <m/>
    <x v="0"/>
    <x v="0"/>
    <x v="0"/>
  </r>
  <r>
    <x v="3"/>
    <x v="2"/>
    <x v="0"/>
    <m/>
    <s v="44211|Jacques|CP"/>
    <m/>
    <x v="0"/>
    <x v="0"/>
    <x v="0"/>
  </r>
  <r>
    <x v="4"/>
    <x v="2"/>
    <x v="0"/>
    <m/>
    <s v="44212|Jacques|CP"/>
    <m/>
    <x v="0"/>
    <x v="0"/>
    <x v="0"/>
  </r>
  <r>
    <x v="5"/>
    <x v="2"/>
    <x v="0"/>
    <m/>
    <s v="44213|Jacques|CP"/>
    <m/>
    <x v="0"/>
    <x v="0"/>
    <x v="0"/>
  </r>
  <r>
    <x v="0"/>
    <x v="1"/>
    <x v="0"/>
    <n v="0"/>
    <s v="44207|Paul|CP"/>
    <m/>
    <x v="0"/>
    <x v="0"/>
    <x v="0"/>
  </r>
  <r>
    <x v="0"/>
    <x v="2"/>
    <x v="0"/>
    <n v="0"/>
    <s v="44207|Jacques|CP"/>
    <m/>
    <x v="0"/>
    <x v="0"/>
    <x v="0"/>
  </r>
  <r>
    <x v="0"/>
    <x v="3"/>
    <x v="0"/>
    <n v="0"/>
    <s v="44207|David|CP"/>
    <m/>
    <x v="0"/>
    <x v="0"/>
    <x v="0"/>
  </r>
  <r>
    <x v="0"/>
    <x v="4"/>
    <x v="0"/>
    <n v="0"/>
    <s v="44207|Louis|CP"/>
    <m/>
    <x v="0"/>
    <x v="0"/>
    <x v="0"/>
  </r>
  <r>
    <x v="0"/>
    <x v="5"/>
    <x v="0"/>
    <n v="0"/>
    <s v="44207|Jean|CP"/>
    <m/>
    <x v="0"/>
    <x v="0"/>
    <x v="0"/>
  </r>
  <r>
    <x v="6"/>
    <x v="1"/>
    <x v="0"/>
    <n v="0"/>
    <s v="44231|Paul|CP"/>
    <m/>
    <x v="1"/>
    <x v="0"/>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81" applyNumberFormats="0" applyBorderFormats="0" applyFontFormats="0" applyPatternFormats="0" applyAlignmentFormats="0" applyWidthHeightFormats="1" dataCaption="Valeurs" updatedVersion="6" minRefreshableVersion="3" useAutoFormatting="1" itemPrintTitles="1" createdVersion="5" indent="0" outline="1" outlineData="1" multipleFieldFilters="0" rowHeaderCaption="Période" colHeaderCaption="Noms/Motifs">
  <location ref="A3:I11" firstHeaderRow="1" firstDataRow="3" firstDataCol="1"/>
  <pivotFields count="9">
    <pivotField numFmtId="14" showAll="0"/>
    <pivotField axis="axisCol" showAll="0" defaultSubtotal="0">
      <items count="7">
        <item x="1"/>
        <item sd="0" x="0"/>
        <item h="1" m="1" x="6"/>
        <item x="2"/>
        <item x="3"/>
        <item x="4"/>
        <item x="5"/>
      </items>
    </pivotField>
    <pivotField axis="axisCol" showAll="0">
      <items count="4">
        <item x="0"/>
        <item x="1"/>
        <item m="1" x="2"/>
        <item t="default"/>
      </items>
    </pivotField>
    <pivotField dataField="1" showAll="0"/>
    <pivotField showAll="0" defaultSubtotal="0"/>
    <pivotField showAll="0" defaultSubtotal="0"/>
    <pivotField axis="axisRow" numFmtId="165" showAll="0">
      <items count="4">
        <item x="0"/>
        <item m="1" x="2"/>
        <item x="1"/>
        <item t="default"/>
      </items>
    </pivotField>
    <pivotField axis="axisRow" showAll="0" defaultSubtotal="0">
      <items count="2">
        <item m="1" x="1"/>
        <item x="0"/>
      </items>
    </pivotField>
    <pivotField axis="axisRow" showAll="0" defaultSubtotal="0">
      <items count="3">
        <item m="1" x="2"/>
        <item x="0"/>
        <item x="1"/>
      </items>
    </pivotField>
  </pivotFields>
  <rowFields count="3">
    <field x="7"/>
    <field x="8"/>
    <field x="6"/>
  </rowFields>
  <rowItems count="6">
    <i>
      <x v="1"/>
    </i>
    <i r="1">
      <x v="1"/>
    </i>
    <i r="2">
      <x/>
    </i>
    <i r="1">
      <x v="2"/>
    </i>
    <i r="2">
      <x v="2"/>
    </i>
    <i t="grand">
      <x/>
    </i>
  </rowItems>
  <colFields count="2">
    <field x="1"/>
    <field x="2"/>
  </colFields>
  <colItems count="8">
    <i>
      <x/>
      <x/>
    </i>
    <i r="1">
      <x v="1"/>
    </i>
    <i>
      <x v="1"/>
    </i>
    <i>
      <x v="3"/>
      <x/>
    </i>
    <i>
      <x v="4"/>
      <x/>
    </i>
    <i>
      <x v="5"/>
      <x/>
    </i>
    <i>
      <x v="6"/>
      <x/>
    </i>
    <i t="grand">
      <x/>
    </i>
  </colItems>
  <dataFields count="1">
    <dataField name="Somme de nombre" fld="3" baseField="6"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nom" sourceName="nom">
  <pivotTables>
    <pivotTable tabId="3" name="Tableau croisé dynamique2"/>
  </pivotTables>
  <data>
    <tabular pivotCacheId="2">
      <items count="7">
        <i x="3" s="1"/>
        <i x="2" s="1"/>
        <i x="5" s="1"/>
        <i x="4" s="1"/>
        <i x="1" s="1"/>
        <i x="0" s="1"/>
        <i x="6"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egment_motif" sourceName="motif">
  <pivotTables>
    <pivotTable tabId="3" name="Tableau croisé dynamique2"/>
  </pivotTables>
  <data>
    <tabular pivotCacheId="2">
      <items count="3">
        <i x="0" s="1"/>
        <i x="1" s="1" nd="1"/>
        <i x="2" s="1" nd="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egment_année" sourceName="année">
  <pivotTables>
    <pivotTable tabId="3" name="Tableau croisé dynamique2"/>
  </pivotTables>
  <data>
    <tabular pivotCacheId="2">
      <items count="2">
        <i x="0" s="1"/>
        <i x="1" s="1" nd="1"/>
      </items>
    </tabular>
  </data>
  <extLst>
    <x:ext xmlns:x15="http://schemas.microsoft.com/office/spreadsheetml/2010/11/main" uri="{470722E0-AACD-4C17-9CDC-17EF765DBC7E}">
      <x15:slicerCacheHideItemsWithNoData/>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egment_mois" sourceName="mois">
  <pivotTables>
    <pivotTable tabId="3" name="Tableau croisé dynamique2"/>
  </pivotTables>
  <data>
    <tabular pivotCacheId="2">
      <items count="3">
        <i x="0" s="1"/>
        <i x="1" s="1"/>
        <i x="2"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nom" cache="Segment_nom" caption="nom" rowHeight="241300"/>
  <slicer name="motif" cache="Segment_motif" caption="motif" columnCount="2" rowHeight="241300"/>
  <slicer name="année" cache="Segment_année" caption="année" rowHeight="241300"/>
  <slicer name="mois" cache="Segment_mois" caption="mois" rowHeight="241300"/>
</slic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4">
    <pageSetUpPr fitToPage="1"/>
  </sheetPr>
  <dimension ref="B2:AC80"/>
  <sheetViews>
    <sheetView showGridLines="0" tabSelected="1" zoomScale="70" zoomScaleNormal="70" workbookViewId="0">
      <pane ySplit="7" topLeftCell="A8" activePane="bottomLeft" state="frozen"/>
      <selection activeCell="J22" sqref="J22"/>
      <selection pane="bottomLeft" activeCell="P18" sqref="P18:S18"/>
    </sheetView>
  </sheetViews>
  <sheetFormatPr baseColWidth="10" defaultColWidth="11.453125" defaultRowHeight="12.5" x14ac:dyDescent="0.25"/>
  <cols>
    <col min="1" max="1" width="8.26953125" style="3" customWidth="1"/>
    <col min="2" max="2" width="22.90625" style="3" customWidth="1"/>
    <col min="3" max="4" width="13.54296875" style="3" customWidth="1"/>
    <col min="5" max="5" width="4.54296875" style="4" customWidth="1"/>
    <col min="6" max="6" width="13.54296875" style="3" customWidth="1"/>
    <col min="7" max="7" width="4.54296875" style="4" customWidth="1"/>
    <col min="8" max="8" width="13.54296875" style="3" customWidth="1"/>
    <col min="9" max="9" width="4.54296875" style="4" customWidth="1"/>
    <col min="10" max="10" width="13.54296875" style="4" customWidth="1"/>
    <col min="11" max="11" width="20.453125" style="3" customWidth="1"/>
    <col min="12" max="12" width="13.54296875" style="3" customWidth="1"/>
    <col min="13" max="15" width="13.54296875" style="4" customWidth="1"/>
    <col min="16" max="22" width="5.54296875" style="5" customWidth="1"/>
    <col min="23" max="23" width="6.453125" style="5" customWidth="1"/>
    <col min="24" max="28" width="5.54296875" style="5" customWidth="1"/>
    <col min="29" max="29" width="7.54296875" style="3" customWidth="1"/>
    <col min="30" max="16384" width="11.453125" style="3"/>
  </cols>
  <sheetData>
    <row r="2" spans="2:28" ht="18.5" x14ac:dyDescent="0.45">
      <c r="B2" s="1" t="s">
        <v>0</v>
      </c>
      <c r="C2" s="2">
        <v>2021</v>
      </c>
    </row>
    <row r="3" spans="2:28" ht="18.5" x14ac:dyDescent="0.45">
      <c r="B3" s="1" t="s">
        <v>1</v>
      </c>
      <c r="C3" s="2">
        <v>5</v>
      </c>
    </row>
    <row r="5" spans="2:28" ht="18.5" thickBot="1" x14ac:dyDescent="0.45">
      <c r="B5" s="136" t="s">
        <v>2</v>
      </c>
      <c r="C5" s="137"/>
      <c r="D5" s="137"/>
      <c r="E5" s="137"/>
      <c r="F5" s="137"/>
      <c r="G5" s="137"/>
      <c r="H5" s="138"/>
      <c r="I5" s="6"/>
      <c r="J5" s="7"/>
      <c r="K5" s="6"/>
      <c r="L5" s="8"/>
      <c r="M5" s="9"/>
      <c r="N5" s="9"/>
      <c r="O5" s="10"/>
      <c r="P5" s="185"/>
      <c r="Q5" s="186"/>
      <c r="R5" s="186"/>
      <c r="S5" s="187"/>
    </row>
    <row r="6" spans="2:28" ht="15.5" x14ac:dyDescent="0.35">
      <c r="B6" s="133" t="s">
        <v>3</v>
      </c>
      <c r="C6" s="134"/>
      <c r="D6" s="134"/>
      <c r="E6" s="134"/>
      <c r="F6" s="134"/>
      <c r="G6" s="134"/>
      <c r="H6" s="134"/>
      <c r="I6" s="135"/>
      <c r="J6" s="188" t="s">
        <v>4</v>
      </c>
      <c r="K6" s="189"/>
      <c r="L6" s="139"/>
      <c r="M6" s="140"/>
      <c r="N6" s="140"/>
      <c r="O6" s="141"/>
      <c r="P6" s="190" t="s">
        <v>5</v>
      </c>
      <c r="Q6" s="191"/>
      <c r="R6" s="191"/>
      <c r="S6" s="191"/>
      <c r="T6" s="12">
        <v>1</v>
      </c>
      <c r="U6" s="13"/>
      <c r="V6" s="13"/>
      <c r="W6" s="13"/>
      <c r="X6" s="13"/>
      <c r="Y6" s="13"/>
      <c r="Z6" s="13"/>
      <c r="AA6" s="13"/>
      <c r="AB6" s="13"/>
    </row>
    <row r="7" spans="2:28" ht="15" customHeight="1" thickBot="1" x14ac:dyDescent="0.4">
      <c r="B7" s="130"/>
      <c r="C7" s="17" t="s">
        <v>6</v>
      </c>
      <c r="D7" s="11" t="s">
        <v>7</v>
      </c>
      <c r="E7" s="18" t="s">
        <v>8</v>
      </c>
      <c r="F7" s="11" t="s">
        <v>9</v>
      </c>
      <c r="G7" s="18" t="s">
        <v>8</v>
      </c>
      <c r="H7" s="11" t="s">
        <v>10</v>
      </c>
      <c r="I7" s="18" t="s">
        <v>8</v>
      </c>
      <c r="J7" s="19" t="s">
        <v>11</v>
      </c>
      <c r="K7" s="20" t="s">
        <v>12</v>
      </c>
      <c r="L7" s="21" t="s">
        <v>13</v>
      </c>
      <c r="M7" s="22" t="s">
        <v>14</v>
      </c>
      <c r="N7" s="22" t="s">
        <v>15</v>
      </c>
      <c r="O7" s="23" t="s">
        <v>16</v>
      </c>
      <c r="P7" s="192" t="s">
        <v>17</v>
      </c>
      <c r="Q7" s="192"/>
      <c r="R7" s="192"/>
      <c r="S7" s="192"/>
      <c r="T7" s="192"/>
      <c r="U7" s="24" t="s">
        <v>18</v>
      </c>
      <c r="V7" s="25" t="s">
        <v>19</v>
      </c>
      <c r="W7" s="26" t="s">
        <v>20</v>
      </c>
      <c r="X7" s="26" t="s">
        <v>21</v>
      </c>
      <c r="Y7" s="26" t="s">
        <v>22</v>
      </c>
      <c r="Z7" s="27" t="s">
        <v>23</v>
      </c>
      <c r="AA7" s="27" t="s">
        <v>24</v>
      </c>
      <c r="AB7" s="27" t="s">
        <v>25</v>
      </c>
    </row>
    <row r="8" spans="2:28" ht="15" customHeight="1" x14ac:dyDescent="0.3">
      <c r="B8" s="142">
        <f>DATE(C$2,1,1)-WEEKDAY(DATE(C$2,1,1),2)+1+IF(WEEKDAY(DATE(C$2,1,1),2)&gt;4,7,0)+(C3-1)*7</f>
        <v>44228</v>
      </c>
      <c r="C8" s="179" t="s">
        <v>26</v>
      </c>
      <c r="D8" s="14">
        <f>IFERROR(GETPIVOTDATA("nombre",[1]TCD!$A$3,"date",$C5,"nom",D$4,"motif",$B5),0)</f>
        <v>0</v>
      </c>
      <c r="E8" s="28"/>
      <c r="F8" s="14"/>
      <c r="G8" s="29"/>
      <c r="H8" s="14"/>
      <c r="I8" s="29"/>
      <c r="J8" s="14"/>
      <c r="K8" s="14"/>
      <c r="L8" s="14"/>
      <c r="M8" s="14"/>
      <c r="N8" s="14"/>
      <c r="O8" s="14"/>
      <c r="P8" s="147" t="s">
        <v>34</v>
      </c>
      <c r="Q8" s="148"/>
      <c r="R8" s="148"/>
      <c r="S8" s="149"/>
      <c r="T8" s="30">
        <f>5-(COUNTIF($D$8:$M$67,"Fabien A"))-COUNTIF($D$8:$M$67,"1/2 Fabien A")*0.5-$T$6-$U8-$V8-$W8-$X8-$Y8-$Z8</f>
        <v>4</v>
      </c>
      <c r="U8" s="31">
        <f>COUNTIF($N$8:$N$67,"Fabien A")+COUNTIF($N$8:$N$67,"1/2 Fabien A")*0.5</f>
        <v>0</v>
      </c>
      <c r="V8" s="31">
        <f>COUNTIF($O$8:$O$67,"Fabien A")+COUNTIF($O$8:$O$67,"1/2 Fabien A")*0.5</f>
        <v>0</v>
      </c>
      <c r="W8" s="32">
        <f>COUNTIF($O$8:$O$67,"EXT Fabien A")</f>
        <v>0</v>
      </c>
      <c r="X8" s="32">
        <f>COUNTIF($M$8:$M$67,"MAL Fabien A")</f>
        <v>0</v>
      </c>
      <c r="Y8" s="32">
        <f>COUNTIF($M$8:$M$67,"RCN Fabien A")</f>
        <v>0</v>
      </c>
      <c r="Z8" s="31">
        <f>COUNTIF($M$8:$M$67,"RCL Fabien A")</f>
        <v>0</v>
      </c>
      <c r="AA8" s="32"/>
      <c r="AB8" s="31">
        <f>COUNTIF($M$8:$M$67,"AST Fabien A")</f>
        <v>0</v>
      </c>
    </row>
    <row r="9" spans="2:28" ht="15" customHeight="1" thickBot="1" x14ac:dyDescent="0.35">
      <c r="B9" s="143"/>
      <c r="C9" s="180"/>
      <c r="D9" s="14"/>
      <c r="E9" s="15"/>
      <c r="F9" s="14"/>
      <c r="G9" s="16"/>
      <c r="H9" s="14"/>
      <c r="I9" s="16"/>
      <c r="J9" s="14"/>
      <c r="K9" s="14"/>
      <c r="L9" s="14"/>
      <c r="M9" s="14"/>
      <c r="N9" s="14"/>
      <c r="O9" s="14"/>
      <c r="P9" s="33"/>
      <c r="Q9" s="34"/>
      <c r="R9" s="34"/>
      <c r="S9" s="35"/>
      <c r="T9" s="36"/>
      <c r="U9" s="37"/>
      <c r="V9" s="37"/>
      <c r="W9" s="37"/>
      <c r="X9" s="37"/>
      <c r="Y9" s="37"/>
      <c r="Z9" s="37"/>
      <c r="AA9" s="37"/>
      <c r="AB9" s="37"/>
    </row>
    <row r="10" spans="2:28" ht="15" customHeight="1" x14ac:dyDescent="0.3">
      <c r="B10" s="143"/>
      <c r="C10" s="180"/>
      <c r="D10" s="14"/>
      <c r="E10" s="15"/>
      <c r="F10" s="14"/>
      <c r="G10" s="16"/>
      <c r="H10" s="14"/>
      <c r="I10" s="16"/>
      <c r="J10" s="14"/>
      <c r="K10" s="14"/>
      <c r="L10" s="14"/>
      <c r="M10" s="14"/>
      <c r="N10" s="14"/>
      <c r="O10" s="14"/>
      <c r="P10" s="147" t="s">
        <v>33</v>
      </c>
      <c r="Q10" s="148"/>
      <c r="R10" s="148"/>
      <c r="S10" s="149"/>
      <c r="T10" s="30">
        <f>5-(COUNTIF($D$8:$M$67,"Laurent B"))-COUNTIF($D$8:$M$67,"1/2 Laurent B")*0.5-$T$6-$U10-$V10-$W10-$X10-$Y10-$Z10</f>
        <v>4</v>
      </c>
      <c r="U10" s="31">
        <f>COUNTIF($N$8:$N$67,"Laurent B")+COUNTIF($N$8:$N$67,"1/2 Laurent B")*0.5</f>
        <v>0</v>
      </c>
      <c r="V10" s="31">
        <f>COUNTIF($O$8:$O$67,"Laurent B")+COUNTIF($O$8:$O$67,"1/2 Laurent B")*0.5</f>
        <v>0</v>
      </c>
      <c r="W10" s="32">
        <f>COUNTIF($O$8:$O$67,"EXT Laurent B")</f>
        <v>0</v>
      </c>
      <c r="X10" s="32">
        <f>COUNTIF($M$8:$M$67,"MAL Laurent B")</f>
        <v>0</v>
      </c>
      <c r="Y10" s="32">
        <f>COUNTIF($M$8:$M$67,"RCN Laurent B")</f>
        <v>0</v>
      </c>
      <c r="Z10" s="31">
        <f>COUNTIF($M$8:$M$67,"RCL Laurent B")</f>
        <v>0</v>
      </c>
      <c r="AA10" s="32"/>
      <c r="AB10" s="31">
        <f>COUNTIF($M$8:$M$67,"AST Laurent B")</f>
        <v>0</v>
      </c>
    </row>
    <row r="11" spans="2:28" ht="15" customHeight="1" thickBot="1" x14ac:dyDescent="0.3">
      <c r="B11" s="143"/>
      <c r="C11" s="181"/>
      <c r="D11" s="14"/>
      <c r="E11" s="15"/>
      <c r="F11" s="14"/>
      <c r="G11" s="16"/>
      <c r="H11" s="14"/>
      <c r="I11" s="16"/>
      <c r="J11" s="14"/>
      <c r="K11" s="14"/>
      <c r="L11" s="14"/>
      <c r="M11" s="14"/>
      <c r="N11" s="14"/>
      <c r="O11" s="14"/>
      <c r="P11" s="38"/>
      <c r="Q11" s="39"/>
      <c r="R11" s="39"/>
      <c r="S11" s="40"/>
      <c r="T11" s="41"/>
      <c r="U11" s="41"/>
      <c r="V11" s="41"/>
      <c r="W11" s="41"/>
      <c r="X11" s="41"/>
      <c r="Y11" s="41"/>
      <c r="Z11" s="41"/>
      <c r="AA11" s="41"/>
      <c r="AB11" s="41"/>
    </row>
    <row r="12" spans="2:28" ht="15" customHeight="1" x14ac:dyDescent="0.3">
      <c r="B12" s="143"/>
      <c r="C12" s="182" t="s">
        <v>43</v>
      </c>
      <c r="D12" s="42"/>
      <c r="E12" s="43"/>
      <c r="F12" s="44"/>
      <c r="G12" s="43"/>
      <c r="H12" s="42"/>
      <c r="I12" s="43"/>
      <c r="J12" s="14"/>
      <c r="K12" s="14"/>
      <c r="L12" s="14"/>
      <c r="M12" s="14"/>
      <c r="N12" s="14"/>
      <c r="O12" s="14"/>
      <c r="P12" s="147" t="s">
        <v>35</v>
      </c>
      <c r="Q12" s="148"/>
      <c r="R12" s="148"/>
      <c r="S12" s="149"/>
      <c r="T12" s="30">
        <f>5-(COUNTIF($D$8:$M$67,"Jean-Marie B"))-COUNTIF($D$8:$M$67,"1/2 Jean-Marie B")*0.5-$T$6-$U12-$V12-$W12-$X12-$Y12-$Z12-$AA12</f>
        <v>4</v>
      </c>
      <c r="U12" s="31">
        <f>COUNTIF($N$8:$N$67,"Jean-Marie B")+COUNTIF($N$8:$N$67,"1/2 Jean-Marie B")*0.5</f>
        <v>0</v>
      </c>
      <c r="V12" s="31">
        <f>COUNTIF($O$8:$O$67,"Jean-Marie B")+COUNTIF($O$8:$O$67,"1/2 Jean-Marie B")*0.5</f>
        <v>0</v>
      </c>
      <c r="W12" s="31">
        <f>COUNTIF($O$8:$O$67,"EXT Jean-Marie B")</f>
        <v>0</v>
      </c>
      <c r="X12" s="31">
        <f>COUNTIF($M$8:$M$67,"MAL Jean-Marie B")</f>
        <v>0</v>
      </c>
      <c r="Y12" s="31">
        <f>COUNTIF($M$8:$M$67,"RCN Jean-Marie B")</f>
        <v>0</v>
      </c>
      <c r="Z12" s="31">
        <f>COUNTIF($M$8:$M$67,"RCL Jean-Marie B")</f>
        <v>0</v>
      </c>
      <c r="AA12" s="31"/>
      <c r="AB12" s="31">
        <f>COUNTIF($M$8:$M$67,"AST Jean-Marie B")</f>
        <v>0</v>
      </c>
    </row>
    <row r="13" spans="2:28" ht="15" customHeight="1" thickBot="1" x14ac:dyDescent="0.3">
      <c r="B13" s="143"/>
      <c r="C13" s="183"/>
      <c r="D13" s="42"/>
      <c r="E13" s="43"/>
      <c r="F13" s="42"/>
      <c r="G13" s="43"/>
      <c r="H13" s="42"/>
      <c r="I13" s="43"/>
      <c r="J13" s="14"/>
      <c r="K13" s="14"/>
      <c r="L13" s="14"/>
      <c r="M13" s="14"/>
      <c r="N13" s="14"/>
      <c r="O13" s="14"/>
      <c r="P13" s="38"/>
      <c r="Q13" s="39"/>
      <c r="R13" s="45"/>
      <c r="S13" s="40"/>
      <c r="T13" s="46"/>
      <c r="U13" s="46"/>
      <c r="V13" s="46"/>
      <c r="W13" s="46"/>
      <c r="X13" s="46"/>
      <c r="Y13" s="46"/>
      <c r="Z13" s="46"/>
      <c r="AA13" s="46"/>
      <c r="AB13" s="46"/>
    </row>
    <row r="14" spans="2:28" ht="15" customHeight="1" x14ac:dyDescent="0.3">
      <c r="B14" s="143"/>
      <c r="C14" s="184" t="s">
        <v>44</v>
      </c>
      <c r="D14" s="47"/>
      <c r="E14" s="48"/>
      <c r="F14" s="47"/>
      <c r="G14" s="48"/>
      <c r="H14" s="47"/>
      <c r="I14" s="48"/>
      <c r="J14" s="14"/>
      <c r="K14" s="14"/>
      <c r="L14" s="14"/>
      <c r="M14" s="14"/>
      <c r="N14" s="14"/>
      <c r="O14" s="14"/>
      <c r="P14" s="147" t="s">
        <v>36</v>
      </c>
      <c r="Q14" s="148"/>
      <c r="R14" s="148"/>
      <c r="S14" s="149"/>
      <c r="T14" s="30">
        <f>5-(COUNTIF($D$8:$M$67,"Julien B"))-COUNTIF($D$8:$M$67,"1/2 Julien B")*0.5-$T$6-$U14-$V14-$W14-$X14-$Y14-$Z14</f>
        <v>4</v>
      </c>
      <c r="U14" s="31">
        <f>COUNTIF($N$8:$N$67,"Julien B")+COUNTIF($N$8:$N$67,"1/2 Julien B")*0.5</f>
        <v>0</v>
      </c>
      <c r="V14" s="31">
        <f>COUNTIF($O$8:$O$67,"Julien B")+COUNTIF($O$8:$O$67,"1/2 Julien B")*0.5</f>
        <v>0</v>
      </c>
      <c r="W14" s="32">
        <f>COUNTIF($O$8:$O$67,"EXT Julien B")</f>
        <v>0</v>
      </c>
      <c r="X14" s="32">
        <f>COUNTIF($M$8:$M$67,"MAL Julien B")</f>
        <v>0</v>
      </c>
      <c r="Y14" s="32">
        <f>COUNTIF($M$8:$M$67,"RCN Julien B")</f>
        <v>0</v>
      </c>
      <c r="Z14" s="31">
        <f>COUNTIF($M$8:$M$67,"RCL Julien B")</f>
        <v>0</v>
      </c>
      <c r="AA14" s="32"/>
      <c r="AB14" s="31">
        <f>COUNTIF($M$8:$M$67,"AST Julien B")</f>
        <v>0</v>
      </c>
    </row>
    <row r="15" spans="2:28" ht="15" customHeight="1" thickBot="1" x14ac:dyDescent="0.35">
      <c r="B15" s="143"/>
      <c r="C15" s="184"/>
      <c r="D15" s="47"/>
      <c r="E15" s="48"/>
      <c r="F15" s="47"/>
      <c r="G15" s="48"/>
      <c r="H15" s="47"/>
      <c r="I15" s="48"/>
      <c r="J15" s="14"/>
      <c r="K15" s="14"/>
      <c r="L15" s="14"/>
      <c r="M15" s="14"/>
      <c r="N15" s="14"/>
      <c r="O15" s="14"/>
      <c r="P15" s="33"/>
      <c r="Q15" s="34"/>
      <c r="R15" s="34"/>
      <c r="S15" s="35"/>
      <c r="T15" s="49"/>
      <c r="U15" s="50"/>
      <c r="V15" s="50"/>
      <c r="W15" s="37"/>
      <c r="X15" s="37"/>
      <c r="Y15" s="37"/>
      <c r="Z15" s="37"/>
      <c r="AA15" s="37"/>
      <c r="AB15" s="37"/>
    </row>
    <row r="16" spans="2:28" ht="15" customHeight="1" x14ac:dyDescent="0.3">
      <c r="B16" s="143"/>
      <c r="C16" s="177" t="s">
        <v>28</v>
      </c>
      <c r="D16" s="51"/>
      <c r="E16" s="52"/>
      <c r="F16" s="51"/>
      <c r="G16" s="52"/>
      <c r="H16" s="51"/>
      <c r="I16" s="52"/>
      <c r="J16" s="14"/>
      <c r="K16" s="14"/>
      <c r="L16" s="14"/>
      <c r="M16" s="14"/>
      <c r="N16" s="14"/>
      <c r="O16" s="14"/>
      <c r="P16" s="147" t="s">
        <v>37</v>
      </c>
      <c r="Q16" s="148"/>
      <c r="R16" s="148"/>
      <c r="S16" s="149"/>
      <c r="T16" s="53">
        <f>5-(COUNTIF($D$8:$M$67,"Vania B"))-COUNTIF($D$8:$M$67,"1/2 Vania B")*0.5-$T$6-$U16-$V16-$W16-$X16-$Y16-$Z16-$AA16</f>
        <v>4</v>
      </c>
      <c r="U16" s="54">
        <f>COUNTIF($N$8:$N$67,"Vania B")+COUNTIF($N$8:$N$67,"1/2 Vania B")*0.5</f>
        <v>0</v>
      </c>
      <c r="V16" s="54">
        <f>COUNTIF($O$8:$O$67,"Vania B")+COUNTIF($O$8:$O$67,"1/2 Vania B")*0.5</f>
        <v>0</v>
      </c>
      <c r="W16" s="32">
        <f>COUNTIF($O$8:$O$67,"EXT Vania B")</f>
        <v>0</v>
      </c>
      <c r="X16" s="32">
        <f>COUNTIF($M$8:$M$67,"MAL Vania B")</f>
        <v>0</v>
      </c>
      <c r="Y16" s="32">
        <f>COUNTIF($M$8:$M$67,"RCN Vania B")</f>
        <v>0</v>
      </c>
      <c r="Z16" s="31">
        <f>COUNTIF($M$8:$M$67,"RCL Vania B")</f>
        <v>0</v>
      </c>
      <c r="AA16" s="32">
        <f>COUNTIF($M$8:$M$67,"DEL Vania B")+COUNTIF($M$8:$M$67,"1/2 DEL Vania B")*0.5</f>
        <v>0</v>
      </c>
      <c r="AB16" s="31">
        <f>COUNTIF($M$8:$M$67,"AST Vania B")</f>
        <v>0</v>
      </c>
    </row>
    <row r="17" spans="2:29" ht="15" customHeight="1" thickBot="1" x14ac:dyDescent="0.3">
      <c r="B17" s="144"/>
      <c r="C17" s="178"/>
      <c r="D17" s="55"/>
      <c r="E17" s="56"/>
      <c r="F17" s="55"/>
      <c r="G17" s="56"/>
      <c r="H17" s="55"/>
      <c r="I17" s="56"/>
      <c r="J17" s="57"/>
      <c r="K17" s="57"/>
      <c r="L17" s="57"/>
      <c r="M17" s="57"/>
      <c r="N17" s="57"/>
      <c r="O17" s="58"/>
      <c r="P17" s="38"/>
      <c r="Q17" s="39"/>
      <c r="R17" s="45"/>
      <c r="S17" s="40"/>
      <c r="T17" s="46"/>
      <c r="U17" s="46"/>
      <c r="V17" s="46"/>
      <c r="W17" s="46"/>
      <c r="X17" s="46"/>
      <c r="Y17" s="46"/>
      <c r="Z17" s="46"/>
      <c r="AA17" s="46"/>
      <c r="AB17" s="46"/>
    </row>
    <row r="18" spans="2:29" ht="15" customHeight="1" x14ac:dyDescent="0.3">
      <c r="B18" s="142">
        <f>B8+1</f>
        <v>44229</v>
      </c>
      <c r="C18" s="164" t="s">
        <v>26</v>
      </c>
      <c r="D18" s="59"/>
      <c r="E18" s="28"/>
      <c r="F18" s="59"/>
      <c r="G18" s="29"/>
      <c r="H18" s="59"/>
      <c r="I18" s="29"/>
      <c r="J18" s="59"/>
      <c r="K18" s="59"/>
      <c r="L18" s="59"/>
      <c r="M18" s="59"/>
      <c r="N18" s="14"/>
      <c r="O18" s="59"/>
      <c r="P18" s="147" t="s">
        <v>38</v>
      </c>
      <c r="Q18" s="148"/>
      <c r="R18" s="148"/>
      <c r="S18" s="149"/>
      <c r="T18" s="30">
        <f>5-(COUNTIF($D$8:$M$67,"François C"))-COUNTIF($D$8:$M$67,"1/2 François C")*0.5-$T$6-$U18-$V18-$W18-$X18-$Y18-$Z18</f>
        <v>4</v>
      </c>
      <c r="U18" s="31">
        <f>COUNTIF($N$8:$N$67,"François C")+COUNTIF($N$8:$N$67,"1/2 François C")*0.5</f>
        <v>0</v>
      </c>
      <c r="V18" s="31">
        <f>COUNTIF($O$8:$O$67,"François C")+COUNTIF($O$8:$O$67,"1/2 François C")*0.5</f>
        <v>0</v>
      </c>
      <c r="W18" s="32">
        <f>COUNTIF($O$8:$O$67,"EXT François C")</f>
        <v>0</v>
      </c>
      <c r="X18" s="32">
        <f>COUNTIF($M$8:$M$67,"MAL François C")</f>
        <v>0</v>
      </c>
      <c r="Y18" s="32">
        <f>COUNTIF($M$8:$M$67,"RCN François C")</f>
        <v>0</v>
      </c>
      <c r="Z18" s="31">
        <f>COUNTIF($M$8:$M$67,"RCL François C")</f>
        <v>0</v>
      </c>
      <c r="AA18" s="32"/>
      <c r="AB18" s="31">
        <f>COUNTIF($M$8:$M$67,"AST François C")</f>
        <v>0</v>
      </c>
    </row>
    <row r="19" spans="2:29" ht="15" customHeight="1" thickBot="1" x14ac:dyDescent="0.3">
      <c r="B19" s="143"/>
      <c r="C19" s="165"/>
      <c r="D19" s="14"/>
      <c r="E19" s="15"/>
      <c r="F19" s="14"/>
      <c r="G19" s="16"/>
      <c r="H19" s="14"/>
      <c r="I19" s="16"/>
      <c r="J19" s="14"/>
      <c r="K19" s="14"/>
      <c r="L19" s="14"/>
      <c r="M19" s="14"/>
      <c r="N19" s="14"/>
      <c r="O19" s="14"/>
      <c r="P19" s="38"/>
      <c r="Q19" s="45"/>
      <c r="R19" s="45"/>
      <c r="S19" s="40"/>
      <c r="T19" s="46"/>
      <c r="U19" s="46"/>
      <c r="V19" s="46"/>
      <c r="W19" s="46"/>
      <c r="X19" s="46"/>
      <c r="Y19" s="46"/>
      <c r="Z19" s="46"/>
      <c r="AA19" s="46"/>
      <c r="AB19" s="46"/>
      <c r="AC19" s="60"/>
    </row>
    <row r="20" spans="2:29" ht="15" customHeight="1" x14ac:dyDescent="0.3">
      <c r="B20" s="143"/>
      <c r="C20" s="165"/>
      <c r="D20" s="14"/>
      <c r="E20" s="15"/>
      <c r="F20" s="14"/>
      <c r="G20" s="16"/>
      <c r="H20" s="14"/>
      <c r="I20" s="16"/>
      <c r="J20" s="14"/>
      <c r="K20" s="14"/>
      <c r="L20" s="14"/>
      <c r="M20" s="14"/>
      <c r="N20" s="14"/>
      <c r="O20" s="14"/>
      <c r="P20" s="147"/>
      <c r="Q20" s="148"/>
      <c r="R20" s="148"/>
      <c r="S20" s="149"/>
      <c r="T20" s="30">
        <f>5-(COUNTIF($D$8:$M$67,"Didier D"))-COUNTIF($D$8:$M$67,"1/2 Didier D")*0.5-$T$6-$U20-$V20-$W20-$X20-$Y20-$Z20-$AA20</f>
        <v>4</v>
      </c>
      <c r="U20" s="31">
        <f>COUNTIF($N$8:$N$67,"Didier D")+COUNTIF($N$8:$N$67,"1/2 Didier D")*0.5</f>
        <v>0</v>
      </c>
      <c r="V20" s="31">
        <f>COUNTIF($O$8:$O$67,"Didier D")+COUNTIF($O$8:$O$67,"1/2 Didier D")*0.5</f>
        <v>0</v>
      </c>
      <c r="W20" s="32">
        <f>COUNTIF($O$8:$O$67,"EXT Didier D")</f>
        <v>0</v>
      </c>
      <c r="X20" s="32">
        <f>COUNTIF($M$8:$M$67,"MAL Didier D")</f>
        <v>0</v>
      </c>
      <c r="Y20" s="32">
        <f>COUNTIF($M$8:$M$67,"RCN Didier D")</f>
        <v>0</v>
      </c>
      <c r="Z20" s="31">
        <f>COUNTIF($M$8:$M$67,"RCL Didier D")</f>
        <v>0</v>
      </c>
      <c r="AA20" s="32">
        <f>COUNTIF($M$8:$M$67,"DEL Didier D")+COUNTIF($M$8:$M$67,"1/2 DEL Didier D")*0.5</f>
        <v>0</v>
      </c>
      <c r="AB20" s="31">
        <f>COUNTIF($M$8:$M$67,"AST Didier D")</f>
        <v>0</v>
      </c>
      <c r="AC20" s="60"/>
    </row>
    <row r="21" spans="2:29" ht="15" customHeight="1" thickBot="1" x14ac:dyDescent="0.35">
      <c r="B21" s="143"/>
      <c r="C21" s="166"/>
      <c r="D21" s="14"/>
      <c r="E21" s="15"/>
      <c r="F21" s="14"/>
      <c r="G21" s="16"/>
      <c r="H21" s="14"/>
      <c r="I21" s="16"/>
      <c r="J21" s="14"/>
      <c r="K21" s="14"/>
      <c r="L21" s="14"/>
      <c r="M21" s="14"/>
      <c r="N21" s="14"/>
      <c r="O21" s="14"/>
      <c r="P21" s="38"/>
      <c r="Q21" s="45"/>
      <c r="R21" s="39"/>
      <c r="S21" s="40"/>
      <c r="T21" s="36"/>
      <c r="U21" s="37"/>
      <c r="V21" s="37"/>
      <c r="W21" s="37"/>
      <c r="X21" s="37"/>
      <c r="Y21" s="37"/>
      <c r="Z21" s="37"/>
      <c r="AA21" s="37"/>
      <c r="AB21" s="37"/>
      <c r="AC21" s="60"/>
    </row>
    <row r="22" spans="2:29" ht="15" customHeight="1" x14ac:dyDescent="0.3">
      <c r="B22" s="143"/>
      <c r="C22" s="174" t="s">
        <v>45</v>
      </c>
      <c r="D22" s="42"/>
      <c r="E22" s="43"/>
      <c r="F22" s="44"/>
      <c r="G22" s="43"/>
      <c r="H22" s="42"/>
      <c r="I22" s="43"/>
      <c r="J22" s="14"/>
      <c r="K22" s="14"/>
      <c r="L22" s="14"/>
      <c r="M22" s="14"/>
      <c r="N22" s="14"/>
      <c r="O22" s="14"/>
      <c r="P22" s="147"/>
      <c r="Q22" s="148"/>
      <c r="R22" s="148"/>
      <c r="S22" s="149"/>
      <c r="T22" s="30">
        <f>5-(COUNTIF($D$8:$M$67,"Laurent E"))-COUNTIF($D$8:$M$67,"1/2 Laurent E")*0.5-$T$6-$U22-$V22-$W22-$X22-$Y22-$Z22-$AA22</f>
        <v>4</v>
      </c>
      <c r="U22" s="31">
        <f>COUNTIF($N$8:$N$67,"Laurent E")+COUNTIF($N$8:$N$67,"1/2 Laurent E")*0.5</f>
        <v>0</v>
      </c>
      <c r="V22" s="31">
        <f>COUNTIF($O$8:$O$67,"Laurent E")+COUNTIF($O$8:$O$67,"1/2 Laurent E")*0.5</f>
        <v>0</v>
      </c>
      <c r="W22" s="32">
        <f>COUNTIF($O$8:$O$67,"EXT Laurent E")</f>
        <v>0</v>
      </c>
      <c r="X22" s="32">
        <f>COUNTIF($M$8:$M$67,"MAL Laurent E")</f>
        <v>0</v>
      </c>
      <c r="Y22" s="32">
        <f>COUNTIF($M$8:$M$67,"RCN Laurent E")</f>
        <v>0</v>
      </c>
      <c r="Z22" s="31">
        <f>COUNTIF($M$8:$M$67,"RCL Laurent E")</f>
        <v>0</v>
      </c>
      <c r="AA22" s="32">
        <f>COUNTIF($M$8:$M$67,"DEL Laurent E")+COUNTIF($M$8:$M$67,"1/2 DEL Laurent E")*0.5</f>
        <v>0</v>
      </c>
      <c r="AB22" s="31">
        <f>COUNTIF($M$8:$M$67,"AST Laurent E")</f>
        <v>0</v>
      </c>
      <c r="AC22" s="60"/>
    </row>
    <row r="23" spans="2:29" ht="15" customHeight="1" thickBot="1" x14ac:dyDescent="0.3">
      <c r="B23" s="143"/>
      <c r="C23" s="175"/>
      <c r="D23" s="42"/>
      <c r="E23" s="43"/>
      <c r="F23" s="42"/>
      <c r="G23" s="43"/>
      <c r="H23" s="42"/>
      <c r="I23" s="43"/>
      <c r="J23" s="14"/>
      <c r="K23" s="14"/>
      <c r="L23" s="14"/>
      <c r="M23" s="14"/>
      <c r="N23" s="14"/>
      <c r="O23" s="14"/>
      <c r="P23" s="61"/>
      <c r="Q23" s="39"/>
      <c r="R23" s="39"/>
      <c r="S23" s="40"/>
      <c r="T23" s="46"/>
      <c r="U23" s="46"/>
      <c r="V23" s="46"/>
      <c r="W23" s="46"/>
      <c r="X23" s="46"/>
      <c r="Y23" s="46"/>
      <c r="Z23" s="46"/>
      <c r="AA23" s="46"/>
      <c r="AB23" s="46"/>
      <c r="AC23" s="60"/>
    </row>
    <row r="24" spans="2:29" ht="15" customHeight="1" x14ac:dyDescent="0.3">
      <c r="B24" s="143"/>
      <c r="C24" s="171" t="s">
        <v>44</v>
      </c>
      <c r="D24" s="47"/>
      <c r="E24" s="48"/>
      <c r="F24" s="47"/>
      <c r="G24" s="48"/>
      <c r="H24" s="47"/>
      <c r="I24" s="48"/>
      <c r="J24" s="14"/>
      <c r="K24" s="14"/>
      <c r="L24" s="14"/>
      <c r="M24" s="14"/>
      <c r="N24" s="14"/>
      <c r="O24" s="14"/>
      <c r="P24" s="147"/>
      <c r="Q24" s="148"/>
      <c r="R24" s="148"/>
      <c r="S24" s="149"/>
      <c r="T24" s="30">
        <f>5-(COUNTIF($D$8:$M$67,"Franck E"))-COUNTIF($D$8:$M$67,"1/2 Franck E")*0.5-$T$6-$U24-$V24-$W24-$X24-$Y24-$Z24</f>
        <v>4</v>
      </c>
      <c r="U24" s="31">
        <f>COUNTIF($N$8:$N$67,"Franck E")+COUNTIF($N$8:$N$67,"1/2 Franck E")*0.5</f>
        <v>0</v>
      </c>
      <c r="V24" s="31">
        <f>COUNTIF($O$8:$O$67,"Franck E")+COUNTIF($O$8:$O$67,"1/2 Franck E")*0.5</f>
        <v>0</v>
      </c>
      <c r="W24" s="32">
        <f>COUNTIF($O$8:$O$67,"EXT Franck E")</f>
        <v>0</v>
      </c>
      <c r="X24" s="32">
        <f>COUNTIF($M$8:$M$67,"MAL Franck E")</f>
        <v>0</v>
      </c>
      <c r="Y24" s="32">
        <f>COUNTIF($M$8:$M$67,"RCN Franck E")</f>
        <v>0</v>
      </c>
      <c r="Z24" s="32">
        <f>COUNTIF($M$8:$M$67,"RCL Franck E")</f>
        <v>0</v>
      </c>
      <c r="AA24" s="32"/>
      <c r="AB24" s="31">
        <f>COUNTIF($M$8:$M$67,"AST Franck E")</f>
        <v>0</v>
      </c>
      <c r="AC24" s="60"/>
    </row>
    <row r="25" spans="2:29" ht="15" customHeight="1" thickBot="1" x14ac:dyDescent="0.3">
      <c r="B25" s="143"/>
      <c r="C25" s="171"/>
      <c r="D25" s="47"/>
      <c r="E25" s="48"/>
      <c r="F25" s="47"/>
      <c r="G25" s="48"/>
      <c r="H25" s="47"/>
      <c r="I25" s="48"/>
      <c r="J25" s="14"/>
      <c r="K25" s="14"/>
      <c r="L25" s="14"/>
      <c r="M25" s="14"/>
      <c r="N25" s="14"/>
      <c r="O25" s="14"/>
      <c r="P25" s="38"/>
      <c r="Q25" s="39"/>
      <c r="R25" s="39"/>
      <c r="S25" s="40"/>
      <c r="T25" s="46"/>
      <c r="U25" s="46"/>
      <c r="V25" s="46"/>
      <c r="W25" s="46"/>
      <c r="X25" s="46"/>
      <c r="Y25" s="46"/>
      <c r="Z25" s="46"/>
      <c r="AA25" s="46"/>
      <c r="AB25" s="46"/>
      <c r="AC25" s="60"/>
    </row>
    <row r="26" spans="2:29" ht="15" customHeight="1" x14ac:dyDescent="0.3">
      <c r="B26" s="143"/>
      <c r="C26" s="172" t="s">
        <v>28</v>
      </c>
      <c r="D26" s="51"/>
      <c r="E26" s="52"/>
      <c r="F26" s="51"/>
      <c r="G26" s="52"/>
      <c r="H26" s="51"/>
      <c r="I26" s="52"/>
      <c r="J26" s="14"/>
      <c r="K26" s="14"/>
      <c r="L26" s="14"/>
      <c r="M26" s="14"/>
      <c r="N26" s="14"/>
      <c r="O26" s="14"/>
      <c r="P26" s="147"/>
      <c r="Q26" s="148"/>
      <c r="R26" s="148"/>
      <c r="S26" s="149"/>
      <c r="T26" s="30">
        <f>5-(COUNTIF($D$8:$M$67,"Tonio F"))-COUNTIF($D$8:$M$67,"1/2 Tonio F")*0.5-$T$6-$U26-$V26-$W26-$X26-$Y26-$Z26</f>
        <v>4</v>
      </c>
      <c r="U26" s="31">
        <f>COUNTIF($N$8:$N$67,"Tonio F")+COUNTIF($N$8:$N$67,"1/2 Tonio F")*0.5</f>
        <v>0</v>
      </c>
      <c r="V26" s="31">
        <f>COUNTIF($O$8:$O$67,"Tonio F")+COUNTIF($O$8:$O$67,"1/2 Tonio F")*0.5</f>
        <v>0</v>
      </c>
      <c r="W26" s="32">
        <f>COUNTIF($O$8:$O$67,"EXT Tonio F")</f>
        <v>0</v>
      </c>
      <c r="X26" s="32">
        <f>COUNTIF($M$8:$M$67,"MAL Tonio F")</f>
        <v>0</v>
      </c>
      <c r="Y26" s="32">
        <f>COUNTIF($M$8:$M$67,"RCN Tonio F")</f>
        <v>0</v>
      </c>
      <c r="Z26" s="32">
        <f>COUNTIF($M$8:$M$67,"RCL Tonio F")</f>
        <v>0</v>
      </c>
      <c r="AA26" s="32"/>
      <c r="AB26" s="31">
        <f>COUNTIF($M$8:$M$67,"AST Tonio F")</f>
        <v>0</v>
      </c>
      <c r="AC26" s="60"/>
    </row>
    <row r="27" spans="2:29" ht="15" customHeight="1" thickBot="1" x14ac:dyDescent="0.3">
      <c r="B27" s="144"/>
      <c r="C27" s="173"/>
      <c r="D27" s="55"/>
      <c r="E27" s="56"/>
      <c r="F27" s="55"/>
      <c r="G27" s="56"/>
      <c r="H27" s="55"/>
      <c r="I27" s="56"/>
      <c r="J27" s="57"/>
      <c r="K27" s="57"/>
      <c r="L27" s="57"/>
      <c r="M27" s="57"/>
      <c r="N27" s="57"/>
      <c r="O27" s="58"/>
      <c r="P27" s="38"/>
      <c r="Q27" s="39"/>
      <c r="R27" s="45"/>
      <c r="S27" s="40"/>
      <c r="T27" s="46"/>
      <c r="U27" s="46"/>
      <c r="V27" s="46"/>
      <c r="W27" s="46"/>
      <c r="X27" s="46"/>
      <c r="Y27" s="46"/>
      <c r="Z27" s="46"/>
      <c r="AA27" s="46"/>
      <c r="AB27" s="46"/>
    </row>
    <row r="28" spans="2:29" ht="15" customHeight="1" x14ac:dyDescent="0.3">
      <c r="B28" s="142">
        <f>B18+1</f>
        <v>44230</v>
      </c>
      <c r="C28" s="164" t="s">
        <v>26</v>
      </c>
      <c r="D28" s="59"/>
      <c r="E28" s="28"/>
      <c r="F28" s="59"/>
      <c r="G28" s="29"/>
      <c r="H28" s="59"/>
      <c r="I28" s="29"/>
      <c r="J28" s="59"/>
      <c r="K28" s="59"/>
      <c r="L28" s="59"/>
      <c r="M28" s="59"/>
      <c r="N28" s="14"/>
      <c r="O28" s="59"/>
      <c r="P28" s="147"/>
      <c r="Q28" s="148"/>
      <c r="R28" s="148"/>
      <c r="S28" s="149"/>
      <c r="T28" s="30">
        <f>5-(COUNTIF($D$8:$M$67,"Jimmy F"))-COUNTIF($D$8:$M$67,"1/2 Jimmy F")*0.5-$T$6-$U28-$V28-$W28-$X28-$Y28-$Z28</f>
        <v>4</v>
      </c>
      <c r="U28" s="31">
        <f>COUNTIF($N$8:$N$67,"Jimmy F")+COUNTIF($N$8:$N$67,"1/2 Jimmy F")*0.5</f>
        <v>0</v>
      </c>
      <c r="V28" s="31">
        <f>COUNTIF($O$8:$O$67,"Jimmy F")+COUNTIF($O$8:$O$67,"1/2 Jimmy F")*0.5</f>
        <v>0</v>
      </c>
      <c r="W28" s="32">
        <f>COUNTIF($O$8:$O$67,"EXT Jimmy F")</f>
        <v>0</v>
      </c>
      <c r="X28" s="32">
        <f>COUNTIF($M$8:$M$67,"MAL Jimmy F")</f>
        <v>0</v>
      </c>
      <c r="Y28" s="32">
        <f>COUNTIF($M$8:$M$67,"RCN Jimmy F")</f>
        <v>0</v>
      </c>
      <c r="Z28" s="31">
        <f>COUNTIF($M$8:$M$67,"RCL Jimmy F")</f>
        <v>0</v>
      </c>
      <c r="AA28" s="32"/>
      <c r="AB28" s="31">
        <f>COUNTIF($M$8:$M$67,"AST Jimmy F")</f>
        <v>0</v>
      </c>
    </row>
    <row r="29" spans="2:29" ht="15" customHeight="1" thickBot="1" x14ac:dyDescent="0.35">
      <c r="B29" s="143"/>
      <c r="C29" s="165"/>
      <c r="D29" s="14"/>
      <c r="E29" s="15"/>
      <c r="F29" s="14"/>
      <c r="G29" s="16"/>
      <c r="H29" s="14"/>
      <c r="I29" s="16"/>
      <c r="J29" s="14"/>
      <c r="K29" s="14"/>
      <c r="L29" s="14"/>
      <c r="M29" s="14"/>
      <c r="N29" s="14"/>
      <c r="O29" s="14"/>
      <c r="P29" s="38"/>
      <c r="Q29" s="34"/>
      <c r="R29" s="34"/>
      <c r="S29" s="35"/>
      <c r="T29" s="36"/>
      <c r="U29" s="37"/>
      <c r="V29" s="37"/>
      <c r="W29" s="37"/>
      <c r="X29" s="37"/>
      <c r="Y29" s="37"/>
      <c r="Z29" s="37"/>
      <c r="AA29" s="37"/>
      <c r="AB29" s="37"/>
    </row>
    <row r="30" spans="2:29" ht="15" customHeight="1" x14ac:dyDescent="0.3">
      <c r="B30" s="143"/>
      <c r="C30" s="165"/>
      <c r="D30" s="14"/>
      <c r="E30" s="15"/>
      <c r="F30" s="14"/>
      <c r="G30" s="16"/>
      <c r="H30" s="14"/>
      <c r="I30" s="16"/>
      <c r="J30" s="14"/>
      <c r="K30" s="14"/>
      <c r="L30" s="14"/>
      <c r="M30" s="14"/>
      <c r="N30" s="14"/>
      <c r="O30" s="14"/>
      <c r="P30" s="147"/>
      <c r="Q30" s="148"/>
      <c r="R30" s="148"/>
      <c r="S30" s="149"/>
      <c r="T30" s="30">
        <f>5-(COUNTIF($D$8:$M$67,"Gérard G"))-COUNTIF($D$8:$M$67,"1/2 Gérard G")*0.5-$T$6-$U30-$V30-$W30-$X30-$Y30-$Z30-$AA30</f>
        <v>4</v>
      </c>
      <c r="U30" s="31">
        <f>COUNTIF($N$8:$N$67,"Gérard G")+COUNTIF($N$8:$N$67,"1/2 Gérard G")*0.5</f>
        <v>0</v>
      </c>
      <c r="V30" s="31">
        <f>COUNTIF($O$8:$O$67,"Gérard G")+COUNTIF($O$8:$O$67,"1/2 Gérard G")*0.5</f>
        <v>0</v>
      </c>
      <c r="W30" s="32">
        <f>COUNTIF($O$8:$O$67,"EXT Gérard G")</f>
        <v>0</v>
      </c>
      <c r="X30" s="32">
        <f>COUNTIF($M$8:$M$67,"MAL Gérard G")</f>
        <v>0</v>
      </c>
      <c r="Y30" s="32">
        <f>COUNTIF($M$8:$M$67,"RCN Gérard G")</f>
        <v>0</v>
      </c>
      <c r="Z30" s="31">
        <f>COUNTIF($M$8:$M$67,"RCL Gérard G")</f>
        <v>0</v>
      </c>
      <c r="AA30" s="32">
        <f>COUNTIF($M$8:$M$67,"DEL Gérard G")+COUNTIF($M$8:$M$67,"1/2 DEL Gérard G")*0.5</f>
        <v>0</v>
      </c>
      <c r="AB30" s="31">
        <f>COUNTIF($M$8:$M$67,"AST Gérard G")</f>
        <v>0</v>
      </c>
    </row>
    <row r="31" spans="2:29" ht="15" customHeight="1" thickBot="1" x14ac:dyDescent="0.3">
      <c r="B31" s="143"/>
      <c r="C31" s="166"/>
      <c r="D31" s="14"/>
      <c r="E31" s="15"/>
      <c r="F31" s="14"/>
      <c r="G31" s="16"/>
      <c r="H31" s="14"/>
      <c r="I31" s="16"/>
      <c r="J31" s="14"/>
      <c r="K31" s="14"/>
      <c r="L31" s="14"/>
      <c r="M31" s="14"/>
      <c r="N31" s="14"/>
      <c r="O31" s="14"/>
      <c r="P31" s="38"/>
      <c r="Q31" s="39"/>
      <c r="R31" s="45"/>
      <c r="S31" s="40"/>
      <c r="T31" s="46"/>
      <c r="U31" s="46"/>
      <c r="V31" s="46"/>
      <c r="W31" s="46"/>
      <c r="X31" s="46"/>
      <c r="Y31" s="46"/>
      <c r="Z31" s="46"/>
      <c r="AA31" s="46"/>
      <c r="AB31" s="46"/>
    </row>
    <row r="32" spans="2:29" ht="15" customHeight="1" x14ac:dyDescent="0.3">
      <c r="B32" s="143"/>
      <c r="C32" s="174" t="s">
        <v>46</v>
      </c>
      <c r="D32" s="42"/>
      <c r="E32" s="43"/>
      <c r="F32" s="42"/>
      <c r="G32" s="43"/>
      <c r="H32" s="42"/>
      <c r="I32" s="43"/>
      <c r="J32" s="14"/>
      <c r="K32" s="14"/>
      <c r="L32" s="14"/>
      <c r="M32" s="14"/>
      <c r="N32" s="14"/>
      <c r="O32" s="14"/>
      <c r="P32" s="147"/>
      <c r="Q32" s="148"/>
      <c r="R32" s="148"/>
      <c r="S32" s="149"/>
      <c r="T32" s="30">
        <f>5-(COUNTIF($D$8:$M$67,"Lucas G"))-COUNTIF($D$8:$M$67,"1/2 Lucas G")*0.5-$T$6-$U32-$V32-$W32-$X32-$Y32-$Z32</f>
        <v>4</v>
      </c>
      <c r="U32" s="31">
        <f>COUNTIF($N$8:$N$67,"Lucas G")+COUNTIF($N$8:$N$67,"1/2 Lucas G")*0.5</f>
        <v>0</v>
      </c>
      <c r="V32" s="31">
        <f>COUNTIF($O$8:$O$67,"Lucas G")+COUNTIF($O$8:$O$67,"1/2 Lucas G")*0.5</f>
        <v>0</v>
      </c>
      <c r="W32" s="32">
        <f>COUNTIF($O$8:$O$67,"EXT Lucas G")</f>
        <v>0</v>
      </c>
      <c r="X32" s="32">
        <f>COUNTIF($M$8:$M$67,"MAL Lucas G")</f>
        <v>0</v>
      </c>
      <c r="Y32" s="32">
        <f>COUNTIF($M$8:$M$67,"RCN Lucas G")</f>
        <v>0</v>
      </c>
      <c r="Z32" s="31">
        <f>COUNTIF($M$8:$M$67,"RCL Lucas G")</f>
        <v>0</v>
      </c>
      <c r="AA32" s="32"/>
      <c r="AB32" s="31">
        <f>COUNTIF($M$8:$M$67,"AST Lucas G")</f>
        <v>0</v>
      </c>
    </row>
    <row r="33" spans="2:28" ht="15" customHeight="1" thickBot="1" x14ac:dyDescent="0.3">
      <c r="B33" s="143"/>
      <c r="C33" s="175"/>
      <c r="D33" s="42"/>
      <c r="E33" s="43"/>
      <c r="F33" s="42"/>
      <c r="G33" s="43"/>
      <c r="H33" s="42"/>
      <c r="I33" s="43"/>
      <c r="J33" s="14"/>
      <c r="K33" s="14"/>
      <c r="L33" s="14"/>
      <c r="M33" s="14"/>
      <c r="N33" s="14"/>
      <c r="O33" s="14"/>
      <c r="P33" s="38"/>
      <c r="Q33" s="39"/>
      <c r="R33" s="45"/>
      <c r="S33" s="40"/>
      <c r="T33" s="46"/>
      <c r="U33" s="46"/>
      <c r="V33" s="46"/>
      <c r="W33" s="46"/>
      <c r="X33" s="46"/>
      <c r="Y33" s="46"/>
      <c r="Z33" s="46"/>
      <c r="AA33" s="46"/>
      <c r="AB33" s="46"/>
    </row>
    <row r="34" spans="2:28" ht="15" customHeight="1" x14ac:dyDescent="0.3">
      <c r="B34" s="143"/>
      <c r="C34" s="171" t="s">
        <v>44</v>
      </c>
      <c r="D34" s="47"/>
      <c r="E34" s="48"/>
      <c r="F34" s="47"/>
      <c r="G34" s="48"/>
      <c r="H34" s="47"/>
      <c r="I34" s="48"/>
      <c r="J34" s="14"/>
      <c r="K34" s="14"/>
      <c r="L34" s="14"/>
      <c r="M34" s="14"/>
      <c r="N34" s="14"/>
      <c r="O34" s="14"/>
      <c r="P34" s="147"/>
      <c r="Q34" s="148"/>
      <c r="R34" s="148"/>
      <c r="S34" s="149"/>
      <c r="T34" s="30">
        <f>5-(COUNTIF($D$8:$M$67,"Flavien G"))-COUNTIF($D$8:$M$67,"1/2 Flavien G")*0.5-$T$6-$U34-$V34-$W34-$X34-$Y34-$Z34</f>
        <v>4</v>
      </c>
      <c r="U34" s="31">
        <f>COUNTIF($N$8:$N$67,"Flavien G")+COUNTIF($N$8:$N$67,"1/2 Flavien G")*0.5</f>
        <v>0</v>
      </c>
      <c r="V34" s="31">
        <f>COUNTIF($O$8:$O$67,"Flavien G")+COUNTIF($O$8:$O$67,"1/2 Flavien G")*0.5</f>
        <v>0</v>
      </c>
      <c r="W34" s="32">
        <f>COUNTIF($O$8:$O$67,"EXT Flavien G")</f>
        <v>0</v>
      </c>
      <c r="X34" s="32">
        <f>COUNTIF($M$8:$M$67,"MAL Flavien G")</f>
        <v>0</v>
      </c>
      <c r="Y34" s="32">
        <f>COUNTIF($M$8:$M$67,"RCN Flavien G")</f>
        <v>0</v>
      </c>
      <c r="Z34" s="31">
        <f>COUNTIF($M$8:$M$67,"RCL Flavien G")</f>
        <v>0</v>
      </c>
      <c r="AA34" s="32"/>
      <c r="AB34" s="31">
        <f>COUNTIF($M$8:$M$67,"AST Flavien G")</f>
        <v>0</v>
      </c>
    </row>
    <row r="35" spans="2:28" ht="15" customHeight="1" thickBot="1" x14ac:dyDescent="0.3">
      <c r="B35" s="143"/>
      <c r="C35" s="171"/>
      <c r="D35" s="47"/>
      <c r="E35" s="48"/>
      <c r="F35" s="47"/>
      <c r="G35" s="48"/>
      <c r="H35" s="47"/>
      <c r="I35" s="48"/>
      <c r="J35" s="14"/>
      <c r="K35" s="14"/>
      <c r="L35" s="14"/>
      <c r="M35" s="14"/>
      <c r="N35" s="14"/>
      <c r="O35" s="14"/>
      <c r="P35" s="38"/>
      <c r="Q35" s="39"/>
      <c r="R35" s="45"/>
      <c r="S35" s="40"/>
      <c r="T35" s="46"/>
      <c r="U35" s="46"/>
      <c r="V35" s="46"/>
      <c r="W35" s="46"/>
      <c r="X35" s="46"/>
      <c r="Y35" s="46"/>
      <c r="Z35" s="46"/>
      <c r="AA35" s="46"/>
      <c r="AB35" s="46"/>
    </row>
    <row r="36" spans="2:28" ht="15" customHeight="1" x14ac:dyDescent="0.3">
      <c r="B36" s="143"/>
      <c r="C36" s="172" t="s">
        <v>28</v>
      </c>
      <c r="D36" s="51"/>
      <c r="E36" s="52"/>
      <c r="F36" s="51"/>
      <c r="G36" s="52"/>
      <c r="H36" s="51"/>
      <c r="I36" s="52"/>
      <c r="J36" s="14"/>
      <c r="K36" s="14"/>
      <c r="L36" s="14"/>
      <c r="M36" s="14"/>
      <c r="N36" s="14"/>
      <c r="O36" s="14"/>
      <c r="P36" s="147"/>
      <c r="Q36" s="148"/>
      <c r="R36" s="148"/>
      <c r="S36" s="149"/>
      <c r="T36" s="30">
        <f>IF($I$6=FALSE,(3-(COUNTIF($D$8:$M$67,"Thiébaut H"))-COUNTIF($D$8:$M$67,"1/2 Thiébaut H")*0.5-$T$6-$U36-$V36-$W36-$X36-$Y36-$Z36),(2-(COUNTIF($D$8:$M$67,"Thiébaut H"))-COUNTIF($D$8:$M$67,"1/2 Thiébaut H")*0.5-$T$6-$U36-$V36-$W36-$X36-$Y36-$Z36))</f>
        <v>2</v>
      </c>
      <c r="U36" s="31">
        <f>COUNTIF($N$8:$N$67,"Thiébaut H")+COUNTIF($N$8:$N$67,"1/2 Thiébaut H")*0.5</f>
        <v>0</v>
      </c>
      <c r="V36" s="31">
        <f>COUNTIF($O$8:$O$67,"Thiébaut H")+COUNTIF($O$8:$O$67,"1/2 Thiébaut H")*0.5</f>
        <v>0</v>
      </c>
      <c r="W36" s="32">
        <f>COUNTIF($O$8:$O$67,"EXT Thiébaut H")</f>
        <v>0</v>
      </c>
      <c r="X36" s="32">
        <f>COUNTIF($M$8:$M$67,"MAL Thiébaut H")</f>
        <v>0</v>
      </c>
      <c r="Y36" s="32">
        <f>COUNTIF($M$8:$M$67,"RCN Thiébaut H")</f>
        <v>0</v>
      </c>
      <c r="Z36" s="31">
        <f>COUNTIF($M$8:$M$67,"RCL Thiébaut H")</f>
        <v>0</v>
      </c>
      <c r="AA36" s="32"/>
      <c r="AB36" s="31">
        <f>COUNTIF($M$8:$M$67,"AST Thiébaut H")</f>
        <v>0</v>
      </c>
    </row>
    <row r="37" spans="2:28" ht="15" customHeight="1" thickBot="1" x14ac:dyDescent="0.3">
      <c r="B37" s="144"/>
      <c r="C37" s="173"/>
      <c r="D37" s="55"/>
      <c r="E37" s="56"/>
      <c r="F37" s="55"/>
      <c r="G37" s="56"/>
      <c r="H37" s="55"/>
      <c r="I37" s="56"/>
      <c r="J37" s="57"/>
      <c r="K37" s="57"/>
      <c r="L37" s="57"/>
      <c r="M37" s="57"/>
      <c r="N37" s="57"/>
      <c r="O37" s="58"/>
      <c r="P37" s="38"/>
      <c r="Q37" s="39"/>
      <c r="R37" s="45"/>
      <c r="S37" s="40"/>
      <c r="T37" s="46"/>
      <c r="U37" s="46"/>
      <c r="V37" s="46"/>
      <c r="W37" s="46"/>
      <c r="X37" s="46"/>
      <c r="Y37" s="46"/>
      <c r="Z37" s="46"/>
      <c r="AA37" s="46"/>
      <c r="AB37" s="46"/>
    </row>
    <row r="38" spans="2:28" ht="15" customHeight="1" x14ac:dyDescent="0.25">
      <c r="B38" s="142">
        <f>B28+1</f>
        <v>44231</v>
      </c>
      <c r="C38" s="164" t="s">
        <v>26</v>
      </c>
      <c r="D38" s="59"/>
      <c r="E38" s="28"/>
      <c r="F38" s="59"/>
      <c r="G38" s="29"/>
      <c r="H38" s="62"/>
      <c r="I38" s="29"/>
      <c r="J38" s="59"/>
      <c r="K38" s="59"/>
      <c r="L38" s="59"/>
      <c r="M38" s="59"/>
      <c r="N38" s="14"/>
      <c r="O38" s="59"/>
      <c r="P38" s="147"/>
      <c r="Q38" s="148"/>
      <c r="R38" s="148"/>
      <c r="S38" s="149"/>
      <c r="T38" s="63">
        <f>5-(COUNTIF($D$8:$M$67,"Hervé H"))-COUNTIF($D$8:$M$67,"1/2 Hervé H")*0.5-$T$6-$U38-$V38-$W38-$X38-$Y38-$Z38</f>
        <v>4</v>
      </c>
      <c r="U38" s="64">
        <f>COUNTIF($N$8:$N$67,"Hervé H")+COUNTIF($N$8:$N$67,"1/2 Hervé H")*0.5</f>
        <v>0</v>
      </c>
      <c r="V38" s="64">
        <f>COUNTIF($O$8:$O$67,"Hervé H")+COUNTIF($O$8:$O$67,"1/2 Hervé H")*0.5</f>
        <v>0</v>
      </c>
      <c r="W38" s="65">
        <f>COUNTIF($O$8:$O$67,"EXT Hervé H")</f>
        <v>0</v>
      </c>
      <c r="X38" s="65">
        <f>COUNTIF($M$8:$M$67,"MAL Hervé H")</f>
        <v>0</v>
      </c>
      <c r="Y38" s="65">
        <f>COUNTIF($M$8:$M$67,"RCN Hervé H")</f>
        <v>0</v>
      </c>
      <c r="Z38" s="64">
        <f>COUNTIF($M$8:$M$67,"RCL Hervé H")</f>
        <v>0</v>
      </c>
      <c r="AA38" s="65"/>
      <c r="AB38" s="64">
        <f>COUNTIF($M$8:$M$67,"AST Hervé H")</f>
        <v>0</v>
      </c>
    </row>
    <row r="39" spans="2:28" ht="15" customHeight="1" thickBot="1" x14ac:dyDescent="0.3">
      <c r="B39" s="143"/>
      <c r="C39" s="165"/>
      <c r="D39" s="14"/>
      <c r="E39" s="15"/>
      <c r="F39" s="14"/>
      <c r="G39" s="16"/>
      <c r="H39" s="66"/>
      <c r="I39" s="16"/>
      <c r="J39" s="14"/>
      <c r="K39" s="14"/>
      <c r="L39" s="14"/>
      <c r="M39" s="14"/>
      <c r="N39" s="14"/>
      <c r="O39" s="14"/>
      <c r="P39" s="67"/>
      <c r="Q39" s="68"/>
      <c r="R39" s="34"/>
      <c r="S39" s="69"/>
      <c r="T39" s="70"/>
      <c r="U39" s="70"/>
      <c r="V39" s="70"/>
      <c r="W39" s="70"/>
      <c r="X39" s="70"/>
      <c r="Y39" s="70"/>
      <c r="Z39" s="70"/>
      <c r="AA39" s="70"/>
      <c r="AB39" s="71"/>
    </row>
    <row r="40" spans="2:28" ht="15" customHeight="1" x14ac:dyDescent="0.3">
      <c r="B40" s="143"/>
      <c r="C40" s="165"/>
      <c r="D40" s="14"/>
      <c r="E40" s="15"/>
      <c r="F40" s="14"/>
      <c r="G40" s="16"/>
      <c r="H40" s="66"/>
      <c r="I40" s="16"/>
      <c r="J40" s="14"/>
      <c r="K40" s="14"/>
      <c r="L40" s="14"/>
      <c r="M40" s="14"/>
      <c r="N40" s="14"/>
      <c r="O40" s="14"/>
      <c r="P40" s="147"/>
      <c r="Q40" s="148"/>
      <c r="R40" s="148"/>
      <c r="S40" s="149"/>
      <c r="T40" s="30">
        <f>5-(COUNTIF($D$8:$M$67,"Olivier H"))-COUNTIF($D$8:$M$67,"1/2 Olivier H")*0.5-$T$6-$U40-$V40-$W40-$X40-$Y40-$Z40</f>
        <v>4</v>
      </c>
      <c r="U40" s="31">
        <f>COUNTIF($N$8:$N$67,"Olivier H")+COUNTIF($N$8:$N$67,"1/2 Olivier H")*0.5</f>
        <v>0</v>
      </c>
      <c r="V40" s="31">
        <f>COUNTIF($O$8:$O$67,"Olivier H")+COUNTIF($O$8:$O$67,"1/2 Olivier H")*0.5</f>
        <v>0</v>
      </c>
      <c r="W40" s="32">
        <f>COUNTIF($O$8:$O$67,"EXT Olivier H")</f>
        <v>0</v>
      </c>
      <c r="X40" s="32">
        <f>COUNTIF($M$8:$M$67,"MAL Olivier H")</f>
        <v>0</v>
      </c>
      <c r="Y40" s="32">
        <f>COUNTIF($M$8:$M$67,"RCN Olivier H")</f>
        <v>0</v>
      </c>
      <c r="Z40" s="31">
        <f>COUNTIF($M$8:$M$67,"RCL Olivier H")</f>
        <v>0</v>
      </c>
      <c r="AA40" s="32"/>
      <c r="AB40" s="31">
        <f>COUNTIF($M$8:$M$67,"AST Olivier H")</f>
        <v>0</v>
      </c>
    </row>
    <row r="41" spans="2:28" ht="15" customHeight="1" thickBot="1" x14ac:dyDescent="0.3">
      <c r="B41" s="143"/>
      <c r="C41" s="166"/>
      <c r="D41" s="72"/>
      <c r="E41" s="15"/>
      <c r="F41" s="72"/>
      <c r="G41" s="16"/>
      <c r="H41" s="66"/>
      <c r="I41" s="16"/>
      <c r="J41" s="14"/>
      <c r="K41" s="14"/>
      <c r="L41" s="14"/>
      <c r="M41" s="14"/>
      <c r="N41" s="14"/>
      <c r="O41" s="14"/>
      <c r="P41" s="38"/>
      <c r="Q41" s="39"/>
      <c r="R41" s="39"/>
      <c r="S41" s="40"/>
      <c r="T41" s="46"/>
      <c r="U41" s="46"/>
      <c r="V41" s="46"/>
      <c r="W41" s="46"/>
      <c r="X41" s="46"/>
      <c r="Y41" s="46"/>
      <c r="Z41" s="46"/>
      <c r="AA41" s="46"/>
      <c r="AB41" s="46"/>
    </row>
    <row r="42" spans="2:28" ht="15" customHeight="1" x14ac:dyDescent="0.3">
      <c r="B42" s="143"/>
      <c r="C42" s="176" t="s">
        <v>43</v>
      </c>
      <c r="D42" s="42"/>
      <c r="E42" s="73"/>
      <c r="F42" s="42"/>
      <c r="G42" s="74"/>
      <c r="H42" s="66"/>
      <c r="I42" s="43"/>
      <c r="J42" s="14"/>
      <c r="K42" s="14"/>
      <c r="L42" s="14"/>
      <c r="M42" s="14"/>
      <c r="N42" s="14"/>
      <c r="O42" s="14"/>
      <c r="P42" s="147"/>
      <c r="Q42" s="148"/>
      <c r="R42" s="148"/>
      <c r="S42" s="149"/>
      <c r="T42" s="30">
        <f>5-(COUNTIF($D$8:$M$67,"Paulo I"))-COUNTIF($D$8:$M$67,"1/2 Paulo I")*0.5-$T$6-$U42-$V42-$W42-$X42-$Y42-$Z42-$AA42</f>
        <v>4</v>
      </c>
      <c r="U42" s="31">
        <f>COUNTIF($N$8:$N$67,"Paulo I")+COUNTIF($N$8:$N$67,"1/2 Paulo I")*0.5</f>
        <v>0</v>
      </c>
      <c r="V42" s="31">
        <f>COUNTIF($O$8:$O$67,"Paulo I")+COUNTIF($O$8:$O$67,"1/2 Paulo I")*0.5</f>
        <v>0</v>
      </c>
      <c r="W42" s="32">
        <f>COUNTIF($O$8:$O$67,"EXT Paulo I")</f>
        <v>0</v>
      </c>
      <c r="X42" s="32">
        <f>COUNTIF($M$8:$M$67,"MAL Paulo I")</f>
        <v>0</v>
      </c>
      <c r="Y42" s="32">
        <f>COUNTIF($M$8:$M$67,"RCN Paulo I")</f>
        <v>0</v>
      </c>
      <c r="Z42" s="31">
        <f>COUNTIF($M$8:$M$67,"RCL Paulo I")</f>
        <v>0</v>
      </c>
      <c r="AA42" s="32"/>
      <c r="AB42" s="31">
        <f>COUNTIF($M$8:$M$67,"AST Paulo I")</f>
        <v>0</v>
      </c>
    </row>
    <row r="43" spans="2:28" ht="15" customHeight="1" thickBot="1" x14ac:dyDescent="0.3">
      <c r="B43" s="143"/>
      <c r="C43" s="175"/>
      <c r="D43" s="75"/>
      <c r="E43" s="43"/>
      <c r="F43" s="75"/>
      <c r="G43" s="43"/>
      <c r="H43" s="66"/>
      <c r="I43" s="43"/>
      <c r="J43" s="14"/>
      <c r="K43" s="14"/>
      <c r="L43" s="14"/>
      <c r="M43" s="14"/>
      <c r="N43" s="14"/>
      <c r="O43" s="14"/>
      <c r="P43" s="38"/>
      <c r="Q43" s="45"/>
      <c r="R43" s="39"/>
      <c r="S43" s="40"/>
      <c r="T43" s="46"/>
      <c r="U43" s="46"/>
      <c r="V43" s="46"/>
      <c r="W43" s="46"/>
      <c r="X43" s="46"/>
      <c r="Y43" s="46"/>
      <c r="Z43" s="46"/>
      <c r="AA43" s="46"/>
      <c r="AB43" s="46"/>
    </row>
    <row r="44" spans="2:28" ht="15" customHeight="1" x14ac:dyDescent="0.3">
      <c r="B44" s="143"/>
      <c r="C44" s="171" t="s">
        <v>44</v>
      </c>
      <c r="D44" s="47"/>
      <c r="E44" s="48"/>
      <c r="F44" s="47"/>
      <c r="G44" s="48"/>
      <c r="H44" s="66"/>
      <c r="I44" s="48"/>
      <c r="J44" s="14"/>
      <c r="K44" s="14"/>
      <c r="L44" s="14"/>
      <c r="M44" s="14"/>
      <c r="N44" s="14"/>
      <c r="O44" s="14"/>
      <c r="P44" s="147"/>
      <c r="Q44" s="148"/>
      <c r="R44" s="148"/>
      <c r="S44" s="149"/>
      <c r="T44" s="30">
        <f>5-(COUNTIF($D$8:$M$67,"Jean-Claude K"))-COUNTIF($D$8:$M$67,"1/2 Jean-Claude K")*0.5-$T$6-$U44-$V44-$W44-$X44-$Y44-$Z44</f>
        <v>4</v>
      </c>
      <c r="U44" s="31">
        <f>COUNTIF($N$8:$N$67,"Jean-Claude K")+COUNTIF($N$8:$N$67,"1/2 Jean-Claude K")*0.5</f>
        <v>0</v>
      </c>
      <c r="V44" s="31">
        <f>COUNTIF($O$8:$O$67,"Jean-Claude K")+COUNTIF($O$8:$O$67,"1/2 Jean-Claude K")*0.5</f>
        <v>0</v>
      </c>
      <c r="W44" s="32">
        <f>COUNTIF($O$8:$O$67,"EXT Jean-Claude K")</f>
        <v>0</v>
      </c>
      <c r="X44" s="32">
        <f>COUNTIF($M$8:$M$67,"MAL Jean-Claude K")</f>
        <v>0</v>
      </c>
      <c r="Y44" s="32">
        <f>COUNTIF($M$8:$M$67,"RCN Jean-Claude K")</f>
        <v>0</v>
      </c>
      <c r="Z44" s="31">
        <f>COUNTIF($M$8:$M$67,"RCL Jean-Claude K")</f>
        <v>0</v>
      </c>
      <c r="AA44" s="32"/>
      <c r="AB44" s="31">
        <f>COUNTIF($M$8:$M$67,"AST Jean-Claude K")</f>
        <v>0</v>
      </c>
    </row>
    <row r="45" spans="2:28" ht="15" customHeight="1" thickBot="1" x14ac:dyDescent="0.3">
      <c r="B45" s="143"/>
      <c r="C45" s="171"/>
      <c r="D45" s="47"/>
      <c r="E45" s="48"/>
      <c r="F45" s="47"/>
      <c r="G45" s="48"/>
      <c r="H45" s="66"/>
      <c r="I45" s="48"/>
      <c r="J45" s="14"/>
      <c r="K45" s="14"/>
      <c r="L45" s="14"/>
      <c r="M45" s="14"/>
      <c r="N45" s="14"/>
      <c r="O45" s="14"/>
      <c r="P45" s="61"/>
      <c r="Q45" s="39"/>
      <c r="R45" s="39"/>
      <c r="S45" s="40"/>
      <c r="T45" s="46"/>
      <c r="U45" s="46"/>
      <c r="V45" s="46"/>
      <c r="W45" s="46"/>
      <c r="X45" s="46"/>
      <c r="Y45" s="46"/>
      <c r="Z45" s="46"/>
      <c r="AA45" s="46"/>
      <c r="AB45" s="46"/>
    </row>
    <row r="46" spans="2:28" ht="15" customHeight="1" x14ac:dyDescent="0.3">
      <c r="B46" s="143"/>
      <c r="C46" s="172" t="s">
        <v>28</v>
      </c>
      <c r="D46" s="51"/>
      <c r="E46" s="52"/>
      <c r="F46" s="51"/>
      <c r="G46" s="52"/>
      <c r="H46" s="66"/>
      <c r="I46" s="52"/>
      <c r="J46" s="14"/>
      <c r="K46" s="14"/>
      <c r="L46" s="14"/>
      <c r="M46" s="14"/>
      <c r="N46" s="14"/>
      <c r="O46" s="14"/>
      <c r="P46" s="147"/>
      <c r="Q46" s="148"/>
      <c r="R46" s="148"/>
      <c r="S46" s="149"/>
      <c r="T46" s="30">
        <f>5-(COUNTIF($D$8:$M$67,"Michaël KM"))-COUNTIF($D$8:$M$67,"1/2 Michaël KM")*0.5-$T$6-$U46-$V46-$W46-$X46-$Y46-$Z46</f>
        <v>4</v>
      </c>
      <c r="U46" s="31">
        <f>COUNTIF($N$8:$N$67,"Michaël KM")+COUNTIF($N$8:$N$67,"1/2 Michaël KM")*0.5</f>
        <v>0</v>
      </c>
      <c r="V46" s="31">
        <f>COUNTIF($O$8:$O$67,"Michaël KM")+COUNTIF($O$8:$O$67,"1/2 Michaël KM")*0.5</f>
        <v>0</v>
      </c>
      <c r="W46" s="32">
        <f>COUNTIF($O$8:$O$67,"EXT Michaël KM")</f>
        <v>0</v>
      </c>
      <c r="X46" s="32">
        <f>COUNTIF($M$8:$M$67,"MAL Michaël KM")</f>
        <v>0</v>
      </c>
      <c r="Y46" s="32">
        <f>COUNTIF($M$8:$M$67,"RCN Michaël KM")</f>
        <v>0</v>
      </c>
      <c r="Z46" s="31">
        <f>COUNTIF($M$8:$M$67,"RCL Michaël KM")</f>
        <v>0</v>
      </c>
      <c r="AA46" s="32"/>
      <c r="AB46" s="31">
        <f>COUNTIF($M$8:$M$67,"AST Michaël KM")</f>
        <v>0</v>
      </c>
    </row>
    <row r="47" spans="2:28" ht="15" customHeight="1" thickBot="1" x14ac:dyDescent="0.3">
      <c r="B47" s="144"/>
      <c r="C47" s="173"/>
      <c r="D47" s="55"/>
      <c r="E47" s="56"/>
      <c r="F47" s="55"/>
      <c r="G47" s="56"/>
      <c r="H47" s="76"/>
      <c r="I47" s="56"/>
      <c r="J47" s="57"/>
      <c r="K47" s="57"/>
      <c r="L47" s="57"/>
      <c r="M47" s="57"/>
      <c r="N47" s="57"/>
      <c r="O47" s="58"/>
      <c r="P47" s="38"/>
      <c r="Q47" s="45"/>
      <c r="R47" s="39"/>
      <c r="S47" s="40"/>
      <c r="T47" s="46"/>
      <c r="U47" s="46"/>
      <c r="V47" s="46"/>
      <c r="W47" s="46"/>
      <c r="X47" s="46"/>
      <c r="Y47" s="46"/>
      <c r="Z47" s="46"/>
      <c r="AA47" s="46"/>
      <c r="AB47" s="46"/>
    </row>
    <row r="48" spans="2:28" ht="15" customHeight="1" x14ac:dyDescent="0.3">
      <c r="B48" s="142">
        <f>B38+1</f>
        <v>44232</v>
      </c>
      <c r="C48" s="164" t="s">
        <v>26</v>
      </c>
      <c r="D48" s="62"/>
      <c r="E48" s="28"/>
      <c r="F48" s="59"/>
      <c r="G48" s="29"/>
      <c r="H48" s="59"/>
      <c r="I48" s="29"/>
      <c r="J48" s="59"/>
      <c r="K48" s="59"/>
      <c r="L48" s="59"/>
      <c r="M48" s="59"/>
      <c r="N48" s="59"/>
      <c r="O48" s="59"/>
      <c r="P48" s="147"/>
      <c r="Q48" s="148"/>
      <c r="R48" s="148"/>
      <c r="S48" s="149"/>
      <c r="T48" s="30">
        <f>5-(COUNTIF($D$8:$M$67,"Frédéric K"))-COUNTIF($D$8:$M$67,"1/2 Frédéric K")*0.5-$T$6-$U48-$V48-$W48-$X48-$Y48-$Z48</f>
        <v>4</v>
      </c>
      <c r="U48" s="31">
        <f>COUNTIF($N$8:$N$67,"Frédéric K")+COUNTIF($N$8:$N$67,"1/2 Frédéric K")*0.5</f>
        <v>0</v>
      </c>
      <c r="V48" s="31">
        <f>COUNTIF($O$8:$O$67,"Frédéric K")+COUNTIF($O$8:$O$67,"1/2 Frédéric K")*0.5</f>
        <v>0</v>
      </c>
      <c r="W48" s="32">
        <f>COUNTIF($O$8:$O$67,"EXT Frédéric K")</f>
        <v>0</v>
      </c>
      <c r="X48" s="32">
        <f>COUNTIF($M$8:$M$67,"MAL Frédéric K")</f>
        <v>0</v>
      </c>
      <c r="Y48" s="32">
        <f>COUNTIF($M$8:$M$67,"RCN Frédéric K")</f>
        <v>0</v>
      </c>
      <c r="Z48" s="31">
        <f>COUNTIF($M$8:$M$67,"RCL Frédéric K")</f>
        <v>0</v>
      </c>
      <c r="AA48" s="32"/>
      <c r="AB48" s="31">
        <f>COUNTIF($M$8:$M$67,"AST Frédéric K")</f>
        <v>0</v>
      </c>
    </row>
    <row r="49" spans="2:28" ht="15" customHeight="1" thickBot="1" x14ac:dyDescent="0.3">
      <c r="B49" s="143"/>
      <c r="C49" s="165"/>
      <c r="D49" s="66"/>
      <c r="E49" s="15"/>
      <c r="F49" s="14"/>
      <c r="G49" s="16"/>
      <c r="H49" s="14"/>
      <c r="I49" s="16"/>
      <c r="J49" s="14"/>
      <c r="K49" s="14"/>
      <c r="L49" s="14"/>
      <c r="M49" s="14"/>
      <c r="N49" s="14"/>
      <c r="O49" s="14"/>
      <c r="P49" s="38"/>
      <c r="Q49" s="45"/>
      <c r="R49" s="39"/>
      <c r="S49" s="40"/>
      <c r="T49" s="46"/>
      <c r="U49" s="46"/>
      <c r="V49" s="46"/>
      <c r="W49" s="46"/>
      <c r="X49" s="46"/>
      <c r="Y49" s="46"/>
      <c r="Z49" s="46"/>
      <c r="AA49" s="46"/>
      <c r="AB49" s="46"/>
    </row>
    <row r="50" spans="2:28" ht="15" customHeight="1" x14ac:dyDescent="0.3">
      <c r="B50" s="143"/>
      <c r="C50" s="165"/>
      <c r="D50" s="66"/>
      <c r="E50" s="15"/>
      <c r="F50" s="14"/>
      <c r="G50" s="16"/>
      <c r="H50" s="77"/>
      <c r="I50" s="16"/>
      <c r="J50" s="14"/>
      <c r="K50" s="14"/>
      <c r="L50" s="14"/>
      <c r="M50" s="14"/>
      <c r="N50" s="14"/>
      <c r="O50" s="14"/>
      <c r="P50" s="147"/>
      <c r="Q50" s="148"/>
      <c r="R50" s="148"/>
      <c r="S50" s="149"/>
      <c r="T50" s="30">
        <f>5-(COUNTIF($D$8:$M$67,"Chloé L"))-COUNTIF($D$8:$M$67,"1/2 Chloé L")*0.5-$T$6-$U50-$V50-$W50-$X50-$Y50-$Z50</f>
        <v>4</v>
      </c>
      <c r="U50" s="31">
        <f>COUNTIF($N$8:$N$67,"Chloé L")+COUNTIF($N$8:$N$67,"1/2 Chloé L")*0.5</f>
        <v>0</v>
      </c>
      <c r="V50" s="31">
        <f>COUNTIF($O$8:$O$67,"Chloé L")+COUNTIF($O$8:$O$67,"1/2 Chloé L")*0.5</f>
        <v>0</v>
      </c>
      <c r="W50" s="32">
        <f>COUNTIF($O$8:$O$67,"EXT Chloé L")</f>
        <v>0</v>
      </c>
      <c r="X50" s="32">
        <f>COUNTIF($M$8:$M$67,"MAL Chloé L")</f>
        <v>0</v>
      </c>
      <c r="Y50" s="32">
        <f>COUNTIF($M$8:$M$67,"RCN Chloé L")</f>
        <v>0</v>
      </c>
      <c r="Z50" s="31">
        <f>COUNTIF($M$8:$M$67,"RCL Chloé L")</f>
        <v>0</v>
      </c>
      <c r="AA50" s="32"/>
      <c r="AB50" s="31">
        <f>COUNTIF($M$8:$M$67,"AST Chloé L")</f>
        <v>0</v>
      </c>
    </row>
    <row r="51" spans="2:28" ht="15" customHeight="1" thickBot="1" x14ac:dyDescent="0.3">
      <c r="B51" s="143"/>
      <c r="C51" s="166"/>
      <c r="D51" s="66"/>
      <c r="E51" s="15"/>
      <c r="F51" s="14"/>
      <c r="G51" s="16"/>
      <c r="H51" s="14"/>
      <c r="I51" s="16"/>
      <c r="J51" s="14"/>
      <c r="K51" s="14"/>
      <c r="L51" s="14"/>
      <c r="M51" s="14"/>
      <c r="N51" s="14"/>
      <c r="O51" s="14"/>
      <c r="P51" s="38"/>
      <c r="Q51" s="39"/>
      <c r="R51" s="39"/>
      <c r="S51" s="40"/>
      <c r="T51" s="46"/>
      <c r="U51" s="46"/>
      <c r="V51" s="46"/>
      <c r="W51" s="46"/>
      <c r="X51" s="46"/>
      <c r="Y51" s="46"/>
      <c r="Z51" s="46"/>
      <c r="AA51" s="46"/>
      <c r="AB51" s="46"/>
    </row>
    <row r="52" spans="2:28" ht="15" customHeight="1" x14ac:dyDescent="0.3">
      <c r="B52" s="143"/>
      <c r="C52" s="174" t="s">
        <v>43</v>
      </c>
      <c r="D52" s="66"/>
      <c r="E52" s="43"/>
      <c r="F52" s="42"/>
      <c r="G52" s="43"/>
      <c r="H52" s="14"/>
      <c r="I52" s="43"/>
      <c r="J52" s="14"/>
      <c r="K52" s="14"/>
      <c r="L52" s="14"/>
      <c r="M52" s="14"/>
      <c r="N52" s="14"/>
      <c r="O52" s="14"/>
      <c r="P52" s="147"/>
      <c r="Q52" s="148"/>
      <c r="R52" s="148"/>
      <c r="S52" s="149"/>
      <c r="T52" s="30">
        <f>5-(COUNTIF($D$8:$M$67,"Pierre L"))-COUNTIF($D$8:$M$67,"1/2 Pierre L")*0.5-$T$6-$U52-$V52-$W52-$X52-$Y52-$Z52</f>
        <v>4</v>
      </c>
      <c r="U52" s="31">
        <f>COUNTIF($N$8:$N$67,"Pierre L")+COUNTIF($N$8:$N$67,"1/2 Pierre L")*0.5</f>
        <v>0</v>
      </c>
      <c r="V52" s="31">
        <f>COUNTIF($O$8:$O$67,"Pierre L")+COUNTIF($O$8:$O$67,"1/2 Pierre L")*0.5</f>
        <v>0</v>
      </c>
      <c r="W52" s="32">
        <f>COUNTIF($O$8:$O$67,"EXT Pierre L")</f>
        <v>0</v>
      </c>
      <c r="X52" s="32">
        <f>COUNTIF($M$8:$M$67,"MAL Pierre L")</f>
        <v>0</v>
      </c>
      <c r="Y52" s="32">
        <f>COUNTIF($M$8:$M$67,"RCN Pierre L")</f>
        <v>0</v>
      </c>
      <c r="Z52" s="31">
        <f>COUNTIF($M$8:$M$67,"RCL Pierre L")</f>
        <v>0</v>
      </c>
      <c r="AA52" s="32"/>
      <c r="AB52" s="31">
        <f>COUNTIF($M$8:$M$67,"AST Pierre L")</f>
        <v>0</v>
      </c>
    </row>
    <row r="53" spans="2:28" ht="15" customHeight="1" thickBot="1" x14ac:dyDescent="0.3">
      <c r="B53" s="143"/>
      <c r="C53" s="175"/>
      <c r="D53" s="66"/>
      <c r="E53" s="43"/>
      <c r="F53" s="42"/>
      <c r="G53" s="43"/>
      <c r="H53" s="42"/>
      <c r="I53" s="43"/>
      <c r="J53" s="14"/>
      <c r="K53" s="14"/>
      <c r="L53" s="14"/>
      <c r="M53" s="14"/>
      <c r="N53" s="14"/>
      <c r="O53" s="14"/>
      <c r="P53" s="38"/>
      <c r="Q53" s="39"/>
      <c r="R53" s="45"/>
      <c r="S53" s="40"/>
      <c r="T53" s="46"/>
      <c r="U53" s="46"/>
      <c r="V53" s="46"/>
      <c r="W53" s="46"/>
      <c r="X53" s="46"/>
      <c r="Y53" s="46"/>
      <c r="Z53" s="46"/>
      <c r="AA53" s="46"/>
      <c r="AB53" s="46"/>
    </row>
    <row r="54" spans="2:28" ht="15" customHeight="1" x14ac:dyDescent="0.3">
      <c r="B54" s="143"/>
      <c r="C54" s="171" t="s">
        <v>44</v>
      </c>
      <c r="D54" s="66"/>
      <c r="E54" s="48"/>
      <c r="F54" s="47"/>
      <c r="G54" s="48"/>
      <c r="H54" s="47"/>
      <c r="I54" s="48"/>
      <c r="J54" s="14"/>
      <c r="K54" s="14"/>
      <c r="L54" s="14"/>
      <c r="M54" s="14"/>
      <c r="N54" s="14"/>
      <c r="O54" s="14"/>
      <c r="P54" s="147"/>
      <c r="Q54" s="148"/>
      <c r="R54" s="148"/>
      <c r="S54" s="149"/>
      <c r="T54" s="53">
        <f>5-(COUNTIF($D$8:$M$67,"Maxime W"))-COUNTIF($D$8:$M$67,"1/2 Maxime W")*0.5-$T$6-$U54-$V54-$W54-$X54-$Y54-$Z54</f>
        <v>4</v>
      </c>
      <c r="U54" s="54">
        <f>COUNTIF($N$8:$N$67,"Maxime W")+COUNTIF($N$8:$N$67,"1/2 Maxime W")*0.5</f>
        <v>0</v>
      </c>
      <c r="V54" s="54">
        <f>COUNTIF($O$8:$O$67,"Maxime W")+COUNTIF($O$8:$O$67,"1/2 Maxime W")*0.5</f>
        <v>0</v>
      </c>
      <c r="W54" s="78">
        <f>COUNTIF($O$8:$O$67,"EXT Maxime W")</f>
        <v>0</v>
      </c>
      <c r="X54" s="78">
        <f>COUNTIF($M$8:$M$67,"MAL Maxime W")</f>
        <v>0</v>
      </c>
      <c r="Y54" s="78">
        <f>COUNTIF($M$8:$M$67,"RCN Maxime W")</f>
        <v>0</v>
      </c>
      <c r="Z54" s="54">
        <f>COUNTIF($M$8:$M$67,"RCL Maxime W")</f>
        <v>0</v>
      </c>
      <c r="AA54" s="78"/>
      <c r="AB54" s="54">
        <f>COUNTIF($M$8:$M$67,"AST Maxime W")</f>
        <v>0</v>
      </c>
    </row>
    <row r="55" spans="2:28" ht="13" thickBot="1" x14ac:dyDescent="0.3">
      <c r="B55" s="143"/>
      <c r="C55" s="171"/>
      <c r="D55" s="66"/>
      <c r="E55" s="48"/>
      <c r="F55" s="47"/>
      <c r="G55" s="48"/>
      <c r="H55" s="47"/>
      <c r="I55" s="48"/>
      <c r="J55" s="14"/>
      <c r="K55" s="14"/>
      <c r="L55" s="14"/>
      <c r="M55" s="14"/>
      <c r="N55" s="14"/>
      <c r="O55" s="14"/>
      <c r="P55" s="38"/>
      <c r="Q55" s="39"/>
      <c r="R55" s="39"/>
      <c r="S55" s="79"/>
      <c r="T55" s="41"/>
      <c r="U55" s="41"/>
      <c r="V55" s="41"/>
      <c r="W55" s="41"/>
      <c r="X55" s="41"/>
      <c r="Y55" s="41"/>
      <c r="Z55" s="41"/>
      <c r="AA55" s="41"/>
      <c r="AB55" s="41"/>
    </row>
    <row r="56" spans="2:28" ht="13" x14ac:dyDescent="0.3">
      <c r="B56" s="143"/>
      <c r="C56" s="172" t="s">
        <v>28</v>
      </c>
      <c r="D56" s="66"/>
      <c r="E56" s="52"/>
      <c r="F56" s="51"/>
      <c r="G56" s="52"/>
      <c r="H56" s="51"/>
      <c r="I56" s="52"/>
      <c r="J56" s="14"/>
      <c r="K56" s="14"/>
      <c r="L56" s="14"/>
      <c r="M56" s="14"/>
      <c r="N56" s="14"/>
      <c r="O56" s="14"/>
      <c r="P56" s="147"/>
      <c r="Q56" s="148"/>
      <c r="R56" s="148"/>
      <c r="S56" s="149"/>
      <c r="T56" s="80">
        <f>5-(COUNTIF($D$8:$M$67,"Yannick M"))-COUNTIF($D$8:$M$67,"1/2 Yannick M")*0.5-$T$6-$U56-$V56</f>
        <v>4</v>
      </c>
      <c r="U56" s="31">
        <f>COUNTIF($N$8:$N$67,"Yannick M")+COUNTIF($O$8:$O$67,"1/2 Yannick M")*0.5</f>
        <v>0</v>
      </c>
      <c r="V56" s="31">
        <f>COUNTIF($O$8:$O$67,"Yannick M")+COUNTIF($O$8:$O$67,"1/2 Yannick M")*0.5</f>
        <v>0</v>
      </c>
      <c r="W56" s="32">
        <f>COUNTIF($O$8:$O$67,"EXT Yannick M")</f>
        <v>0</v>
      </c>
      <c r="X56" s="32">
        <f>COUNTIF($M$8:$M$67,"MAL Yannick M")</f>
        <v>0</v>
      </c>
      <c r="Y56" s="32">
        <f>COUNTIF($M$8:$M$67,"RCN Yannick M")</f>
        <v>0</v>
      </c>
      <c r="Z56" s="31">
        <f>COUNTIF($M$8:$M$67,"RCL Yannick M")</f>
        <v>0</v>
      </c>
      <c r="AA56" s="32"/>
      <c r="AB56" s="32">
        <f>COUNTIF($M$8:$M$67,"AST Yannick M")</f>
        <v>0</v>
      </c>
    </row>
    <row r="57" spans="2:28" ht="13" thickBot="1" x14ac:dyDescent="0.3">
      <c r="B57" s="144"/>
      <c r="C57" s="173"/>
      <c r="D57" s="76"/>
      <c r="E57" s="56"/>
      <c r="F57" s="55"/>
      <c r="G57" s="56"/>
      <c r="H57" s="55"/>
      <c r="I57" s="56"/>
      <c r="J57" s="57"/>
      <c r="K57" s="57"/>
      <c r="L57" s="57"/>
      <c r="M57" s="57"/>
      <c r="N57" s="57"/>
      <c r="O57" s="58"/>
      <c r="P57" s="81"/>
      <c r="Q57" s="68"/>
      <c r="R57" s="82"/>
      <c r="S57" s="83"/>
      <c r="T57" s="70"/>
      <c r="U57" s="70"/>
      <c r="V57" s="70"/>
      <c r="W57" s="70"/>
      <c r="X57" s="70"/>
      <c r="Y57" s="70"/>
      <c r="Z57" s="70"/>
      <c r="AA57" s="70"/>
      <c r="AB57" s="70"/>
    </row>
    <row r="58" spans="2:28" ht="15" customHeight="1" x14ac:dyDescent="0.3">
      <c r="B58" s="142">
        <f>B48+1</f>
        <v>44233</v>
      </c>
      <c r="C58" s="164" t="s">
        <v>26</v>
      </c>
      <c r="D58" s="59"/>
      <c r="E58" s="28"/>
      <c r="F58" s="59"/>
      <c r="G58" s="29"/>
      <c r="H58" s="59"/>
      <c r="I58" s="29"/>
      <c r="J58" s="59"/>
      <c r="K58" s="59"/>
      <c r="L58" s="59"/>
      <c r="M58" s="59"/>
      <c r="N58" s="59"/>
      <c r="O58" s="59"/>
      <c r="P58" s="147"/>
      <c r="Q58" s="148"/>
      <c r="R58" s="148"/>
      <c r="S58" s="149"/>
      <c r="T58" s="30">
        <f>5-(COUNTIF($D$8:$M$67,"Matthieu M"))-COUNTIF($D$8:$M$67,"1/2 Matthieu M")*0.5-$T$6-$U58-$V58-$W58-$X58-$Y58-$Z58</f>
        <v>4</v>
      </c>
      <c r="U58" s="31">
        <f>COUNTIF($N$8:$N$67,"Matthieu M")+COUNTIF($N$8:$N$67,"1/2 Matthieu M")*0.5</f>
        <v>0</v>
      </c>
      <c r="V58" s="31">
        <f>COUNTIF($O$8:$O$67,"Matthieu M")+COUNTIF($O$8:$O$67,"1/2 Matthieu M")*0.5</f>
        <v>0</v>
      </c>
      <c r="W58" s="32">
        <f>COUNTIF($O$8:$O$67,"EXT Matthieu M")</f>
        <v>0</v>
      </c>
      <c r="X58" s="32">
        <f>COUNTIF($M$8:$M$67,"MAL Matthieu M")</f>
        <v>0</v>
      </c>
      <c r="Y58" s="32">
        <f>COUNTIF($M$8:$M$67,"RCN Matthieu M")</f>
        <v>0</v>
      </c>
      <c r="Z58" s="31">
        <f>COUNTIF($M$8:$M$67,"RCL Matthieu M")</f>
        <v>0</v>
      </c>
      <c r="AA58" s="32"/>
      <c r="AB58" s="31">
        <f>COUNTIF($M$8:$M$67,"AST Matthieu M")</f>
        <v>0</v>
      </c>
    </row>
    <row r="59" spans="2:28" ht="15" customHeight="1" thickBot="1" x14ac:dyDescent="0.3">
      <c r="B59" s="143"/>
      <c r="C59" s="165"/>
      <c r="D59" s="14"/>
      <c r="E59" s="15"/>
      <c r="F59" s="14"/>
      <c r="G59" s="16"/>
      <c r="H59" s="14"/>
      <c r="I59" s="16"/>
      <c r="J59" s="14"/>
      <c r="K59" s="14"/>
      <c r="L59" s="14"/>
      <c r="M59" s="14"/>
      <c r="N59" s="14"/>
      <c r="O59" s="14"/>
      <c r="P59" s="38"/>
      <c r="Q59" s="39"/>
      <c r="R59" s="45"/>
      <c r="S59" s="40"/>
      <c r="T59" s="41"/>
      <c r="U59" s="41"/>
      <c r="V59" s="41"/>
      <c r="W59" s="41"/>
      <c r="X59" s="41"/>
      <c r="Y59" s="41"/>
      <c r="Z59" s="41"/>
      <c r="AA59" s="41"/>
      <c r="AB59" s="41"/>
    </row>
    <row r="60" spans="2:28" ht="15" customHeight="1" x14ac:dyDescent="0.3">
      <c r="B60" s="143"/>
      <c r="C60" s="166"/>
      <c r="D60" s="84"/>
      <c r="E60" s="15"/>
      <c r="F60" s="14"/>
      <c r="G60" s="16"/>
      <c r="H60" s="14"/>
      <c r="I60" s="16"/>
      <c r="J60" s="14"/>
      <c r="K60" s="14"/>
      <c r="L60" s="14"/>
      <c r="M60" s="14"/>
      <c r="N60" s="14"/>
      <c r="O60" s="14"/>
      <c r="P60" s="147"/>
      <c r="Q60" s="148"/>
      <c r="R60" s="148"/>
      <c r="S60" s="149"/>
      <c r="T60" s="30">
        <f>5-(COUNTIF($D$8:$M$67,"Guillaume M"))-COUNTIF($D$8:$M$67,"1/2 Guillaume M")*0.5-$T$6-$U60-$V60-$W60-$X60-$Y60-$Z60</f>
        <v>4</v>
      </c>
      <c r="U60" s="31">
        <f>COUNTIF($N$8:$N$67,"Guillaume M")+COUNTIF($N$8:$N$67,"1/2 Guillaume M")*0.5</f>
        <v>0</v>
      </c>
      <c r="V60" s="31">
        <f>COUNTIF($O$8:$O$67,"Guillaume M")+COUNTIF($O$8:$O$67,"1/2 Guillaume M")*0.5</f>
        <v>0</v>
      </c>
      <c r="W60" s="32">
        <f>COUNTIF($O$8:$O$67,"EXT Guillaume M")</f>
        <v>0</v>
      </c>
      <c r="X60" s="32">
        <f>COUNTIF($M$8:$M$67,"MAL Guillaume M")</f>
        <v>0</v>
      </c>
      <c r="Y60" s="32">
        <f>COUNTIF($M$8:$M$67,"RCN Guillaume M")</f>
        <v>0</v>
      </c>
      <c r="Z60" s="31">
        <f>COUNTIF($M$8:$M$67,"RCL Guillaume M")</f>
        <v>0</v>
      </c>
      <c r="AA60" s="32"/>
      <c r="AB60" s="32">
        <f>COUNTIF($M$8:$M$67,"AST Guillaume M")</f>
        <v>0</v>
      </c>
    </row>
    <row r="61" spans="2:28" ht="15" customHeight="1" thickBot="1" x14ac:dyDescent="0.3">
      <c r="B61" s="143"/>
      <c r="C61" s="85" t="s">
        <v>43</v>
      </c>
      <c r="D61" s="42"/>
      <c r="E61" s="43"/>
      <c r="F61" s="42"/>
      <c r="G61" s="43"/>
      <c r="H61" s="42"/>
      <c r="I61" s="43"/>
      <c r="J61" s="14"/>
      <c r="K61" s="14"/>
      <c r="L61" s="14"/>
      <c r="M61" s="14"/>
      <c r="N61" s="14"/>
      <c r="O61" s="14"/>
      <c r="P61" s="38"/>
      <c r="Q61" s="39"/>
      <c r="R61" s="68"/>
      <c r="S61" s="83"/>
      <c r="T61" s="71"/>
      <c r="U61" s="86"/>
      <c r="V61" s="86"/>
      <c r="W61" s="86"/>
      <c r="X61" s="86"/>
      <c r="Y61" s="86"/>
      <c r="Z61" s="86"/>
      <c r="AA61" s="86"/>
      <c r="AB61" s="86"/>
    </row>
    <row r="62" spans="2:28" ht="15" customHeight="1" thickBot="1" x14ac:dyDescent="0.35">
      <c r="B62" s="144"/>
      <c r="C62" s="87" t="s">
        <v>44</v>
      </c>
      <c r="D62" s="88"/>
      <c r="E62" s="89"/>
      <c r="F62" s="88"/>
      <c r="G62" s="89"/>
      <c r="H62" s="88"/>
      <c r="I62" s="89"/>
      <c r="J62" s="57"/>
      <c r="K62" s="57"/>
      <c r="L62" s="57"/>
      <c r="M62" s="57"/>
      <c r="N62" s="57"/>
      <c r="O62" s="58"/>
      <c r="P62" s="147"/>
      <c r="Q62" s="148"/>
      <c r="R62" s="148"/>
      <c r="S62" s="149"/>
      <c r="T62" s="53">
        <f>5-(COUNTIF($D$8:$M$67,"Robin S"))-COUNTIF($D$8:$M$67,"1/2 Robin S")*0.5-$T$6-$U62-$V62-$W62-$X62-$Y62-$Z62</f>
        <v>4</v>
      </c>
      <c r="U62" s="54">
        <f>COUNTIF($N$8:$N$67,"Robin S")+COUNTIF($N$8:$N$67,"1/2 Robin S")*0.5</f>
        <v>0</v>
      </c>
      <c r="V62" s="54">
        <f>COUNTIF($O$8:$O$67,"Robin S")+COUNTIF($O$8:$O$67,"1/2 Robin S")*0.5</f>
        <v>0</v>
      </c>
      <c r="W62" s="78">
        <f>COUNTIF($O$8:$O$67,"EXT Robin S")</f>
        <v>0</v>
      </c>
      <c r="X62" s="78">
        <f>COUNTIF($M$8:$M$67,"MAL Robin S")</f>
        <v>0</v>
      </c>
      <c r="Y62" s="78">
        <f>COUNTIF($M$8:$M$67,"RCN Robin S")</f>
        <v>0</v>
      </c>
      <c r="Z62" s="54">
        <f>COUNTIF($M$8:$M$67,"RCL Robin S")</f>
        <v>0</v>
      </c>
      <c r="AA62" s="78"/>
      <c r="AB62" s="54">
        <f>COUNTIF($M$8:$M$67,"AST Robin S")</f>
        <v>0</v>
      </c>
    </row>
    <row r="63" spans="2:28" ht="15" customHeight="1" thickBot="1" x14ac:dyDescent="0.3">
      <c r="B63" s="142">
        <f>B58+1</f>
        <v>44234</v>
      </c>
      <c r="C63" s="164" t="s">
        <v>26</v>
      </c>
      <c r="D63" s="59"/>
      <c r="E63" s="28"/>
      <c r="F63" s="59"/>
      <c r="G63" s="29"/>
      <c r="H63" s="59"/>
      <c r="I63" s="29"/>
      <c r="J63" s="59"/>
      <c r="K63" s="59"/>
      <c r="L63" s="59"/>
      <c r="M63" s="59"/>
      <c r="N63" s="59"/>
      <c r="O63" s="59"/>
      <c r="P63" s="38"/>
      <c r="Q63" s="39"/>
      <c r="R63" s="45"/>
      <c r="S63" s="40"/>
      <c r="T63" s="46"/>
      <c r="U63" s="46"/>
      <c r="V63" s="46"/>
      <c r="W63" s="46"/>
      <c r="X63" s="46"/>
      <c r="Y63" s="46"/>
      <c r="Z63" s="46"/>
      <c r="AA63" s="46"/>
      <c r="AB63" s="46"/>
    </row>
    <row r="64" spans="2:28" ht="13" customHeight="1" x14ac:dyDescent="0.3">
      <c r="B64" s="143"/>
      <c r="C64" s="165"/>
      <c r="D64" s="14"/>
      <c r="E64" s="15"/>
      <c r="F64" s="14"/>
      <c r="G64" s="16"/>
      <c r="H64" s="14"/>
      <c r="I64" s="16"/>
      <c r="J64" s="14"/>
      <c r="K64" s="14"/>
      <c r="L64" s="14"/>
      <c r="M64" s="14"/>
      <c r="N64" s="14"/>
      <c r="O64" s="14"/>
      <c r="P64" s="147"/>
      <c r="Q64" s="148"/>
      <c r="R64" s="148"/>
      <c r="S64" s="149"/>
      <c r="T64" s="30">
        <f>5-(COUNTIF($D$8:$M$67,"Eric S"))-COUNTIF($D$8:$M$67,"1/2 Eric S")*0.5-$T$6-$U64-$V64-$W64-$X64-$Y64-$Z64-$AA64</f>
        <v>4</v>
      </c>
      <c r="U64" s="32">
        <f>COUNTIF($N$8:$N$67,"Eric S")+COUNTIF($N$8:$N$67,"1/2 Eric S")*0.5</f>
        <v>0</v>
      </c>
      <c r="V64" s="31">
        <f>COUNTIF($O$8:$O$67,"Eric S")+COUNTIF($O$8:$O$67,"1/2 Eric S")*0.5</f>
        <v>0</v>
      </c>
      <c r="W64" s="32">
        <f>COUNTIF($O$8:$O$67,"EXT Eric S")</f>
        <v>0</v>
      </c>
      <c r="X64" s="32">
        <f>COUNTIF($M$8:$M$67,"MAL Eric S")</f>
        <v>0</v>
      </c>
      <c r="Y64" s="32">
        <f>COUNTIF($M$8:$M$67,"RCN Eric S")</f>
        <v>0</v>
      </c>
      <c r="Z64" s="31">
        <f>COUNTIF($M$8:$M$67,"RCL Eric S")</f>
        <v>0</v>
      </c>
      <c r="AA64" s="32"/>
      <c r="AB64" s="31">
        <f>COUNTIF($M$8:$M$67,"AST Eric S")</f>
        <v>0</v>
      </c>
    </row>
    <row r="65" spans="2:28" ht="13.5" customHeight="1" thickBot="1" x14ac:dyDescent="0.35">
      <c r="B65" s="143"/>
      <c r="C65" s="166"/>
      <c r="D65" s="14"/>
      <c r="E65" s="15"/>
      <c r="F65" s="14"/>
      <c r="G65" s="16"/>
      <c r="H65" s="14"/>
      <c r="I65" s="16"/>
      <c r="J65" s="14"/>
      <c r="K65" s="14"/>
      <c r="L65" s="14"/>
      <c r="M65" s="14"/>
      <c r="N65" s="14"/>
      <c r="O65" s="14"/>
      <c r="P65" s="90"/>
      <c r="Q65" s="91"/>
      <c r="R65" s="91"/>
      <c r="S65" s="92"/>
      <c r="T65" s="49"/>
      <c r="U65" s="50"/>
      <c r="V65" s="50"/>
      <c r="W65" s="50"/>
      <c r="X65" s="50"/>
      <c r="Y65" s="50"/>
      <c r="Z65" s="50"/>
      <c r="AA65" s="50"/>
      <c r="AB65" s="50"/>
    </row>
    <row r="66" spans="2:28" ht="13" customHeight="1" x14ac:dyDescent="0.3">
      <c r="B66" s="143"/>
      <c r="C66" s="85" t="s">
        <v>43</v>
      </c>
      <c r="D66" s="42"/>
      <c r="E66" s="43"/>
      <c r="F66" s="42"/>
      <c r="G66" s="43"/>
      <c r="H66" s="42"/>
      <c r="I66" s="43"/>
      <c r="J66" s="14"/>
      <c r="K66" s="14"/>
      <c r="L66" s="14"/>
      <c r="M66" s="14"/>
      <c r="N66" s="14"/>
      <c r="O66" s="14"/>
      <c r="P66" s="147"/>
      <c r="Q66" s="148"/>
      <c r="R66" s="148"/>
      <c r="S66" s="149"/>
      <c r="T66" s="30">
        <f>5-(COUNTIF($D$8:$M$67,"Jean-Michel S"))-COUNTIF($D$8:$M$67,"1/2 Jean-Michel S")*0.5-$T$6-$U66-$V66-$W66-$X66-$Y66-$Z66</f>
        <v>4</v>
      </c>
      <c r="U66" s="31">
        <f>COUNTIF($N$8:$N$67,"Jean-Michel S")+COUNTIF($N$8:$N$67,"1/2 Jean-Michel S")*0.5</f>
        <v>0</v>
      </c>
      <c r="V66" s="31">
        <f>COUNTIF($O$8:$O$67,"Jean-Michel S")+COUNTIF($O$8:$O$67,"1/2 Jean-Michel S")*0.5</f>
        <v>0</v>
      </c>
      <c r="W66" s="32">
        <f>COUNTIF($O$8:$O$67,"EXT Jean-Michel S")</f>
        <v>0</v>
      </c>
      <c r="X66" s="32">
        <f>COUNTIF($M$8:$M$67,"MAL Jean-Michel S")</f>
        <v>0</v>
      </c>
      <c r="Y66" s="32">
        <f>COUNTIF($M$8:$M$67,"RCN Jean-Michel S")</f>
        <v>0</v>
      </c>
      <c r="Z66" s="31">
        <f>COUNTIF($M$8:$M$67,"RCL Jean-Michel S")</f>
        <v>0</v>
      </c>
      <c r="AA66" s="32"/>
      <c r="AB66" s="31">
        <f>COUNTIF($M$8:$M$67,"AST Jean-Michel S")</f>
        <v>0</v>
      </c>
    </row>
    <row r="67" spans="2:28" ht="16.5" customHeight="1" thickBot="1" x14ac:dyDescent="0.35">
      <c r="B67" s="144"/>
      <c r="C67" s="87" t="s">
        <v>27</v>
      </c>
      <c r="D67" s="88"/>
      <c r="E67" s="89"/>
      <c r="F67" s="88"/>
      <c r="G67" s="89"/>
      <c r="H67" s="88"/>
      <c r="I67" s="89"/>
      <c r="J67" s="57"/>
      <c r="K67" s="57"/>
      <c r="L67" s="57"/>
      <c r="M67" s="57"/>
      <c r="N67" s="57"/>
      <c r="O67" s="58"/>
      <c r="P67" s="38"/>
      <c r="Q67" s="39"/>
      <c r="R67" s="45"/>
      <c r="S67" s="40"/>
      <c r="T67" s="46"/>
      <c r="U67" s="46"/>
      <c r="V67" s="46"/>
      <c r="W67" s="46"/>
      <c r="X67" s="46"/>
      <c r="Y67" s="46"/>
      <c r="Z67" s="46"/>
      <c r="AA67" s="46"/>
      <c r="AB67" s="46"/>
    </row>
    <row r="68" spans="2:28" ht="16.5" customHeight="1" thickBot="1" x14ac:dyDescent="0.35">
      <c r="B68" s="167"/>
      <c r="C68" s="168"/>
      <c r="D68" s="93"/>
      <c r="E68" s="28"/>
      <c r="F68" s="94"/>
      <c r="G68" s="95"/>
      <c r="H68" s="169"/>
      <c r="I68" s="170"/>
      <c r="J68" s="96"/>
      <c r="K68" s="97"/>
      <c r="L68" s="96"/>
      <c r="M68" s="96"/>
      <c r="N68" s="96"/>
      <c r="O68" s="96"/>
      <c r="P68" s="147"/>
      <c r="Q68" s="148"/>
      <c r="R68" s="148"/>
      <c r="S68" s="149"/>
      <c r="T68" s="30"/>
      <c r="U68" s="31"/>
      <c r="V68" s="31"/>
      <c r="W68" s="32"/>
      <c r="X68" s="32"/>
      <c r="Y68" s="32"/>
      <c r="Z68" s="31"/>
      <c r="AA68" s="32"/>
      <c r="AB68" s="31"/>
    </row>
    <row r="69" spans="2:28" ht="16.5" customHeight="1" thickTop="1" thickBot="1" x14ac:dyDescent="0.35">
      <c r="B69" s="156"/>
      <c r="C69" s="157"/>
      <c r="D69" s="98"/>
      <c r="E69" s="15"/>
      <c r="F69" s="99"/>
      <c r="G69" s="100"/>
      <c r="H69" s="158"/>
      <c r="I69" s="159"/>
      <c r="J69" s="96"/>
      <c r="K69" s="97"/>
      <c r="L69" s="96"/>
      <c r="M69" s="96"/>
      <c r="N69" s="96"/>
      <c r="O69" s="96"/>
      <c r="P69" s="38"/>
      <c r="Q69" s="45"/>
      <c r="R69" s="39"/>
      <c r="S69" s="40"/>
      <c r="T69" s="70"/>
      <c r="U69" s="70"/>
      <c r="V69" s="70"/>
      <c r="W69" s="70"/>
      <c r="X69" s="70"/>
      <c r="Y69" s="70"/>
      <c r="Z69" s="70"/>
      <c r="AA69" s="70"/>
      <c r="AB69" s="70"/>
    </row>
    <row r="70" spans="2:28" ht="16.5" customHeight="1" x14ac:dyDescent="0.3">
      <c r="C70" s="101"/>
      <c r="J70" s="96"/>
      <c r="K70" s="97"/>
      <c r="L70" s="96"/>
      <c r="M70" s="96"/>
      <c r="N70" s="96"/>
      <c r="O70" s="96"/>
      <c r="P70" s="147"/>
      <c r="Q70" s="148"/>
      <c r="R70" s="148"/>
      <c r="S70" s="149"/>
      <c r="T70" s="53"/>
      <c r="U70" s="54"/>
      <c r="V70" s="54"/>
      <c r="W70" s="78"/>
      <c r="X70" s="78"/>
      <c r="Y70" s="78"/>
      <c r="Z70" s="54"/>
      <c r="AA70" s="78"/>
      <c r="AB70" s="54"/>
    </row>
    <row r="71" spans="2:28" ht="16.5" customHeight="1" thickBot="1" x14ac:dyDescent="0.3">
      <c r="B71" s="160"/>
      <c r="C71" s="161"/>
      <c r="D71" s="162"/>
      <c r="E71" s="15"/>
      <c r="F71" s="14"/>
      <c r="G71" s="102"/>
      <c r="H71" s="102"/>
      <c r="J71" s="96"/>
      <c r="K71" s="97"/>
      <c r="L71" s="96"/>
      <c r="M71" s="96"/>
      <c r="N71" s="96"/>
      <c r="O71" s="96"/>
      <c r="P71" s="103"/>
      <c r="Q71" s="104"/>
      <c r="R71" s="104"/>
      <c r="S71" s="105"/>
      <c r="T71" s="106"/>
      <c r="U71" s="106"/>
      <c r="V71" s="106"/>
      <c r="W71" s="106"/>
      <c r="X71" s="106"/>
      <c r="Y71" s="106"/>
      <c r="Z71" s="106"/>
      <c r="AA71" s="106"/>
      <c r="AB71" s="106"/>
    </row>
    <row r="72" spans="2:28" ht="16.5" customHeight="1" x14ac:dyDescent="0.3">
      <c r="B72" s="156"/>
      <c r="C72" s="163"/>
      <c r="D72" s="157"/>
      <c r="E72" s="15"/>
      <c r="F72" s="14"/>
      <c r="G72" s="102"/>
      <c r="H72" s="102"/>
      <c r="J72" s="107"/>
      <c r="K72" s="108"/>
      <c r="L72" s="108"/>
      <c r="M72" s="107"/>
      <c r="N72" s="107"/>
      <c r="O72" s="107"/>
      <c r="P72" s="147"/>
      <c r="Q72" s="148"/>
      <c r="R72" s="148"/>
      <c r="S72" s="149"/>
      <c r="T72" s="53"/>
      <c r="U72" s="54"/>
      <c r="V72" s="54"/>
      <c r="W72" s="78"/>
      <c r="X72" s="78"/>
      <c r="Y72" s="78"/>
      <c r="Z72" s="54"/>
      <c r="AA72" s="78"/>
      <c r="AB72" s="54"/>
    </row>
    <row r="73" spans="2:28" ht="13.5" thickBot="1" x14ac:dyDescent="0.35">
      <c r="B73" s="131"/>
      <c r="C73" s="131"/>
      <c r="D73" s="145"/>
      <c r="E73" s="145"/>
      <c r="F73" s="109"/>
      <c r="G73" s="110"/>
      <c r="H73" s="146"/>
      <c r="I73" s="146"/>
      <c r="P73" s="38"/>
      <c r="Q73" s="45"/>
      <c r="R73" s="39"/>
      <c r="S73" s="40"/>
      <c r="T73" s="111"/>
      <c r="U73" s="70"/>
      <c r="V73" s="70"/>
      <c r="W73" s="70"/>
      <c r="X73" s="70"/>
      <c r="Y73" s="70"/>
      <c r="Z73" s="70"/>
      <c r="AA73" s="70"/>
      <c r="AB73" s="70"/>
    </row>
    <row r="74" spans="2:28" ht="13" x14ac:dyDescent="0.3">
      <c r="B74" s="112"/>
      <c r="C74" s="112"/>
      <c r="D74" s="110"/>
      <c r="E74" s="110"/>
      <c r="F74" s="109"/>
      <c r="G74" s="110"/>
      <c r="H74" s="113"/>
      <c r="I74" s="113"/>
      <c r="P74" s="147"/>
      <c r="Q74" s="148"/>
      <c r="R74" s="148"/>
      <c r="S74" s="149"/>
      <c r="T74" s="53"/>
      <c r="U74" s="54"/>
      <c r="V74" s="54"/>
      <c r="W74" s="78"/>
      <c r="X74" s="78"/>
      <c r="Y74" s="78"/>
      <c r="Z74" s="54"/>
      <c r="AA74" s="78"/>
      <c r="AB74" s="54"/>
    </row>
    <row r="75" spans="2:28" ht="13.5" thickBot="1" x14ac:dyDescent="0.35">
      <c r="B75" s="112"/>
      <c r="C75" s="112"/>
      <c r="D75" s="110"/>
      <c r="E75" s="110"/>
      <c r="F75" s="109"/>
      <c r="G75" s="110"/>
      <c r="H75" s="113"/>
      <c r="I75" s="113"/>
      <c r="P75" s="114"/>
      <c r="Q75" s="104"/>
      <c r="R75" s="104"/>
      <c r="S75" s="105"/>
      <c r="T75" s="106"/>
      <c r="U75" s="106"/>
      <c r="V75" s="106"/>
      <c r="W75" s="106"/>
      <c r="X75" s="106"/>
      <c r="Y75" s="106"/>
      <c r="Z75" s="106"/>
      <c r="AA75" s="106"/>
      <c r="AB75" s="106"/>
    </row>
    <row r="76" spans="2:28" ht="13.5" thickBot="1" x14ac:dyDescent="0.35">
      <c r="B76" s="115"/>
      <c r="C76" s="116"/>
      <c r="D76" s="115"/>
      <c r="E76" s="117"/>
      <c r="F76" s="115"/>
      <c r="G76" s="117"/>
      <c r="H76" s="115"/>
      <c r="I76" s="117"/>
      <c r="P76" s="150" t="s">
        <v>29</v>
      </c>
      <c r="Q76" s="151"/>
      <c r="R76" s="151"/>
      <c r="S76" s="152"/>
      <c r="T76" s="118">
        <f>SUM(T8:T74)</f>
        <v>118</v>
      </c>
      <c r="U76" s="118">
        <f t="shared" ref="U76:AB76" si="0">SUM(U8:U74)</f>
        <v>0</v>
      </c>
      <c r="V76" s="118">
        <f t="shared" si="0"/>
        <v>0</v>
      </c>
      <c r="W76" s="118">
        <f t="shared" si="0"/>
        <v>0</v>
      </c>
      <c r="X76" s="118">
        <f t="shared" si="0"/>
        <v>0</v>
      </c>
      <c r="Y76" s="118">
        <f t="shared" si="0"/>
        <v>0</v>
      </c>
      <c r="Z76" s="118">
        <f t="shared" si="0"/>
        <v>0</v>
      </c>
      <c r="AA76" s="118">
        <f t="shared" si="0"/>
        <v>0</v>
      </c>
      <c r="AB76" s="118">
        <f t="shared" si="0"/>
        <v>0</v>
      </c>
    </row>
    <row r="77" spans="2:28" ht="13" x14ac:dyDescent="0.3">
      <c r="B77" s="132"/>
      <c r="C77" s="132"/>
      <c r="D77" s="132"/>
      <c r="E77" s="132"/>
      <c r="F77" s="132"/>
      <c r="G77" s="102"/>
      <c r="H77" s="102"/>
      <c r="I77" s="117"/>
      <c r="P77" s="153"/>
      <c r="Q77" s="154"/>
      <c r="R77" s="154"/>
      <c r="S77" s="155"/>
      <c r="T77" s="53">
        <f>5-(COUNTIF($D$8:$M$67,"Hamdi"))-COUNTIF($D$8:$M$67,"1/2 Hamdi")*0.5-$T$6-$U77-$V77-$W77-$X77-$Y77-$Z77</f>
        <v>4</v>
      </c>
      <c r="U77" s="54">
        <f>COUNTIF($N$8:$N$67,"Hamdi")+COUNTIF($N$8:$N$67,"1/2 Hamdi")*0.5</f>
        <v>0</v>
      </c>
      <c r="V77" s="54">
        <f>COUNTIF($O$8:$O$67,"Hamdi")+COUNTIF($O$8:$O$67,"1/2 Hamdi")*0.5</f>
        <v>0</v>
      </c>
      <c r="W77" s="78">
        <f>COUNTIF($O$8:$O$67,"EXT Maxime W")</f>
        <v>0</v>
      </c>
      <c r="X77" s="78">
        <f>COUNTIF($M$8:$M$67,"MAL Maxime W")</f>
        <v>0</v>
      </c>
      <c r="Y77" s="78">
        <f>COUNTIF($M$8:$M$67,"RCN Maxime W")</f>
        <v>0</v>
      </c>
      <c r="Z77" s="54">
        <f>COUNTIF($M$8:$M$67,"RCL Maxime W")</f>
        <v>0</v>
      </c>
      <c r="AA77" s="78"/>
      <c r="AB77" s="54">
        <f>COUNTIF($M$8:$M$67,"AST Maxime W")</f>
        <v>0</v>
      </c>
    </row>
    <row r="78" spans="2:28" ht="13" x14ac:dyDescent="0.3">
      <c r="B78" s="131"/>
      <c r="C78" s="131"/>
      <c r="D78" s="131"/>
      <c r="E78" s="132"/>
      <c r="F78" s="132"/>
      <c r="G78" s="102"/>
      <c r="H78" s="102"/>
      <c r="I78" s="117"/>
      <c r="P78" s="67"/>
      <c r="Q78" s="39"/>
      <c r="R78" s="68"/>
      <c r="S78" s="82"/>
      <c r="T78" s="86"/>
      <c r="U78" s="86"/>
      <c r="V78" s="86"/>
      <c r="W78" s="86"/>
      <c r="X78" s="86"/>
      <c r="Y78" s="86"/>
      <c r="Z78" s="86"/>
      <c r="AA78" s="86"/>
      <c r="AB78" s="86"/>
    </row>
    <row r="79" spans="2:28" ht="13" x14ac:dyDescent="0.25">
      <c r="B79" s="115"/>
      <c r="C79" s="115"/>
      <c r="D79" s="115"/>
      <c r="E79" s="117"/>
      <c r="F79" s="115"/>
      <c r="G79" s="117"/>
      <c r="H79" s="115"/>
      <c r="I79" s="117"/>
      <c r="P79" s="119"/>
      <c r="Q79" s="120"/>
      <c r="R79" s="120"/>
      <c r="S79" s="121"/>
      <c r="T79" s="122"/>
      <c r="U79" s="123"/>
      <c r="V79" s="123"/>
      <c r="W79" s="124"/>
      <c r="X79" s="124"/>
      <c r="Y79" s="124"/>
      <c r="Z79" s="123"/>
      <c r="AA79" s="124"/>
      <c r="AB79" s="124"/>
    </row>
    <row r="80" spans="2:28" x14ac:dyDescent="0.25">
      <c r="E80" s="117"/>
      <c r="F80" s="115"/>
      <c r="G80" s="117"/>
      <c r="H80" s="115"/>
      <c r="P80" s="67"/>
      <c r="Q80" s="82"/>
      <c r="R80" s="34"/>
      <c r="S80" s="82"/>
      <c r="T80" s="86"/>
      <c r="U80" s="86"/>
      <c r="V80" s="86"/>
      <c r="W80" s="86"/>
      <c r="X80" s="86"/>
      <c r="Y80" s="86"/>
      <c r="Z80" s="86"/>
      <c r="AA80" s="86"/>
      <c r="AB80" s="86"/>
    </row>
  </sheetData>
  <mergeCells count="85">
    <mergeCell ref="P5:S5"/>
    <mergeCell ref="J6:K6"/>
    <mergeCell ref="P6:S6"/>
    <mergeCell ref="P7:T7"/>
    <mergeCell ref="C22:C23"/>
    <mergeCell ref="P22:S22"/>
    <mergeCell ref="C8:C11"/>
    <mergeCell ref="P8:S8"/>
    <mergeCell ref="P10:S10"/>
    <mergeCell ref="C12:C13"/>
    <mergeCell ref="P12:S12"/>
    <mergeCell ref="C14:C15"/>
    <mergeCell ref="P14:S14"/>
    <mergeCell ref="C16:C17"/>
    <mergeCell ref="P16:S16"/>
    <mergeCell ref="C18:C21"/>
    <mergeCell ref="P18:S18"/>
    <mergeCell ref="P20:S20"/>
    <mergeCell ref="C24:C25"/>
    <mergeCell ref="P24:S24"/>
    <mergeCell ref="C26:C27"/>
    <mergeCell ref="P26:S26"/>
    <mergeCell ref="C28:C31"/>
    <mergeCell ref="P28:S28"/>
    <mergeCell ref="P30:S30"/>
    <mergeCell ref="C32:C33"/>
    <mergeCell ref="P32:S32"/>
    <mergeCell ref="C34:C35"/>
    <mergeCell ref="P34:S34"/>
    <mergeCell ref="C36:C37"/>
    <mergeCell ref="P36:S36"/>
    <mergeCell ref="C52:C53"/>
    <mergeCell ref="P52:S52"/>
    <mergeCell ref="C38:C41"/>
    <mergeCell ref="P38:S38"/>
    <mergeCell ref="P40:S40"/>
    <mergeCell ref="C42:C43"/>
    <mergeCell ref="P42:S42"/>
    <mergeCell ref="C44:C45"/>
    <mergeCell ref="P44:S44"/>
    <mergeCell ref="C46:C47"/>
    <mergeCell ref="P46:S46"/>
    <mergeCell ref="C48:C51"/>
    <mergeCell ref="P48:S48"/>
    <mergeCell ref="P50:S50"/>
    <mergeCell ref="P54:S54"/>
    <mergeCell ref="C56:C57"/>
    <mergeCell ref="P56:S56"/>
    <mergeCell ref="C58:C60"/>
    <mergeCell ref="P58:S58"/>
    <mergeCell ref="P60:S60"/>
    <mergeCell ref="P70:S70"/>
    <mergeCell ref="B71:D71"/>
    <mergeCell ref="B72:D72"/>
    <mergeCell ref="P72:S72"/>
    <mergeCell ref="P62:S62"/>
    <mergeCell ref="C63:C65"/>
    <mergeCell ref="P64:S64"/>
    <mergeCell ref="P66:S66"/>
    <mergeCell ref="B68:C68"/>
    <mergeCell ref="H68:I68"/>
    <mergeCell ref="P68:S68"/>
    <mergeCell ref="B58:B62"/>
    <mergeCell ref="B63:B67"/>
    <mergeCell ref="P74:S74"/>
    <mergeCell ref="P76:S76"/>
    <mergeCell ref="B77:D77"/>
    <mergeCell ref="E77:F77"/>
    <mergeCell ref="P77:S77"/>
    <mergeCell ref="B78:D78"/>
    <mergeCell ref="E78:F78"/>
    <mergeCell ref="B6:I6"/>
    <mergeCell ref="B5:H5"/>
    <mergeCell ref="L6:O6"/>
    <mergeCell ref="B8:B17"/>
    <mergeCell ref="B18:B27"/>
    <mergeCell ref="B28:B37"/>
    <mergeCell ref="B38:B47"/>
    <mergeCell ref="B48:B57"/>
    <mergeCell ref="B73:C73"/>
    <mergeCell ref="D73:E73"/>
    <mergeCell ref="H73:I73"/>
    <mergeCell ref="B69:C69"/>
    <mergeCell ref="H69:I69"/>
    <mergeCell ref="C54:C55"/>
  </mergeCells>
  <conditionalFormatting sqref="T42">
    <cfRule type="cellIs" dxfId="10928" priority="10712" operator="lessThanOrEqual">
      <formula>0</formula>
    </cfRule>
  </conditionalFormatting>
  <conditionalFormatting sqref="T48">
    <cfRule type="cellIs" dxfId="10927" priority="10711" operator="lessThanOrEqual">
      <formula>0</formula>
    </cfRule>
  </conditionalFormatting>
  <conditionalFormatting sqref="T50">
    <cfRule type="cellIs" dxfId="10926" priority="10710" operator="lessThanOrEqual">
      <formula>0</formula>
    </cfRule>
  </conditionalFormatting>
  <conditionalFormatting sqref="T48">
    <cfRule type="cellIs" dxfId="10925" priority="10706" operator="lessThanOrEqual">
      <formula>0</formula>
    </cfRule>
  </conditionalFormatting>
  <conditionalFormatting sqref="T42">
    <cfRule type="cellIs" dxfId="10924" priority="10709" operator="lessThanOrEqual">
      <formula>0</formula>
    </cfRule>
  </conditionalFormatting>
  <conditionalFormatting sqref="T44">
    <cfRule type="cellIs" dxfId="10923" priority="10708" operator="lessThanOrEqual">
      <formula>0</formula>
    </cfRule>
  </conditionalFormatting>
  <conditionalFormatting sqref="T46">
    <cfRule type="cellIs" dxfId="10922" priority="10707" operator="lessThanOrEqual">
      <formula>0</formula>
    </cfRule>
  </conditionalFormatting>
  <conditionalFormatting sqref="T34">
    <cfRule type="cellIs" dxfId="10921" priority="10702" operator="lessThanOrEqual">
      <formula>0</formula>
    </cfRule>
  </conditionalFormatting>
  <conditionalFormatting sqref="T50">
    <cfRule type="cellIs" dxfId="10920" priority="10705" operator="lessThanOrEqual">
      <formula>0</formula>
    </cfRule>
  </conditionalFormatting>
  <conditionalFormatting sqref="T34">
    <cfRule type="cellIs" dxfId="10919" priority="10704" operator="lessThanOrEqual">
      <formula>0</formula>
    </cfRule>
  </conditionalFormatting>
  <conditionalFormatting sqref="T34">
    <cfRule type="cellIs" dxfId="10918" priority="10703" operator="lessThanOrEqual">
      <formula>0</formula>
    </cfRule>
  </conditionalFormatting>
  <conditionalFormatting sqref="T64">
    <cfRule type="cellIs" dxfId="10917" priority="10681" operator="lessThanOrEqual">
      <formula>0</formula>
    </cfRule>
  </conditionalFormatting>
  <conditionalFormatting sqref="T42">
    <cfRule type="cellIs" dxfId="10916" priority="10693" operator="lessThanOrEqual">
      <formula>0</formula>
    </cfRule>
  </conditionalFormatting>
  <conditionalFormatting sqref="T48">
    <cfRule type="cellIs" dxfId="10915" priority="10692" operator="lessThanOrEqual">
      <formula>0</formula>
    </cfRule>
  </conditionalFormatting>
  <conditionalFormatting sqref="T50">
    <cfRule type="cellIs" dxfId="10914" priority="10691" operator="lessThanOrEqual">
      <formula>0</formula>
    </cfRule>
  </conditionalFormatting>
  <conditionalFormatting sqref="T46">
    <cfRule type="cellIs" dxfId="10913" priority="10696" operator="lessThanOrEqual">
      <formula>0</formula>
    </cfRule>
  </conditionalFormatting>
  <conditionalFormatting sqref="T48">
    <cfRule type="cellIs" dxfId="10912" priority="10695" operator="lessThanOrEqual">
      <formula>0</formula>
    </cfRule>
  </conditionalFormatting>
  <conditionalFormatting sqref="T50">
    <cfRule type="cellIs" dxfId="10911" priority="10694" operator="lessThanOrEqual">
      <formula>0</formula>
    </cfRule>
  </conditionalFormatting>
  <conditionalFormatting sqref="T42">
    <cfRule type="cellIs" dxfId="10910" priority="10690" operator="lessThanOrEqual">
      <formula>0</formula>
    </cfRule>
  </conditionalFormatting>
  <conditionalFormatting sqref="T44">
    <cfRule type="cellIs" dxfId="10909" priority="10689" operator="lessThanOrEqual">
      <formula>0</formula>
    </cfRule>
  </conditionalFormatting>
  <conditionalFormatting sqref="T46">
    <cfRule type="cellIs" dxfId="10908" priority="10688" operator="lessThanOrEqual">
      <formula>0</formula>
    </cfRule>
  </conditionalFormatting>
  <conditionalFormatting sqref="T48">
    <cfRule type="cellIs" dxfId="10907" priority="10687" operator="lessThanOrEqual">
      <formula>0</formula>
    </cfRule>
  </conditionalFormatting>
  <conditionalFormatting sqref="T50">
    <cfRule type="cellIs" dxfId="10906" priority="10686" operator="lessThanOrEqual">
      <formula>0</formula>
    </cfRule>
  </conditionalFormatting>
  <conditionalFormatting sqref="T64">
    <cfRule type="cellIs" dxfId="10905" priority="10685" operator="lessThanOrEqual">
      <formula>0</formula>
    </cfRule>
  </conditionalFormatting>
  <conditionalFormatting sqref="T64">
    <cfRule type="cellIs" dxfId="10904" priority="10684" operator="lessThanOrEqual">
      <formula>0</formula>
    </cfRule>
  </conditionalFormatting>
  <conditionalFormatting sqref="T46">
    <cfRule type="cellIs" dxfId="10903" priority="10683" operator="lessThanOrEqual">
      <formula>0</formula>
    </cfRule>
  </conditionalFormatting>
  <conditionalFormatting sqref="T48">
    <cfRule type="cellIs" dxfId="10902" priority="10682" operator="lessThanOrEqual">
      <formula>0</formula>
    </cfRule>
  </conditionalFormatting>
  <conditionalFormatting sqref="T46">
    <cfRule type="cellIs" dxfId="10901" priority="10680" operator="lessThanOrEqual">
      <formula>0</formula>
    </cfRule>
  </conditionalFormatting>
  <conditionalFormatting sqref="T48">
    <cfRule type="cellIs" dxfId="10900" priority="10679" operator="lessThanOrEqual">
      <formula>0</formula>
    </cfRule>
  </conditionalFormatting>
  <conditionalFormatting sqref="T50">
    <cfRule type="cellIs" dxfId="10899" priority="10678" operator="lessThanOrEqual">
      <formula>0</formula>
    </cfRule>
  </conditionalFormatting>
  <conditionalFormatting sqref="T52">
    <cfRule type="cellIs" dxfId="10898" priority="10677" operator="lessThanOrEqual">
      <formula>0</formula>
    </cfRule>
  </conditionalFormatting>
  <conditionalFormatting sqref="T64">
    <cfRule type="cellIs" dxfId="10897" priority="10676" operator="lessThanOrEqual">
      <formula>0</formula>
    </cfRule>
  </conditionalFormatting>
  <conditionalFormatting sqref="T44">
    <cfRule type="cellIs" dxfId="10896" priority="10675" operator="lessThanOrEqual">
      <formula>0</formula>
    </cfRule>
  </conditionalFormatting>
  <conditionalFormatting sqref="T42">
    <cfRule type="cellIs" dxfId="10895" priority="10674" operator="lessThanOrEqual">
      <formula>0</formula>
    </cfRule>
  </conditionalFormatting>
  <conditionalFormatting sqref="T50">
    <cfRule type="cellIs" dxfId="10894" priority="10673" operator="lessThanOrEqual">
      <formula>0</formula>
    </cfRule>
  </conditionalFormatting>
  <conditionalFormatting sqref="T52">
    <cfRule type="cellIs" dxfId="10893" priority="10672" operator="lessThanOrEqual">
      <formula>0</formula>
    </cfRule>
  </conditionalFormatting>
  <conditionalFormatting sqref="T64">
    <cfRule type="cellIs" dxfId="10892" priority="10671" operator="lessThanOrEqual">
      <formula>0</formula>
    </cfRule>
  </conditionalFormatting>
  <conditionalFormatting sqref="T50">
    <cfRule type="cellIs" dxfId="10891" priority="10666" operator="lessThanOrEqual">
      <formula>0</formula>
    </cfRule>
  </conditionalFormatting>
  <conditionalFormatting sqref="T52">
    <cfRule type="cellIs" dxfId="10890" priority="10665" operator="lessThanOrEqual">
      <formula>0</formula>
    </cfRule>
  </conditionalFormatting>
  <conditionalFormatting sqref="T64">
    <cfRule type="cellIs" dxfId="10889" priority="10664" operator="lessThanOrEqual">
      <formula>0</formula>
    </cfRule>
  </conditionalFormatting>
  <conditionalFormatting sqref="T58">
    <cfRule type="cellIs" dxfId="10888" priority="10663" operator="lessThanOrEqual">
      <formula>0</formula>
    </cfRule>
  </conditionalFormatting>
  <conditionalFormatting sqref="T40">
    <cfRule type="cellIs" dxfId="10887" priority="10659" operator="lessThanOrEqual">
      <formula>0</formula>
    </cfRule>
  </conditionalFormatting>
  <conditionalFormatting sqref="T58">
    <cfRule type="cellIs" dxfId="10886" priority="10662" operator="lessThanOrEqual">
      <formula>0</formula>
    </cfRule>
  </conditionalFormatting>
  <conditionalFormatting sqref="T58">
    <cfRule type="cellIs" dxfId="10885" priority="10661" operator="lessThanOrEqual">
      <formula>0</formula>
    </cfRule>
  </conditionalFormatting>
  <conditionalFormatting sqref="T58">
    <cfRule type="cellIs" dxfId="10884" priority="10660" operator="lessThanOrEqual">
      <formula>0</formula>
    </cfRule>
  </conditionalFormatting>
  <conditionalFormatting sqref="T40">
    <cfRule type="cellIs" dxfId="10883" priority="10658" operator="lessThanOrEqual">
      <formula>0</formula>
    </cfRule>
  </conditionalFormatting>
  <conditionalFormatting sqref="T66">
    <cfRule type="cellIs" dxfId="10882" priority="10657" operator="lessThanOrEqual">
      <formula>0</formula>
    </cfRule>
  </conditionalFormatting>
  <conditionalFormatting sqref="T64">
    <cfRule type="cellIs" dxfId="10881" priority="10656" operator="lessThanOrEqual">
      <formula>0</formula>
    </cfRule>
  </conditionalFormatting>
  <conditionalFormatting sqref="T66">
    <cfRule type="cellIs" dxfId="10880" priority="10654" operator="lessThanOrEqual">
      <formula>0</formula>
    </cfRule>
  </conditionalFormatting>
  <conditionalFormatting sqref="T59">
    <cfRule type="cellIs" dxfId="10879" priority="10655" operator="lessThanOrEqual">
      <formula>0</formula>
    </cfRule>
  </conditionalFormatting>
  <conditionalFormatting sqref="T64">
    <cfRule type="cellIs" dxfId="10878" priority="10641" operator="lessThanOrEqual">
      <formula>0</formula>
    </cfRule>
  </conditionalFormatting>
  <conditionalFormatting sqref="T68">
    <cfRule type="cellIs" dxfId="10877" priority="10620" operator="lessThanOrEqual">
      <formula>0</formula>
    </cfRule>
  </conditionalFormatting>
  <conditionalFormatting sqref="T68">
    <cfRule type="cellIs" dxfId="10876" priority="10619" operator="lessThanOrEqual">
      <formula>0</formula>
    </cfRule>
  </conditionalFormatting>
  <conditionalFormatting sqref="T68">
    <cfRule type="cellIs" dxfId="10875" priority="10618" operator="lessThanOrEqual">
      <formula>0</formula>
    </cfRule>
  </conditionalFormatting>
  <conditionalFormatting sqref="T58">
    <cfRule type="cellIs" dxfId="10874" priority="10637" operator="lessThanOrEqual">
      <formula>0</formula>
    </cfRule>
  </conditionalFormatting>
  <conditionalFormatting sqref="T64">
    <cfRule type="cellIs" dxfId="10873" priority="10628" operator="lessThanOrEqual">
      <formula>0</formula>
    </cfRule>
  </conditionalFormatting>
  <conditionalFormatting sqref="T66">
    <cfRule type="cellIs" dxfId="10872" priority="10635" operator="lessThanOrEqual">
      <formula>0</formula>
    </cfRule>
  </conditionalFormatting>
  <conditionalFormatting sqref="T66">
    <cfRule type="cellIs" dxfId="10871" priority="10634" operator="lessThanOrEqual">
      <formula>0</formula>
    </cfRule>
  </conditionalFormatting>
  <conditionalFormatting sqref="T64">
    <cfRule type="cellIs" dxfId="10870" priority="10633" operator="lessThanOrEqual">
      <formula>0</formula>
    </cfRule>
  </conditionalFormatting>
  <conditionalFormatting sqref="T66">
    <cfRule type="cellIs" dxfId="10869" priority="10632" operator="lessThanOrEqual">
      <formula>0</formula>
    </cfRule>
  </conditionalFormatting>
  <conditionalFormatting sqref="T64">
    <cfRule type="cellIs" dxfId="10868" priority="10642" operator="lessThanOrEqual">
      <formula>0</formula>
    </cfRule>
  </conditionalFormatting>
  <conditionalFormatting sqref="T64">
    <cfRule type="cellIs" dxfId="10867" priority="10640" operator="lessThanOrEqual">
      <formula>0</formula>
    </cfRule>
  </conditionalFormatting>
  <conditionalFormatting sqref="T58">
    <cfRule type="cellIs" dxfId="10866" priority="10639" operator="lessThanOrEqual">
      <formula>0</formula>
    </cfRule>
  </conditionalFormatting>
  <conditionalFormatting sqref="T58">
    <cfRule type="cellIs" dxfId="10865" priority="10638" operator="lessThanOrEqual">
      <formula>0</formula>
    </cfRule>
  </conditionalFormatting>
  <conditionalFormatting sqref="T58">
    <cfRule type="cellIs" dxfId="10864" priority="10636" operator="lessThanOrEqual">
      <formula>0</formula>
    </cfRule>
  </conditionalFormatting>
  <conditionalFormatting sqref="T64">
    <cfRule type="cellIs" dxfId="10863" priority="10631" operator="lessThanOrEqual">
      <formula>0</formula>
    </cfRule>
  </conditionalFormatting>
  <conditionalFormatting sqref="T66">
    <cfRule type="cellIs" dxfId="10862" priority="10630" operator="lessThanOrEqual">
      <formula>0</formula>
    </cfRule>
  </conditionalFormatting>
  <conditionalFormatting sqref="T66">
    <cfRule type="cellIs" dxfId="10861" priority="10629" operator="lessThanOrEqual">
      <formula>0</formula>
    </cfRule>
  </conditionalFormatting>
  <conditionalFormatting sqref="T66">
    <cfRule type="cellIs" dxfId="10860" priority="10627" operator="lessThanOrEqual">
      <formula>0</formula>
    </cfRule>
  </conditionalFormatting>
  <conditionalFormatting sqref="T58">
    <cfRule type="cellIs" dxfId="10859" priority="10626" operator="lessThanOrEqual">
      <formula>0</formula>
    </cfRule>
  </conditionalFormatting>
  <conditionalFormatting sqref="T58">
    <cfRule type="cellIs" dxfId="10858" priority="10625" operator="lessThanOrEqual">
      <formula>0</formula>
    </cfRule>
  </conditionalFormatting>
  <conditionalFormatting sqref="T68">
    <cfRule type="cellIs" dxfId="10857" priority="10615" operator="lessThanOrEqual">
      <formula>0</formula>
    </cfRule>
  </conditionalFormatting>
  <conditionalFormatting sqref="T68">
    <cfRule type="cellIs" dxfId="10856" priority="10617" operator="lessThanOrEqual">
      <formula>0</formula>
    </cfRule>
  </conditionalFormatting>
  <conditionalFormatting sqref="T68">
    <cfRule type="cellIs" dxfId="10855" priority="10616" operator="lessThanOrEqual">
      <formula>0</formula>
    </cfRule>
  </conditionalFormatting>
  <conditionalFormatting sqref="T68">
    <cfRule type="cellIs" dxfId="10854" priority="10614" operator="lessThanOrEqual">
      <formula>0</formula>
    </cfRule>
  </conditionalFormatting>
  <conditionalFormatting sqref="T30">
    <cfRule type="cellIs" dxfId="10853" priority="10613" operator="lessThanOrEqual">
      <formula>0</formula>
    </cfRule>
  </conditionalFormatting>
  <conditionalFormatting sqref="T30">
    <cfRule type="cellIs" dxfId="10852" priority="10612" operator="lessThanOrEqual">
      <formula>0</formula>
    </cfRule>
  </conditionalFormatting>
  <conditionalFormatting sqref="T64">
    <cfRule type="cellIs" dxfId="10851" priority="10611" operator="lessThanOrEqual">
      <formula>0</formula>
    </cfRule>
  </conditionalFormatting>
  <conditionalFormatting sqref="T67">
    <cfRule type="cellIs" dxfId="10850" priority="10610" operator="lessThanOrEqual">
      <formula>0</formula>
    </cfRule>
  </conditionalFormatting>
  <conditionalFormatting sqref="T64">
    <cfRule type="cellIs" dxfId="10849" priority="10609" operator="lessThanOrEqual">
      <formula>0</formula>
    </cfRule>
  </conditionalFormatting>
  <conditionalFormatting sqref="T64">
    <cfRule type="cellIs" dxfId="10848" priority="10608" operator="lessThanOrEqual">
      <formula>0</formula>
    </cfRule>
  </conditionalFormatting>
  <conditionalFormatting sqref="T64">
    <cfRule type="cellIs" dxfId="10847" priority="10607" operator="lessThanOrEqual">
      <formula>0</formula>
    </cfRule>
  </conditionalFormatting>
  <conditionalFormatting sqref="T64">
    <cfRule type="cellIs" dxfId="10846" priority="10606" operator="lessThanOrEqual">
      <formula>0</formula>
    </cfRule>
  </conditionalFormatting>
  <conditionalFormatting sqref="T64">
    <cfRule type="cellIs" dxfId="10845" priority="10605" operator="lessThanOrEqual">
      <formula>0</formula>
    </cfRule>
  </conditionalFormatting>
  <conditionalFormatting sqref="T64">
    <cfRule type="cellIs" dxfId="10844" priority="10604" operator="lessThanOrEqual">
      <formula>0</formula>
    </cfRule>
  </conditionalFormatting>
  <conditionalFormatting sqref="T64">
    <cfRule type="cellIs" dxfId="10843" priority="10602" operator="lessThanOrEqual">
      <formula>0</formula>
    </cfRule>
  </conditionalFormatting>
  <conditionalFormatting sqref="T66">
    <cfRule type="cellIs" dxfId="10842" priority="10601" operator="lessThanOrEqual">
      <formula>0</formula>
    </cfRule>
  </conditionalFormatting>
  <conditionalFormatting sqref="T66">
    <cfRule type="cellIs" dxfId="10841" priority="10603" operator="lessThanOrEqual">
      <formula>0</formula>
    </cfRule>
  </conditionalFormatting>
  <conditionalFormatting sqref="T64">
    <cfRule type="cellIs" dxfId="10840" priority="10600" operator="lessThanOrEqual">
      <formula>0</formula>
    </cfRule>
  </conditionalFormatting>
  <conditionalFormatting sqref="T64">
    <cfRule type="cellIs" dxfId="10839" priority="10595" operator="lessThanOrEqual">
      <formula>0</formula>
    </cfRule>
  </conditionalFormatting>
  <conditionalFormatting sqref="T64">
    <cfRule type="cellIs" dxfId="10838" priority="10594" operator="lessThanOrEqual">
      <formula>0</formula>
    </cfRule>
  </conditionalFormatting>
  <conditionalFormatting sqref="T64">
    <cfRule type="cellIs" dxfId="10837" priority="10593" operator="lessThanOrEqual">
      <formula>0</formula>
    </cfRule>
  </conditionalFormatting>
  <conditionalFormatting sqref="T64">
    <cfRule type="cellIs" dxfId="10836" priority="10592" operator="lessThanOrEqual">
      <formula>0</formula>
    </cfRule>
  </conditionalFormatting>
  <conditionalFormatting sqref="T64">
    <cfRule type="cellIs" dxfId="10835" priority="10591" operator="lessThanOrEqual">
      <formula>0</formula>
    </cfRule>
  </conditionalFormatting>
  <conditionalFormatting sqref="T66">
    <cfRule type="cellIs" dxfId="10834" priority="10590" operator="lessThanOrEqual">
      <formula>0</formula>
    </cfRule>
  </conditionalFormatting>
  <conditionalFormatting sqref="T66">
    <cfRule type="cellIs" dxfId="10833" priority="10589" operator="lessThanOrEqual">
      <formula>0</formula>
    </cfRule>
  </conditionalFormatting>
  <conditionalFormatting sqref="T64">
    <cfRule type="cellIs" dxfId="10832" priority="10588" operator="lessThanOrEqual">
      <formula>0</formula>
    </cfRule>
  </conditionalFormatting>
  <conditionalFormatting sqref="T66">
    <cfRule type="cellIs" dxfId="10831" priority="10587" operator="lessThanOrEqual">
      <formula>0</formula>
    </cfRule>
  </conditionalFormatting>
  <conditionalFormatting sqref="T64">
    <cfRule type="cellIs" dxfId="10830" priority="10586" operator="lessThanOrEqual">
      <formula>0</formula>
    </cfRule>
  </conditionalFormatting>
  <conditionalFormatting sqref="T66">
    <cfRule type="cellIs" dxfId="10829" priority="10585" operator="lessThanOrEqual">
      <formula>0</formula>
    </cfRule>
  </conditionalFormatting>
  <conditionalFormatting sqref="T66">
    <cfRule type="cellIs" dxfId="10828" priority="10584" operator="lessThanOrEqual">
      <formula>0</formula>
    </cfRule>
  </conditionalFormatting>
  <conditionalFormatting sqref="T64">
    <cfRule type="cellIs" dxfId="10827" priority="10583" operator="lessThanOrEqual">
      <formula>0</formula>
    </cfRule>
  </conditionalFormatting>
  <conditionalFormatting sqref="T66">
    <cfRule type="cellIs" dxfId="10826" priority="10582" operator="lessThanOrEqual">
      <formula>0</formula>
    </cfRule>
  </conditionalFormatting>
  <conditionalFormatting sqref="T68">
    <cfRule type="cellIs" dxfId="10825" priority="10581" operator="lessThanOrEqual">
      <formula>0</formula>
    </cfRule>
  </conditionalFormatting>
  <conditionalFormatting sqref="T68">
    <cfRule type="cellIs" dxfId="10824" priority="10579" operator="lessThanOrEqual">
      <formula>0</formula>
    </cfRule>
  </conditionalFormatting>
  <conditionalFormatting sqref="T68">
    <cfRule type="cellIs" dxfId="10823" priority="10578" operator="lessThanOrEqual">
      <formula>0</formula>
    </cfRule>
  </conditionalFormatting>
  <conditionalFormatting sqref="T68">
    <cfRule type="cellIs" dxfId="10822" priority="10580" operator="lessThanOrEqual">
      <formula>0</formula>
    </cfRule>
  </conditionalFormatting>
  <conditionalFormatting sqref="T68">
    <cfRule type="cellIs" dxfId="10821" priority="10577" operator="lessThanOrEqual">
      <formula>0</formula>
    </cfRule>
  </conditionalFormatting>
  <conditionalFormatting sqref="T68">
    <cfRule type="cellIs" dxfId="10820" priority="10576" operator="lessThanOrEqual">
      <formula>0</formula>
    </cfRule>
  </conditionalFormatting>
  <conditionalFormatting sqref="T68">
    <cfRule type="cellIs" dxfId="10819" priority="10575" operator="lessThanOrEqual">
      <formula>0</formula>
    </cfRule>
  </conditionalFormatting>
  <conditionalFormatting sqref="T68">
    <cfRule type="cellIs" dxfId="10818" priority="10574" operator="lessThanOrEqual">
      <formula>0</formula>
    </cfRule>
  </conditionalFormatting>
  <conditionalFormatting sqref="T66">
    <cfRule type="cellIs" dxfId="10817" priority="10573" operator="lessThanOrEqual">
      <formula>0</formula>
    </cfRule>
  </conditionalFormatting>
  <conditionalFormatting sqref="T64">
    <cfRule type="cellIs" dxfId="10816" priority="10572" operator="lessThanOrEqual">
      <formula>0</formula>
    </cfRule>
  </conditionalFormatting>
  <conditionalFormatting sqref="T69">
    <cfRule type="cellIs" dxfId="10815" priority="10570" operator="lessThanOrEqual">
      <formula>0</formula>
    </cfRule>
  </conditionalFormatting>
  <conditionalFormatting sqref="T64">
    <cfRule type="cellIs" dxfId="10814" priority="10569" operator="lessThanOrEqual">
      <formula>0</formula>
    </cfRule>
  </conditionalFormatting>
  <conditionalFormatting sqref="T64">
    <cfRule type="cellIs" dxfId="10813" priority="10571" operator="lessThanOrEqual">
      <formula>0</formula>
    </cfRule>
  </conditionalFormatting>
  <conditionalFormatting sqref="T64">
    <cfRule type="cellIs" dxfId="10812" priority="10568" operator="lessThanOrEqual">
      <formula>0</formula>
    </cfRule>
  </conditionalFormatting>
  <conditionalFormatting sqref="T64">
    <cfRule type="cellIs" dxfId="10811" priority="10566" operator="lessThanOrEqual">
      <formula>0</formula>
    </cfRule>
  </conditionalFormatting>
  <conditionalFormatting sqref="T64">
    <cfRule type="cellIs" dxfId="10810" priority="10567" operator="lessThanOrEqual">
      <formula>0</formula>
    </cfRule>
  </conditionalFormatting>
  <conditionalFormatting sqref="T64">
    <cfRule type="cellIs" dxfId="10809" priority="10565" operator="lessThanOrEqual">
      <formula>0</formula>
    </cfRule>
  </conditionalFormatting>
  <conditionalFormatting sqref="T64">
    <cfRule type="cellIs" dxfId="10808" priority="10564" operator="lessThanOrEqual">
      <formula>0</formula>
    </cfRule>
  </conditionalFormatting>
  <conditionalFormatting sqref="T64">
    <cfRule type="cellIs" dxfId="10807" priority="10563" operator="lessThanOrEqual">
      <formula>0</formula>
    </cfRule>
  </conditionalFormatting>
  <conditionalFormatting sqref="T64">
    <cfRule type="cellIs" dxfId="10806" priority="10562" operator="lessThanOrEqual">
      <formula>0</formula>
    </cfRule>
  </conditionalFormatting>
  <conditionalFormatting sqref="T66">
    <cfRule type="cellIs" dxfId="10805" priority="10561" operator="lessThanOrEqual">
      <formula>0</formula>
    </cfRule>
  </conditionalFormatting>
  <conditionalFormatting sqref="T66">
    <cfRule type="cellIs" dxfId="10804" priority="10560" operator="lessThanOrEqual">
      <formula>0</formula>
    </cfRule>
  </conditionalFormatting>
  <conditionalFormatting sqref="T64">
    <cfRule type="cellIs" dxfId="10803" priority="10559" operator="lessThanOrEqual">
      <formula>0</formula>
    </cfRule>
  </conditionalFormatting>
  <conditionalFormatting sqref="T66">
    <cfRule type="cellIs" dxfId="10802" priority="10558" operator="lessThanOrEqual">
      <formula>0</formula>
    </cfRule>
  </conditionalFormatting>
  <conditionalFormatting sqref="T64">
    <cfRule type="cellIs" dxfId="10801" priority="10557" operator="lessThanOrEqual">
      <formula>0</formula>
    </cfRule>
  </conditionalFormatting>
  <conditionalFormatting sqref="T66">
    <cfRule type="cellIs" dxfId="10800" priority="10556" operator="lessThanOrEqual">
      <formula>0</formula>
    </cfRule>
  </conditionalFormatting>
  <conditionalFormatting sqref="T66">
    <cfRule type="cellIs" dxfId="10799" priority="10555" operator="lessThanOrEqual">
      <formula>0</formula>
    </cfRule>
  </conditionalFormatting>
  <conditionalFormatting sqref="T64">
    <cfRule type="cellIs" dxfId="10798" priority="10554" operator="lessThanOrEqual">
      <formula>0</formula>
    </cfRule>
  </conditionalFormatting>
  <conditionalFormatting sqref="T66">
    <cfRule type="cellIs" dxfId="10797" priority="10553" operator="lessThanOrEqual">
      <formula>0</formula>
    </cfRule>
  </conditionalFormatting>
  <conditionalFormatting sqref="T68">
    <cfRule type="cellIs" dxfId="10796" priority="10552" operator="lessThanOrEqual">
      <formula>0</formula>
    </cfRule>
  </conditionalFormatting>
  <conditionalFormatting sqref="T66">
    <cfRule type="cellIs" dxfId="10795" priority="10551" operator="lessThanOrEqual">
      <formula>0</formula>
    </cfRule>
  </conditionalFormatting>
  <conditionalFormatting sqref="T66">
    <cfRule type="cellIs" dxfId="10794" priority="10542" operator="lessThanOrEqual">
      <formula>0</formula>
    </cfRule>
  </conditionalFormatting>
  <conditionalFormatting sqref="T66">
    <cfRule type="cellIs" dxfId="10793" priority="10541" operator="lessThanOrEqual">
      <formula>0</formula>
    </cfRule>
  </conditionalFormatting>
  <conditionalFormatting sqref="T66">
    <cfRule type="cellIs" dxfId="10792" priority="10540" operator="lessThanOrEqual">
      <formula>0</formula>
    </cfRule>
  </conditionalFormatting>
  <conditionalFormatting sqref="T68">
    <cfRule type="cellIs" dxfId="10791" priority="10538" operator="lessThanOrEqual">
      <formula>0</formula>
    </cfRule>
  </conditionalFormatting>
  <conditionalFormatting sqref="T68">
    <cfRule type="cellIs" dxfId="10790" priority="10539" operator="lessThanOrEqual">
      <formula>0</formula>
    </cfRule>
  </conditionalFormatting>
  <conditionalFormatting sqref="T66">
    <cfRule type="cellIs" dxfId="10789" priority="10537" operator="lessThanOrEqual">
      <formula>0</formula>
    </cfRule>
  </conditionalFormatting>
  <conditionalFormatting sqref="T68">
    <cfRule type="cellIs" dxfId="10788" priority="10536" operator="lessThanOrEqual">
      <formula>0</formula>
    </cfRule>
  </conditionalFormatting>
  <conditionalFormatting sqref="T65">
    <cfRule type="cellIs" dxfId="10787" priority="10535" operator="lessThanOrEqual">
      <formula>0</formula>
    </cfRule>
  </conditionalFormatting>
  <conditionalFormatting sqref="T66">
    <cfRule type="cellIs" dxfId="10786" priority="10534" operator="lessThanOrEqual">
      <formula>0</formula>
    </cfRule>
  </conditionalFormatting>
  <conditionalFormatting sqref="T73:T75">
    <cfRule type="cellIs" dxfId="10785" priority="10929" operator="lessThanOrEqual">
      <formula>0</formula>
    </cfRule>
  </conditionalFormatting>
  <conditionalFormatting sqref="T73:T75">
    <cfRule type="cellIs" dxfId="10784" priority="10928" operator="lessThanOrEqual">
      <formula>0</formula>
    </cfRule>
  </conditionalFormatting>
  <conditionalFormatting sqref="T79">
    <cfRule type="cellIs" dxfId="10783" priority="10927" operator="lessThanOrEqual">
      <formula>0</formula>
    </cfRule>
  </conditionalFormatting>
  <conditionalFormatting sqref="T79">
    <cfRule type="cellIs" dxfId="10782" priority="10926" operator="lessThanOrEqual">
      <formula>0</formula>
    </cfRule>
  </conditionalFormatting>
  <conditionalFormatting sqref="T12:T15 T18:T22 T70 T68 T60 T58 T66 T64 T28:T53 T56">
    <cfRule type="cellIs" dxfId="10781" priority="10925" operator="lessThanOrEqual">
      <formula>0</formula>
    </cfRule>
  </conditionalFormatting>
  <conditionalFormatting sqref="T40">
    <cfRule type="cellIs" dxfId="10780" priority="10924" operator="lessThanOrEqual">
      <formula>0</formula>
    </cfRule>
  </conditionalFormatting>
  <conditionalFormatting sqref="T14">
    <cfRule type="cellIs" dxfId="10779" priority="10923" operator="lessThanOrEqual">
      <formula>0</formula>
    </cfRule>
  </conditionalFormatting>
  <conditionalFormatting sqref="T16">
    <cfRule type="cellIs" dxfId="10778" priority="10922" operator="lessThanOrEqual">
      <formula>0</formula>
    </cfRule>
  </conditionalFormatting>
  <conditionalFormatting sqref="T22">
    <cfRule type="cellIs" dxfId="10777" priority="10921" operator="lessThanOrEqual">
      <formula>0</formula>
    </cfRule>
  </conditionalFormatting>
  <conditionalFormatting sqref="T24">
    <cfRule type="cellIs" dxfId="10776" priority="10920" operator="lessThanOrEqual">
      <formula>0</formula>
    </cfRule>
  </conditionalFormatting>
  <conditionalFormatting sqref="T34">
    <cfRule type="cellIs" dxfId="10775" priority="10919" operator="lessThanOrEqual">
      <formula>0</formula>
    </cfRule>
  </conditionalFormatting>
  <conditionalFormatting sqref="T42">
    <cfRule type="cellIs" dxfId="10774" priority="10918" operator="lessThanOrEqual">
      <formula>0</formula>
    </cfRule>
  </conditionalFormatting>
  <conditionalFormatting sqref="T12">
    <cfRule type="cellIs" dxfId="10773" priority="10917" operator="lessThanOrEqual">
      <formula>0</formula>
    </cfRule>
  </conditionalFormatting>
  <conditionalFormatting sqref="T56">
    <cfRule type="cellIs" dxfId="10772" priority="10916" operator="lessThanOrEqual">
      <formula>0</formula>
    </cfRule>
  </conditionalFormatting>
  <conditionalFormatting sqref="T9">
    <cfRule type="cellIs" dxfId="10771" priority="10915" operator="lessThanOrEqual">
      <formula>0</formula>
    </cfRule>
  </conditionalFormatting>
  <conditionalFormatting sqref="T20">
    <cfRule type="cellIs" dxfId="10770" priority="10914" operator="lessThanOrEqual">
      <formula>0</formula>
    </cfRule>
  </conditionalFormatting>
  <conditionalFormatting sqref="T22">
    <cfRule type="cellIs" dxfId="10769" priority="10913" operator="lessThanOrEqual">
      <formula>0</formula>
    </cfRule>
  </conditionalFormatting>
  <conditionalFormatting sqref="T24">
    <cfRule type="cellIs" dxfId="10768" priority="10912" operator="lessThanOrEqual">
      <formula>0</formula>
    </cfRule>
  </conditionalFormatting>
  <conditionalFormatting sqref="T32">
    <cfRule type="cellIs" dxfId="10767" priority="10911" operator="lessThanOrEqual">
      <formula>0</formula>
    </cfRule>
  </conditionalFormatting>
  <conditionalFormatting sqref="T28">
    <cfRule type="cellIs" dxfId="10766" priority="10910" operator="lessThanOrEqual">
      <formula>0</formula>
    </cfRule>
  </conditionalFormatting>
  <conditionalFormatting sqref="T34">
    <cfRule type="cellIs" dxfId="10765" priority="10909" operator="lessThanOrEqual">
      <formula>0</formula>
    </cfRule>
  </conditionalFormatting>
  <conditionalFormatting sqref="T40">
    <cfRule type="cellIs" dxfId="10764" priority="10908" operator="lessThanOrEqual">
      <formula>0</formula>
    </cfRule>
  </conditionalFormatting>
  <conditionalFormatting sqref="T42">
    <cfRule type="cellIs" dxfId="10763" priority="10907" operator="lessThanOrEqual">
      <formula>0</formula>
    </cfRule>
  </conditionalFormatting>
  <conditionalFormatting sqref="T44">
    <cfRule type="cellIs" dxfId="10762" priority="10906" operator="lessThanOrEqual">
      <formula>0</formula>
    </cfRule>
  </conditionalFormatting>
  <conditionalFormatting sqref="T46">
    <cfRule type="cellIs" dxfId="10761" priority="10905" operator="lessThanOrEqual">
      <formula>0</formula>
    </cfRule>
  </conditionalFormatting>
  <conditionalFormatting sqref="T12">
    <cfRule type="cellIs" dxfId="10760" priority="10904" operator="lessThanOrEqual">
      <formula>0</formula>
    </cfRule>
  </conditionalFormatting>
  <conditionalFormatting sqref="T56">
    <cfRule type="cellIs" dxfId="10759" priority="10903" operator="lessThanOrEqual">
      <formula>0</formula>
    </cfRule>
  </conditionalFormatting>
  <conditionalFormatting sqref="T52">
    <cfRule type="cellIs" dxfId="10758" priority="10841" operator="lessThanOrEqual">
      <formula>0</formula>
    </cfRule>
  </conditionalFormatting>
  <conditionalFormatting sqref="T36">
    <cfRule type="cellIs" dxfId="10757" priority="10902" operator="lessThanOrEqual">
      <formula>0</formula>
    </cfRule>
  </conditionalFormatting>
  <conditionalFormatting sqref="T44">
    <cfRule type="cellIs" dxfId="10756" priority="10901" operator="lessThanOrEqual">
      <formula>0</formula>
    </cfRule>
  </conditionalFormatting>
  <conditionalFormatting sqref="T46">
    <cfRule type="cellIs" dxfId="10755" priority="10900" operator="lessThanOrEqual">
      <formula>0</formula>
    </cfRule>
  </conditionalFormatting>
  <conditionalFormatting sqref="T36">
    <cfRule type="cellIs" dxfId="10754" priority="10899" operator="lessThanOrEqual">
      <formula>0</formula>
    </cfRule>
  </conditionalFormatting>
  <conditionalFormatting sqref="T40">
    <cfRule type="cellIs" dxfId="10753" priority="10898" operator="lessThanOrEqual">
      <formula>0</formula>
    </cfRule>
  </conditionalFormatting>
  <conditionalFormatting sqref="T42">
    <cfRule type="cellIs" dxfId="10752" priority="10897" operator="lessThanOrEqual">
      <formula>0</formula>
    </cfRule>
  </conditionalFormatting>
  <conditionalFormatting sqref="T44">
    <cfRule type="cellIs" dxfId="10751" priority="10896" operator="lessThanOrEqual">
      <formula>0</formula>
    </cfRule>
  </conditionalFormatting>
  <conditionalFormatting sqref="T46">
    <cfRule type="cellIs" dxfId="10750" priority="10895" operator="lessThanOrEqual">
      <formula>0</formula>
    </cfRule>
  </conditionalFormatting>
  <conditionalFormatting sqref="T13">
    <cfRule type="cellIs" dxfId="10749" priority="10894" operator="lessThanOrEqual">
      <formula>0</formula>
    </cfRule>
  </conditionalFormatting>
  <conditionalFormatting sqref="T12">
    <cfRule type="cellIs" dxfId="10748" priority="10893" operator="lessThanOrEqual">
      <formula>0</formula>
    </cfRule>
  </conditionalFormatting>
  <conditionalFormatting sqref="T56">
    <cfRule type="cellIs" dxfId="10747" priority="10892" operator="lessThanOrEqual">
      <formula>0</formula>
    </cfRule>
  </conditionalFormatting>
  <conditionalFormatting sqref="T52">
    <cfRule type="cellIs" dxfId="10746" priority="10890" operator="lessThanOrEqual">
      <formula>0</formula>
    </cfRule>
  </conditionalFormatting>
  <conditionalFormatting sqref="T52">
    <cfRule type="cellIs" dxfId="10745" priority="10889" operator="lessThanOrEqual">
      <formula>0</formula>
    </cfRule>
  </conditionalFormatting>
  <conditionalFormatting sqref="T52">
    <cfRule type="cellIs" dxfId="10744" priority="10891" operator="lessThanOrEqual">
      <formula>0</formula>
    </cfRule>
  </conditionalFormatting>
  <conditionalFormatting sqref="T52">
    <cfRule type="cellIs" dxfId="10743" priority="10888" operator="lessThanOrEqual">
      <formula>0</formula>
    </cfRule>
  </conditionalFormatting>
  <conditionalFormatting sqref="T42">
    <cfRule type="cellIs" dxfId="10742" priority="10825" operator="lessThanOrEqual">
      <formula>0</formula>
    </cfRule>
  </conditionalFormatting>
  <conditionalFormatting sqref="T44">
    <cfRule type="cellIs" dxfId="10741" priority="10824" operator="lessThanOrEqual">
      <formula>0</formula>
    </cfRule>
  </conditionalFormatting>
  <conditionalFormatting sqref="T46">
    <cfRule type="cellIs" dxfId="10740" priority="10823" operator="lessThanOrEqual">
      <formula>0</formula>
    </cfRule>
  </conditionalFormatting>
  <conditionalFormatting sqref="T48">
    <cfRule type="cellIs" dxfId="10739" priority="10822" operator="lessThanOrEqual">
      <formula>0</formula>
    </cfRule>
  </conditionalFormatting>
  <conditionalFormatting sqref="T8">
    <cfRule type="cellIs" dxfId="10738" priority="10887" operator="lessThanOrEqual">
      <formula>0</formula>
    </cfRule>
  </conditionalFormatting>
  <conditionalFormatting sqref="T8">
    <cfRule type="cellIs" dxfId="10737" priority="10886" operator="lessThanOrEqual">
      <formula>0</formula>
    </cfRule>
  </conditionalFormatting>
  <conditionalFormatting sqref="T8">
    <cfRule type="cellIs" dxfId="10736" priority="10885" operator="lessThanOrEqual">
      <formula>0</formula>
    </cfRule>
  </conditionalFormatting>
  <conditionalFormatting sqref="T8">
    <cfRule type="cellIs" dxfId="10735" priority="10884" operator="lessThanOrEqual">
      <formula>0</formula>
    </cfRule>
  </conditionalFormatting>
  <conditionalFormatting sqref="T50">
    <cfRule type="cellIs" dxfId="10734" priority="10883" operator="lessThanOrEqual">
      <formula>0</formula>
    </cfRule>
  </conditionalFormatting>
  <conditionalFormatting sqref="T65">
    <cfRule type="cellIs" dxfId="10733" priority="10879" operator="lessThanOrEqual">
      <formula>0</formula>
    </cfRule>
  </conditionalFormatting>
  <conditionalFormatting sqref="T50">
    <cfRule type="cellIs" dxfId="10732" priority="10882" operator="lessThanOrEqual">
      <formula>0</formula>
    </cfRule>
  </conditionalFormatting>
  <conditionalFormatting sqref="T50">
    <cfRule type="cellIs" dxfId="10731" priority="10881" operator="lessThanOrEqual">
      <formula>0</formula>
    </cfRule>
  </conditionalFormatting>
  <conditionalFormatting sqref="T50">
    <cfRule type="cellIs" dxfId="10730" priority="10880" operator="lessThanOrEqual">
      <formula>0</formula>
    </cfRule>
  </conditionalFormatting>
  <conditionalFormatting sqref="T40">
    <cfRule type="cellIs" dxfId="10729" priority="10860" operator="lessThanOrEqual">
      <formula>0</formula>
    </cfRule>
  </conditionalFormatting>
  <conditionalFormatting sqref="T50">
    <cfRule type="cellIs" dxfId="10728" priority="10811" operator="lessThanOrEqual">
      <formula>0</formula>
    </cfRule>
  </conditionalFormatting>
  <conditionalFormatting sqref="T36">
    <cfRule type="cellIs" dxfId="10727" priority="10874" operator="lessThanOrEqual">
      <formula>0</formula>
    </cfRule>
  </conditionalFormatting>
  <conditionalFormatting sqref="T44">
    <cfRule type="cellIs" dxfId="10726" priority="10873" operator="lessThanOrEqual">
      <formula>0</formula>
    </cfRule>
  </conditionalFormatting>
  <conditionalFormatting sqref="T14">
    <cfRule type="cellIs" dxfId="10725" priority="10872" operator="lessThanOrEqual">
      <formula>0</formula>
    </cfRule>
  </conditionalFormatting>
  <conditionalFormatting sqref="T44">
    <cfRule type="cellIs" dxfId="10724" priority="10865" operator="lessThanOrEqual">
      <formula>0</formula>
    </cfRule>
  </conditionalFormatting>
  <conditionalFormatting sqref="T42">
    <cfRule type="cellIs" dxfId="10723" priority="10878" operator="lessThanOrEqual">
      <formula>0</formula>
    </cfRule>
  </conditionalFormatting>
  <conditionalFormatting sqref="T16">
    <cfRule type="cellIs" dxfId="10722" priority="10877" operator="lessThanOrEqual">
      <formula>0</formula>
    </cfRule>
  </conditionalFormatting>
  <conditionalFormatting sqref="T18">
    <cfRule type="cellIs" dxfId="10721" priority="10876" operator="lessThanOrEqual">
      <formula>0</formula>
    </cfRule>
  </conditionalFormatting>
  <conditionalFormatting sqref="T24">
    <cfRule type="cellIs" dxfId="10720" priority="10875" operator="lessThanOrEqual">
      <formula>0</formula>
    </cfRule>
  </conditionalFormatting>
  <conditionalFormatting sqref="T22">
    <cfRule type="cellIs" dxfId="10719" priority="10870" operator="lessThanOrEqual">
      <formula>0</formula>
    </cfRule>
  </conditionalFormatting>
  <conditionalFormatting sqref="T57">
    <cfRule type="cellIs" dxfId="10718" priority="10871" operator="lessThanOrEqual">
      <formula>0</formula>
    </cfRule>
  </conditionalFormatting>
  <conditionalFormatting sqref="T24">
    <cfRule type="cellIs" dxfId="10717" priority="10869" operator="lessThanOrEqual">
      <formula>0</formula>
    </cfRule>
  </conditionalFormatting>
  <conditionalFormatting sqref="T40">
    <cfRule type="cellIs" dxfId="10716" priority="10806" operator="lessThanOrEqual">
      <formula>0</formula>
    </cfRule>
  </conditionalFormatting>
  <conditionalFormatting sqref="T34">
    <cfRule type="cellIs" dxfId="10715" priority="10868" operator="lessThanOrEqual">
      <formula>0</formula>
    </cfRule>
  </conditionalFormatting>
  <conditionalFormatting sqref="T36">
    <cfRule type="cellIs" dxfId="10714" priority="10867" operator="lessThanOrEqual">
      <formula>0</formula>
    </cfRule>
  </conditionalFormatting>
  <conditionalFormatting sqref="T42">
    <cfRule type="cellIs" dxfId="10713" priority="10866" operator="lessThanOrEqual">
      <formula>0</formula>
    </cfRule>
  </conditionalFormatting>
  <conditionalFormatting sqref="T46">
    <cfRule type="cellIs" dxfId="10712" priority="10864" operator="lessThanOrEqual">
      <formula>0</formula>
    </cfRule>
  </conditionalFormatting>
  <conditionalFormatting sqref="T48">
    <cfRule type="cellIs" dxfId="10711" priority="10863" operator="lessThanOrEqual">
      <formula>0</formula>
    </cfRule>
  </conditionalFormatting>
  <conditionalFormatting sqref="T14">
    <cfRule type="cellIs" dxfId="10710" priority="10862" operator="lessThanOrEqual">
      <formula>0</formula>
    </cfRule>
  </conditionalFormatting>
  <conditionalFormatting sqref="T29">
    <cfRule type="cellIs" dxfId="10709" priority="10861" operator="lessThanOrEqual">
      <formula>0</formula>
    </cfRule>
  </conditionalFormatting>
  <conditionalFormatting sqref="T46">
    <cfRule type="cellIs" dxfId="10708" priority="10859" operator="lessThanOrEqual">
      <formula>0</formula>
    </cfRule>
  </conditionalFormatting>
  <conditionalFormatting sqref="T48">
    <cfRule type="cellIs" dxfId="10707" priority="10858" operator="lessThanOrEqual">
      <formula>0</formula>
    </cfRule>
  </conditionalFormatting>
  <conditionalFormatting sqref="T42">
    <cfRule type="cellIs" dxfId="10706" priority="10856" operator="lessThanOrEqual">
      <formula>0</formula>
    </cfRule>
  </conditionalFormatting>
  <conditionalFormatting sqref="T40">
    <cfRule type="cellIs" dxfId="10705" priority="10857" operator="lessThanOrEqual">
      <formula>0</formula>
    </cfRule>
  </conditionalFormatting>
  <conditionalFormatting sqref="T44">
    <cfRule type="cellIs" dxfId="10704" priority="10855" operator="lessThanOrEqual">
      <formula>0</formula>
    </cfRule>
  </conditionalFormatting>
  <conditionalFormatting sqref="T46">
    <cfRule type="cellIs" dxfId="10703" priority="10854" operator="lessThanOrEqual">
      <formula>0</formula>
    </cfRule>
  </conditionalFormatting>
  <conditionalFormatting sqref="T48">
    <cfRule type="cellIs" dxfId="10702" priority="10853" operator="lessThanOrEqual">
      <formula>0</formula>
    </cfRule>
  </conditionalFormatting>
  <conditionalFormatting sqref="T15">
    <cfRule type="cellIs" dxfId="10701" priority="10852" operator="lessThanOrEqual">
      <formula>0</formula>
    </cfRule>
  </conditionalFormatting>
  <conditionalFormatting sqref="T14">
    <cfRule type="cellIs" dxfId="10700" priority="10851" operator="lessThanOrEqual">
      <formula>0</formula>
    </cfRule>
  </conditionalFormatting>
  <conditionalFormatting sqref="T28">
    <cfRule type="cellIs" dxfId="10699" priority="10850" operator="lessThanOrEqual">
      <formula>0</formula>
    </cfRule>
  </conditionalFormatting>
  <conditionalFormatting sqref="T28">
    <cfRule type="cellIs" dxfId="10698" priority="10849" operator="lessThanOrEqual">
      <formula>0</formula>
    </cfRule>
  </conditionalFormatting>
  <conditionalFormatting sqref="T28">
    <cfRule type="cellIs" dxfId="10697" priority="10848" operator="lessThanOrEqual">
      <formula>0</formula>
    </cfRule>
  </conditionalFormatting>
  <conditionalFormatting sqref="T28">
    <cfRule type="cellIs" dxfId="10696" priority="10847" operator="lessThanOrEqual">
      <formula>0</formula>
    </cfRule>
  </conditionalFormatting>
  <conditionalFormatting sqref="T32">
    <cfRule type="cellIs" dxfId="10695" priority="10846" operator="lessThanOrEqual">
      <formula>0</formula>
    </cfRule>
  </conditionalFormatting>
  <conditionalFormatting sqref="T52">
    <cfRule type="cellIs" dxfId="10694" priority="10842" operator="lessThanOrEqual">
      <formula>0</formula>
    </cfRule>
  </conditionalFormatting>
  <conditionalFormatting sqref="T32">
    <cfRule type="cellIs" dxfId="10693" priority="10845" operator="lessThanOrEqual">
      <formula>0</formula>
    </cfRule>
  </conditionalFormatting>
  <conditionalFormatting sqref="T32">
    <cfRule type="cellIs" dxfId="10692" priority="10844" operator="lessThanOrEqual">
      <formula>0</formula>
    </cfRule>
  </conditionalFormatting>
  <conditionalFormatting sqref="T32">
    <cfRule type="cellIs" dxfId="10691" priority="10843" operator="lessThanOrEqual">
      <formula>0</formula>
    </cfRule>
  </conditionalFormatting>
  <conditionalFormatting sqref="T52">
    <cfRule type="cellIs" dxfId="10690" priority="10840" operator="lessThanOrEqual">
      <formula>0</formula>
    </cfRule>
  </conditionalFormatting>
  <conditionalFormatting sqref="T52">
    <cfRule type="cellIs" dxfId="10689" priority="10839" operator="lessThanOrEqual">
      <formula>0</formula>
    </cfRule>
  </conditionalFormatting>
  <conditionalFormatting sqref="T10">
    <cfRule type="cellIs" dxfId="10688" priority="10837" operator="lessThanOrEqual">
      <formula>0</formula>
    </cfRule>
  </conditionalFormatting>
  <conditionalFormatting sqref="T10">
    <cfRule type="cellIs" dxfId="10687" priority="10838" operator="lessThanOrEqual">
      <formula>0</formula>
    </cfRule>
  </conditionalFormatting>
  <conditionalFormatting sqref="T44">
    <cfRule type="cellIs" dxfId="10686" priority="10835" operator="lessThanOrEqual">
      <formula>0</formula>
    </cfRule>
  </conditionalFormatting>
  <conditionalFormatting sqref="T52">
    <cfRule type="cellIs" dxfId="10685" priority="10821" operator="lessThanOrEqual">
      <formula>0</formula>
    </cfRule>
  </conditionalFormatting>
  <conditionalFormatting sqref="T52">
    <cfRule type="cellIs" dxfId="10684" priority="10820" operator="lessThanOrEqual">
      <formula>0</formula>
    </cfRule>
  </conditionalFormatting>
  <conditionalFormatting sqref="T52">
    <cfRule type="cellIs" dxfId="10683" priority="10819" operator="lessThanOrEqual">
      <formula>0</formula>
    </cfRule>
  </conditionalFormatting>
  <conditionalFormatting sqref="T44">
    <cfRule type="cellIs" dxfId="10682" priority="10832" operator="lessThanOrEqual">
      <formula>0</formula>
    </cfRule>
  </conditionalFormatting>
  <conditionalFormatting sqref="T48">
    <cfRule type="cellIs" dxfId="10681" priority="10830" operator="lessThanOrEqual">
      <formula>0</formula>
    </cfRule>
  </conditionalFormatting>
  <conditionalFormatting sqref="T46">
    <cfRule type="cellIs" dxfId="10680" priority="10828" operator="lessThanOrEqual">
      <formula>0</formula>
    </cfRule>
  </conditionalFormatting>
  <conditionalFormatting sqref="T40">
    <cfRule type="cellIs" dxfId="10679" priority="10829" operator="lessThanOrEqual">
      <formula>0</formula>
    </cfRule>
  </conditionalFormatting>
  <conditionalFormatting sqref="T48">
    <cfRule type="cellIs" dxfId="10678" priority="10827" operator="lessThanOrEqual">
      <formula>0</formula>
    </cfRule>
  </conditionalFormatting>
  <conditionalFormatting sqref="T42">
    <cfRule type="cellIs" dxfId="10677" priority="10836" operator="lessThanOrEqual">
      <formula>0</formula>
    </cfRule>
  </conditionalFormatting>
  <conditionalFormatting sqref="T42">
    <cfRule type="cellIs" dxfId="10676" priority="10833" operator="lessThanOrEqual">
      <formula>0</formula>
    </cfRule>
  </conditionalFormatting>
  <conditionalFormatting sqref="T57">
    <cfRule type="cellIs" dxfId="10675" priority="10834" operator="lessThanOrEqual">
      <formula>0</formula>
    </cfRule>
  </conditionalFormatting>
  <conditionalFormatting sqref="T46">
    <cfRule type="cellIs" dxfId="10674" priority="10831" operator="lessThanOrEqual">
      <formula>0</formula>
    </cfRule>
  </conditionalFormatting>
  <conditionalFormatting sqref="T40">
    <cfRule type="cellIs" dxfId="10673" priority="10826" operator="lessThanOrEqual">
      <formula>0</formula>
    </cfRule>
  </conditionalFormatting>
  <conditionalFormatting sqref="T52">
    <cfRule type="cellIs" dxfId="10672" priority="10818" operator="lessThanOrEqual">
      <formula>0</formula>
    </cfRule>
  </conditionalFormatting>
  <conditionalFormatting sqref="T44">
    <cfRule type="cellIs" dxfId="10671" priority="10817" operator="lessThanOrEqual">
      <formula>0</formula>
    </cfRule>
  </conditionalFormatting>
  <conditionalFormatting sqref="T46">
    <cfRule type="cellIs" dxfId="10670" priority="10816" operator="lessThanOrEqual">
      <formula>0</formula>
    </cfRule>
  </conditionalFormatting>
  <conditionalFormatting sqref="T59">
    <cfRule type="cellIs" dxfId="10669" priority="10815" operator="lessThanOrEqual">
      <formula>0</formula>
    </cfRule>
  </conditionalFormatting>
  <conditionalFormatting sqref="T44">
    <cfRule type="cellIs" dxfId="10668" priority="10814" operator="lessThanOrEqual">
      <formula>0</formula>
    </cfRule>
  </conditionalFormatting>
  <conditionalFormatting sqref="T46">
    <cfRule type="cellIs" dxfId="10667" priority="10813" operator="lessThanOrEqual">
      <formula>0</formula>
    </cfRule>
  </conditionalFormatting>
  <conditionalFormatting sqref="T48">
    <cfRule type="cellIs" dxfId="10666" priority="10812" operator="lessThanOrEqual">
      <formula>0</formula>
    </cfRule>
  </conditionalFormatting>
  <conditionalFormatting sqref="T42">
    <cfRule type="cellIs" dxfId="10665" priority="10810" operator="lessThanOrEqual">
      <formula>0</formula>
    </cfRule>
  </conditionalFormatting>
  <conditionalFormatting sqref="T40">
    <cfRule type="cellIs" dxfId="10664" priority="10809" operator="lessThanOrEqual">
      <formula>0</formula>
    </cfRule>
  </conditionalFormatting>
  <conditionalFormatting sqref="T48">
    <cfRule type="cellIs" dxfId="10663" priority="10808" operator="lessThanOrEqual">
      <formula>0</formula>
    </cfRule>
  </conditionalFormatting>
  <conditionalFormatting sqref="T50">
    <cfRule type="cellIs" dxfId="10662" priority="10807" operator="lessThanOrEqual">
      <formula>0</formula>
    </cfRule>
  </conditionalFormatting>
  <conditionalFormatting sqref="T42">
    <cfRule type="cellIs" dxfId="10661" priority="10805" operator="lessThanOrEqual">
      <formula>0</formula>
    </cfRule>
  </conditionalFormatting>
  <conditionalFormatting sqref="T44">
    <cfRule type="cellIs" dxfId="10660" priority="10804" operator="lessThanOrEqual">
      <formula>0</formula>
    </cfRule>
  </conditionalFormatting>
  <conditionalFormatting sqref="T46">
    <cfRule type="cellIs" dxfId="10659" priority="10803" operator="lessThanOrEqual">
      <formula>0</formula>
    </cfRule>
  </conditionalFormatting>
  <conditionalFormatting sqref="T48">
    <cfRule type="cellIs" dxfId="10658" priority="10802" operator="lessThanOrEqual">
      <formula>0</formula>
    </cfRule>
  </conditionalFormatting>
  <conditionalFormatting sqref="T50">
    <cfRule type="cellIs" dxfId="10657" priority="10801" operator="lessThanOrEqual">
      <formula>0</formula>
    </cfRule>
  </conditionalFormatting>
  <conditionalFormatting sqref="T56">
    <cfRule type="cellIs" dxfId="10656" priority="10800" operator="lessThanOrEqual">
      <formula>0</formula>
    </cfRule>
  </conditionalFormatting>
  <conditionalFormatting sqref="T56">
    <cfRule type="cellIs" dxfId="10655" priority="10799" operator="lessThanOrEqual">
      <formula>0</formula>
    </cfRule>
  </conditionalFormatting>
  <conditionalFormatting sqref="T56">
    <cfRule type="cellIs" dxfId="10654" priority="10798" operator="lessThanOrEqual">
      <formula>0</formula>
    </cfRule>
  </conditionalFormatting>
  <conditionalFormatting sqref="T56">
    <cfRule type="cellIs" dxfId="10653" priority="10797" operator="lessThanOrEqual">
      <formula>0</formula>
    </cfRule>
  </conditionalFormatting>
  <conditionalFormatting sqref="T38">
    <cfRule type="cellIs" dxfId="10652" priority="10796" operator="lessThanOrEqual">
      <formula>0</formula>
    </cfRule>
  </conditionalFormatting>
  <conditionalFormatting sqref="T38">
    <cfRule type="cellIs" dxfId="10651" priority="10795" operator="lessThanOrEqual">
      <formula>0</formula>
    </cfRule>
  </conditionalFormatting>
  <conditionalFormatting sqref="T64">
    <cfRule type="cellIs" dxfId="10650" priority="10794" operator="lessThanOrEqual">
      <formula>0</formula>
    </cfRule>
  </conditionalFormatting>
  <conditionalFormatting sqref="T58">
    <cfRule type="cellIs" dxfId="10649" priority="10793" operator="lessThanOrEqual">
      <formula>0</formula>
    </cfRule>
  </conditionalFormatting>
  <conditionalFormatting sqref="T58">
    <cfRule type="cellIs" dxfId="10648" priority="10792" operator="lessThanOrEqual">
      <formula>0</formula>
    </cfRule>
  </conditionalFormatting>
  <conditionalFormatting sqref="T57">
    <cfRule type="cellIs" dxfId="10647" priority="10791" operator="lessThanOrEqual">
      <formula>0</formula>
    </cfRule>
  </conditionalFormatting>
  <conditionalFormatting sqref="T64">
    <cfRule type="cellIs" dxfId="10646" priority="10790" operator="lessThanOrEqual">
      <formula>0</formula>
    </cfRule>
  </conditionalFormatting>
  <conditionalFormatting sqref="T58">
    <cfRule type="cellIs" dxfId="10645" priority="10789" operator="lessThanOrEqual">
      <formula>0</formula>
    </cfRule>
  </conditionalFormatting>
  <conditionalFormatting sqref="T58">
    <cfRule type="cellIs" dxfId="10644" priority="10788" operator="lessThanOrEqual">
      <formula>0</formula>
    </cfRule>
  </conditionalFormatting>
  <conditionalFormatting sqref="T59">
    <cfRule type="cellIs" dxfId="10643" priority="10787" operator="lessThanOrEqual">
      <formula>0</formula>
    </cfRule>
  </conditionalFormatting>
  <conditionalFormatting sqref="T56">
    <cfRule type="cellIs" dxfId="10642" priority="10785" operator="lessThanOrEqual">
      <formula>0</formula>
    </cfRule>
  </conditionalFormatting>
  <conditionalFormatting sqref="T56">
    <cfRule type="cellIs" dxfId="10641" priority="10784" operator="lessThanOrEqual">
      <formula>0</formula>
    </cfRule>
  </conditionalFormatting>
  <conditionalFormatting sqref="T56">
    <cfRule type="cellIs" dxfId="10640" priority="10786" operator="lessThanOrEqual">
      <formula>0</formula>
    </cfRule>
  </conditionalFormatting>
  <conditionalFormatting sqref="T56">
    <cfRule type="cellIs" dxfId="10639" priority="10783" operator="lessThanOrEqual">
      <formula>0</formula>
    </cfRule>
  </conditionalFormatting>
  <conditionalFormatting sqref="T59">
    <cfRule type="cellIs" dxfId="10638" priority="10782" operator="lessThanOrEqual">
      <formula>0</formula>
    </cfRule>
  </conditionalFormatting>
  <conditionalFormatting sqref="T56">
    <cfRule type="cellIs" dxfId="10637" priority="10780" operator="lessThanOrEqual">
      <formula>0</formula>
    </cfRule>
  </conditionalFormatting>
  <conditionalFormatting sqref="T56">
    <cfRule type="cellIs" dxfId="10636" priority="10779" operator="lessThanOrEqual">
      <formula>0</formula>
    </cfRule>
  </conditionalFormatting>
  <conditionalFormatting sqref="T56">
    <cfRule type="cellIs" dxfId="10635" priority="10781" operator="lessThanOrEqual">
      <formula>0</formula>
    </cfRule>
  </conditionalFormatting>
  <conditionalFormatting sqref="T56">
    <cfRule type="cellIs" dxfId="10634" priority="10778" operator="lessThanOrEqual">
      <formula>0</formula>
    </cfRule>
  </conditionalFormatting>
  <conditionalFormatting sqref="T64">
    <cfRule type="cellIs" dxfId="10633" priority="10776" operator="lessThanOrEqual">
      <formula>0</formula>
    </cfRule>
  </conditionalFormatting>
  <conditionalFormatting sqref="T64">
    <cfRule type="cellIs" dxfId="10632" priority="10777" operator="lessThanOrEqual">
      <formula>0</formula>
    </cfRule>
  </conditionalFormatting>
  <conditionalFormatting sqref="T64">
    <cfRule type="cellIs" dxfId="10631" priority="10775" operator="lessThanOrEqual">
      <formula>0</formula>
    </cfRule>
  </conditionalFormatting>
  <conditionalFormatting sqref="T64">
    <cfRule type="cellIs" dxfId="10630" priority="10774" operator="lessThanOrEqual">
      <formula>0</formula>
    </cfRule>
  </conditionalFormatting>
  <conditionalFormatting sqref="T64">
    <cfRule type="cellIs" dxfId="10629" priority="10773" operator="lessThanOrEqual">
      <formula>0</formula>
    </cfRule>
  </conditionalFormatting>
  <conditionalFormatting sqref="T64">
    <cfRule type="cellIs" dxfId="10628" priority="10772" operator="lessThanOrEqual">
      <formula>0</formula>
    </cfRule>
  </conditionalFormatting>
  <conditionalFormatting sqref="T58">
    <cfRule type="cellIs" dxfId="10627" priority="10770" operator="lessThanOrEqual">
      <formula>0</formula>
    </cfRule>
  </conditionalFormatting>
  <conditionalFormatting sqref="T58">
    <cfRule type="cellIs" dxfId="10626" priority="10769" operator="lessThanOrEqual">
      <formula>0</formula>
    </cfRule>
  </conditionalFormatting>
  <conditionalFormatting sqref="T58">
    <cfRule type="cellIs" dxfId="10625" priority="10771" operator="lessThanOrEqual">
      <formula>0</formula>
    </cfRule>
  </conditionalFormatting>
  <conditionalFormatting sqref="T58">
    <cfRule type="cellIs" dxfId="10624" priority="10768" operator="lessThanOrEqual">
      <formula>0</formula>
    </cfRule>
  </conditionalFormatting>
  <conditionalFormatting sqref="T56">
    <cfRule type="cellIs" dxfId="10623" priority="10767" operator="lessThanOrEqual">
      <formula>0</formula>
    </cfRule>
  </conditionalFormatting>
  <conditionalFormatting sqref="T56">
    <cfRule type="cellIs" dxfId="10622" priority="10766" operator="lessThanOrEqual">
      <formula>0</formula>
    </cfRule>
  </conditionalFormatting>
  <conditionalFormatting sqref="T56">
    <cfRule type="cellIs" dxfId="10621" priority="10765" operator="lessThanOrEqual">
      <formula>0</formula>
    </cfRule>
  </conditionalFormatting>
  <conditionalFormatting sqref="T56">
    <cfRule type="cellIs" dxfId="10620" priority="10764" operator="lessThanOrEqual">
      <formula>0</formula>
    </cfRule>
  </conditionalFormatting>
  <conditionalFormatting sqref="T66">
    <cfRule type="cellIs" dxfId="10619" priority="10549" operator="lessThanOrEqual">
      <formula>0</formula>
    </cfRule>
  </conditionalFormatting>
  <conditionalFormatting sqref="T66">
    <cfRule type="cellIs" dxfId="10618" priority="10548" operator="lessThanOrEqual">
      <formula>0</formula>
    </cfRule>
  </conditionalFormatting>
  <conditionalFormatting sqref="T66">
    <cfRule type="cellIs" dxfId="10617" priority="10547" operator="lessThanOrEqual">
      <formula>0</formula>
    </cfRule>
  </conditionalFormatting>
  <conditionalFormatting sqref="T66">
    <cfRule type="cellIs" dxfId="10616" priority="10546" operator="lessThanOrEqual">
      <formula>0</formula>
    </cfRule>
  </conditionalFormatting>
  <conditionalFormatting sqref="T66">
    <cfRule type="cellIs" dxfId="10615" priority="10545" operator="lessThanOrEqual">
      <formula>0</formula>
    </cfRule>
  </conditionalFormatting>
  <conditionalFormatting sqref="T66">
    <cfRule type="cellIs" dxfId="10614" priority="10544" operator="lessThanOrEqual">
      <formula>0</formula>
    </cfRule>
  </conditionalFormatting>
  <conditionalFormatting sqref="T66">
    <cfRule type="cellIs" dxfId="10613" priority="10543" operator="lessThanOrEqual">
      <formula>0</formula>
    </cfRule>
  </conditionalFormatting>
  <conditionalFormatting sqref="T64:T71 T73:T75">
    <cfRule type="cellIs" dxfId="10612" priority="10763" operator="lessThanOrEqual">
      <formula>0</formula>
    </cfRule>
  </conditionalFormatting>
  <conditionalFormatting sqref="T66">
    <cfRule type="cellIs" dxfId="10611" priority="10762" operator="lessThanOrEqual">
      <formula>0</formula>
    </cfRule>
  </conditionalFormatting>
  <conditionalFormatting sqref="T66">
    <cfRule type="cellIs" dxfId="10610" priority="10761" operator="lessThanOrEqual">
      <formula>0</formula>
    </cfRule>
  </conditionalFormatting>
  <conditionalFormatting sqref="T66">
    <cfRule type="cellIs" dxfId="10609" priority="10759" operator="lessThanOrEqual">
      <formula>0</formula>
    </cfRule>
  </conditionalFormatting>
  <conditionalFormatting sqref="T66">
    <cfRule type="cellIs" dxfId="10608" priority="10760" operator="lessThanOrEqual">
      <formula>0</formula>
    </cfRule>
  </conditionalFormatting>
  <conditionalFormatting sqref="T66">
    <cfRule type="cellIs" dxfId="10607" priority="10758" operator="lessThanOrEqual">
      <formula>0</formula>
    </cfRule>
  </conditionalFormatting>
  <conditionalFormatting sqref="T66">
    <cfRule type="cellIs" dxfId="10606" priority="10757" operator="lessThanOrEqual">
      <formula>0</formula>
    </cfRule>
  </conditionalFormatting>
  <conditionalFormatting sqref="T66">
    <cfRule type="cellIs" dxfId="10605" priority="10756" operator="lessThanOrEqual">
      <formula>0</formula>
    </cfRule>
  </conditionalFormatting>
  <conditionalFormatting sqref="T66">
    <cfRule type="cellIs" dxfId="10604" priority="10755" operator="lessThanOrEqual">
      <formula>0</formula>
    </cfRule>
  </conditionalFormatting>
  <conditionalFormatting sqref="T42">
    <cfRule type="cellIs" dxfId="10603" priority="10754" operator="lessThanOrEqual">
      <formula>0</formula>
    </cfRule>
  </conditionalFormatting>
  <conditionalFormatting sqref="T36">
    <cfRule type="cellIs" dxfId="10602" priority="10753" operator="lessThanOrEqual">
      <formula>0</formula>
    </cfRule>
  </conditionalFormatting>
  <conditionalFormatting sqref="T44">
    <cfRule type="cellIs" dxfId="10601" priority="10752" operator="lessThanOrEqual">
      <formula>0</formula>
    </cfRule>
  </conditionalFormatting>
  <conditionalFormatting sqref="T58">
    <cfRule type="cellIs" dxfId="10600" priority="10751" operator="lessThanOrEqual">
      <formula>0</formula>
    </cfRule>
  </conditionalFormatting>
  <conditionalFormatting sqref="T57">
    <cfRule type="cellIs" dxfId="10599" priority="10750" operator="lessThanOrEqual">
      <formula>0</formula>
    </cfRule>
  </conditionalFormatting>
  <conditionalFormatting sqref="T64">
    <cfRule type="cellIs" dxfId="10598" priority="10749" operator="lessThanOrEqual">
      <formula>0</formula>
    </cfRule>
  </conditionalFormatting>
  <conditionalFormatting sqref="T34">
    <cfRule type="cellIs" dxfId="10597" priority="10748" operator="lessThanOrEqual">
      <formula>0</formula>
    </cfRule>
  </conditionalFormatting>
  <conditionalFormatting sqref="T36">
    <cfRule type="cellIs" dxfId="10596" priority="10747" operator="lessThanOrEqual">
      <formula>0</formula>
    </cfRule>
  </conditionalFormatting>
  <conditionalFormatting sqref="T42">
    <cfRule type="cellIs" dxfId="10595" priority="10746" operator="lessThanOrEqual">
      <formula>0</formula>
    </cfRule>
  </conditionalFormatting>
  <conditionalFormatting sqref="T44">
    <cfRule type="cellIs" dxfId="10594" priority="10745" operator="lessThanOrEqual">
      <formula>0</formula>
    </cfRule>
  </conditionalFormatting>
  <conditionalFormatting sqref="T46">
    <cfRule type="cellIs" dxfId="10593" priority="10744" operator="lessThanOrEqual">
      <formula>0</formula>
    </cfRule>
  </conditionalFormatting>
  <conditionalFormatting sqref="T48">
    <cfRule type="cellIs" dxfId="10592" priority="10743" operator="lessThanOrEqual">
      <formula>0</formula>
    </cfRule>
  </conditionalFormatting>
  <conditionalFormatting sqref="T58">
    <cfRule type="cellIs" dxfId="10591" priority="10742" operator="lessThanOrEqual">
      <formula>0</formula>
    </cfRule>
  </conditionalFormatting>
  <conditionalFormatting sqref="T38">
    <cfRule type="cellIs" dxfId="10590" priority="10741" operator="lessThanOrEqual">
      <formula>0</formula>
    </cfRule>
  </conditionalFormatting>
  <conditionalFormatting sqref="T46">
    <cfRule type="cellIs" dxfId="10589" priority="10740" operator="lessThanOrEqual">
      <formula>0</formula>
    </cfRule>
  </conditionalFormatting>
  <conditionalFormatting sqref="T48">
    <cfRule type="cellIs" dxfId="10588" priority="10739" operator="lessThanOrEqual">
      <formula>0</formula>
    </cfRule>
  </conditionalFormatting>
  <conditionalFormatting sqref="T38">
    <cfRule type="cellIs" dxfId="10587" priority="10738" operator="lessThanOrEqual">
      <formula>0</formula>
    </cfRule>
  </conditionalFormatting>
  <conditionalFormatting sqref="T42">
    <cfRule type="cellIs" dxfId="10586" priority="10737" operator="lessThanOrEqual">
      <formula>0</formula>
    </cfRule>
  </conditionalFormatting>
  <conditionalFormatting sqref="T44">
    <cfRule type="cellIs" dxfId="10585" priority="10736" operator="lessThanOrEqual">
      <formula>0</formula>
    </cfRule>
  </conditionalFormatting>
  <conditionalFormatting sqref="T46">
    <cfRule type="cellIs" dxfId="10584" priority="10735" operator="lessThanOrEqual">
      <formula>0</formula>
    </cfRule>
  </conditionalFormatting>
  <conditionalFormatting sqref="T48">
    <cfRule type="cellIs" dxfId="10583" priority="10734" operator="lessThanOrEqual">
      <formula>0</formula>
    </cfRule>
  </conditionalFormatting>
  <conditionalFormatting sqref="T58">
    <cfRule type="cellIs" dxfId="10582" priority="10733" operator="lessThanOrEqual">
      <formula>0</formula>
    </cfRule>
  </conditionalFormatting>
  <conditionalFormatting sqref="T32">
    <cfRule type="cellIs" dxfId="10581" priority="10732" operator="lessThanOrEqual">
      <formula>0</formula>
    </cfRule>
  </conditionalFormatting>
  <conditionalFormatting sqref="T52">
    <cfRule type="cellIs" dxfId="10580" priority="10728" operator="lessThanOrEqual">
      <formula>0</formula>
    </cfRule>
  </conditionalFormatting>
  <conditionalFormatting sqref="T32">
    <cfRule type="cellIs" dxfId="10579" priority="10731" operator="lessThanOrEqual">
      <formula>0</formula>
    </cfRule>
  </conditionalFormatting>
  <conditionalFormatting sqref="T32">
    <cfRule type="cellIs" dxfId="10578" priority="10730" operator="lessThanOrEqual">
      <formula>0</formula>
    </cfRule>
  </conditionalFormatting>
  <conditionalFormatting sqref="T32">
    <cfRule type="cellIs" dxfId="10577" priority="10729" operator="lessThanOrEqual">
      <formula>0</formula>
    </cfRule>
  </conditionalFormatting>
  <conditionalFormatting sqref="T52">
    <cfRule type="cellIs" dxfId="10576" priority="10727" operator="lessThanOrEqual">
      <formula>0</formula>
    </cfRule>
  </conditionalFormatting>
  <conditionalFormatting sqref="T52">
    <cfRule type="cellIs" dxfId="10575" priority="10726" operator="lessThanOrEqual">
      <formula>0</formula>
    </cfRule>
  </conditionalFormatting>
  <conditionalFormatting sqref="T52">
    <cfRule type="cellIs" dxfId="10574" priority="10725" operator="lessThanOrEqual">
      <formula>0</formula>
    </cfRule>
  </conditionalFormatting>
  <conditionalFormatting sqref="T67">
    <cfRule type="cellIs" dxfId="10573" priority="10724" operator="lessThanOrEqual">
      <formula>0</formula>
    </cfRule>
  </conditionalFormatting>
  <conditionalFormatting sqref="T38">
    <cfRule type="cellIs" dxfId="10572" priority="10722" operator="lessThanOrEqual">
      <formula>0</formula>
    </cfRule>
  </conditionalFormatting>
  <conditionalFormatting sqref="T46">
    <cfRule type="cellIs" dxfId="10571" priority="10721" operator="lessThanOrEqual">
      <formula>0</formula>
    </cfRule>
  </conditionalFormatting>
  <conditionalFormatting sqref="T46">
    <cfRule type="cellIs" dxfId="10570" priority="10715" operator="lessThanOrEqual">
      <formula>0</formula>
    </cfRule>
  </conditionalFormatting>
  <conditionalFormatting sqref="T44">
    <cfRule type="cellIs" dxfId="10569" priority="10723" operator="lessThanOrEqual">
      <formula>0</formula>
    </cfRule>
  </conditionalFormatting>
  <conditionalFormatting sqref="T59">
    <cfRule type="cellIs" dxfId="10568" priority="10720" operator="lessThanOrEqual">
      <formula>0</formula>
    </cfRule>
  </conditionalFormatting>
  <conditionalFormatting sqref="T36">
    <cfRule type="cellIs" dxfId="10567" priority="10719" operator="lessThanOrEqual">
      <formula>0</formula>
    </cfRule>
  </conditionalFormatting>
  <conditionalFormatting sqref="T32">
    <cfRule type="cellIs" dxfId="10566" priority="10718" operator="lessThanOrEqual">
      <formula>0</formula>
    </cfRule>
  </conditionalFormatting>
  <conditionalFormatting sqref="T38">
    <cfRule type="cellIs" dxfId="10565" priority="10717" operator="lessThanOrEqual">
      <formula>0</formula>
    </cfRule>
  </conditionalFormatting>
  <conditionalFormatting sqref="T44">
    <cfRule type="cellIs" dxfId="10564" priority="10716" operator="lessThanOrEqual">
      <formula>0</formula>
    </cfRule>
  </conditionalFormatting>
  <conditionalFormatting sqref="T48">
    <cfRule type="cellIs" dxfId="10563" priority="10714" operator="lessThanOrEqual">
      <formula>0</formula>
    </cfRule>
  </conditionalFormatting>
  <conditionalFormatting sqref="T50">
    <cfRule type="cellIs" dxfId="10562" priority="10713" operator="lessThanOrEqual">
      <formula>0</formula>
    </cfRule>
  </conditionalFormatting>
  <conditionalFormatting sqref="T34">
    <cfRule type="cellIs" dxfId="10561" priority="10701" operator="lessThanOrEqual">
      <formula>0</formula>
    </cfRule>
  </conditionalFormatting>
  <conditionalFormatting sqref="T46">
    <cfRule type="cellIs" dxfId="10560" priority="10699" operator="lessThanOrEqual">
      <formula>0</formula>
    </cfRule>
  </conditionalFormatting>
  <conditionalFormatting sqref="T44">
    <cfRule type="cellIs" dxfId="10559" priority="10700" operator="lessThanOrEqual">
      <formula>0</formula>
    </cfRule>
  </conditionalFormatting>
  <conditionalFormatting sqref="T59">
    <cfRule type="cellIs" dxfId="10558" priority="10698" operator="lessThanOrEqual">
      <formula>0</formula>
    </cfRule>
  </conditionalFormatting>
  <conditionalFormatting sqref="T44">
    <cfRule type="cellIs" dxfId="10557" priority="10697" operator="lessThanOrEqual">
      <formula>0</formula>
    </cfRule>
  </conditionalFormatting>
  <conditionalFormatting sqref="T42">
    <cfRule type="cellIs" dxfId="10556" priority="10670" operator="lessThanOrEqual">
      <formula>0</formula>
    </cfRule>
  </conditionalFormatting>
  <conditionalFormatting sqref="T44">
    <cfRule type="cellIs" dxfId="10555" priority="10669" operator="lessThanOrEqual">
      <formula>0</formula>
    </cfRule>
  </conditionalFormatting>
  <conditionalFormatting sqref="T46">
    <cfRule type="cellIs" dxfId="10554" priority="10668" operator="lessThanOrEqual">
      <formula>0</formula>
    </cfRule>
  </conditionalFormatting>
  <conditionalFormatting sqref="T48">
    <cfRule type="cellIs" dxfId="10553" priority="10667" operator="lessThanOrEqual">
      <formula>0</formula>
    </cfRule>
  </conditionalFormatting>
  <conditionalFormatting sqref="T64">
    <cfRule type="cellIs" dxfId="10552" priority="10653" operator="lessThanOrEqual">
      <formula>0</formula>
    </cfRule>
  </conditionalFormatting>
  <conditionalFormatting sqref="T64">
    <cfRule type="cellIs" dxfId="10551" priority="10652" operator="lessThanOrEqual">
      <formula>0</formula>
    </cfRule>
  </conditionalFormatting>
  <conditionalFormatting sqref="T64">
    <cfRule type="cellIs" dxfId="10550" priority="10651" operator="lessThanOrEqual">
      <formula>0</formula>
    </cfRule>
  </conditionalFormatting>
  <conditionalFormatting sqref="T64">
    <cfRule type="cellIs" dxfId="10549" priority="10649" operator="lessThanOrEqual">
      <formula>0</formula>
    </cfRule>
  </conditionalFormatting>
  <conditionalFormatting sqref="T64">
    <cfRule type="cellIs" dxfId="10548" priority="10650" operator="lessThanOrEqual">
      <formula>0</formula>
    </cfRule>
  </conditionalFormatting>
  <conditionalFormatting sqref="T64">
    <cfRule type="cellIs" dxfId="10547" priority="10648" operator="lessThanOrEqual">
      <formula>0</formula>
    </cfRule>
  </conditionalFormatting>
  <conditionalFormatting sqref="T58">
    <cfRule type="cellIs" dxfId="10546" priority="10646" operator="lessThanOrEqual">
      <formula>0</formula>
    </cfRule>
  </conditionalFormatting>
  <conditionalFormatting sqref="T58">
    <cfRule type="cellIs" dxfId="10545" priority="10645" operator="lessThanOrEqual">
      <formula>0</formula>
    </cfRule>
  </conditionalFormatting>
  <conditionalFormatting sqref="T58">
    <cfRule type="cellIs" dxfId="10544" priority="10647" operator="lessThanOrEqual">
      <formula>0</formula>
    </cfRule>
  </conditionalFormatting>
  <conditionalFormatting sqref="T58">
    <cfRule type="cellIs" dxfId="10543" priority="10644" operator="lessThanOrEqual">
      <formula>0</formula>
    </cfRule>
  </conditionalFormatting>
  <conditionalFormatting sqref="T64">
    <cfRule type="cellIs" dxfId="10542" priority="10643" operator="lessThanOrEqual">
      <formula>0</formula>
    </cfRule>
  </conditionalFormatting>
  <conditionalFormatting sqref="T58">
    <cfRule type="cellIs" dxfId="10541" priority="10624" operator="lessThanOrEqual">
      <formula>0</formula>
    </cfRule>
  </conditionalFormatting>
  <conditionalFormatting sqref="T58">
    <cfRule type="cellIs" dxfId="10540" priority="10623" operator="lessThanOrEqual">
      <formula>0</formula>
    </cfRule>
  </conditionalFormatting>
  <conditionalFormatting sqref="T56">
    <cfRule type="cellIs" dxfId="10539" priority="10622" operator="lessThanOrEqual">
      <formula>0</formula>
    </cfRule>
  </conditionalFormatting>
  <conditionalFormatting sqref="T68">
    <cfRule type="cellIs" dxfId="10538" priority="10621" operator="lessThanOrEqual">
      <formula>0</formula>
    </cfRule>
  </conditionalFormatting>
  <conditionalFormatting sqref="T64">
    <cfRule type="cellIs" dxfId="10537" priority="10599" operator="lessThanOrEqual">
      <formula>0</formula>
    </cfRule>
  </conditionalFormatting>
  <conditionalFormatting sqref="T64">
    <cfRule type="cellIs" dxfId="10536" priority="10598" operator="lessThanOrEqual">
      <formula>0</formula>
    </cfRule>
  </conditionalFormatting>
  <conditionalFormatting sqref="T64">
    <cfRule type="cellIs" dxfId="10535" priority="10597" operator="lessThanOrEqual">
      <formula>0</formula>
    </cfRule>
  </conditionalFormatting>
  <conditionalFormatting sqref="T64">
    <cfRule type="cellIs" dxfId="10534" priority="10596" operator="lessThanOrEqual">
      <formula>0</formula>
    </cfRule>
  </conditionalFormatting>
  <conditionalFormatting sqref="T68">
    <cfRule type="cellIs" dxfId="10533" priority="10550" operator="lessThanOrEqual">
      <formula>0</formula>
    </cfRule>
  </conditionalFormatting>
  <conditionalFormatting sqref="T68">
    <cfRule type="cellIs" dxfId="10532" priority="10533" operator="lessThanOrEqual">
      <formula>0</formula>
    </cfRule>
  </conditionalFormatting>
  <conditionalFormatting sqref="T68">
    <cfRule type="cellIs" dxfId="10531" priority="10532" operator="lessThanOrEqual">
      <formula>0</formula>
    </cfRule>
  </conditionalFormatting>
  <conditionalFormatting sqref="T66">
    <cfRule type="cellIs" dxfId="10530" priority="10531" operator="lessThanOrEqual">
      <formula>0</formula>
    </cfRule>
  </conditionalFormatting>
  <conditionalFormatting sqref="T68">
    <cfRule type="cellIs" dxfId="10529" priority="10530" operator="lessThanOrEqual">
      <formula>0</formula>
    </cfRule>
  </conditionalFormatting>
  <conditionalFormatting sqref="T70">
    <cfRule type="cellIs" dxfId="10528" priority="10529" operator="lessThanOrEqual">
      <formula>0</formula>
    </cfRule>
  </conditionalFormatting>
  <conditionalFormatting sqref="T70">
    <cfRule type="cellIs" dxfId="10527" priority="10528" operator="lessThanOrEqual">
      <formula>0</formula>
    </cfRule>
  </conditionalFormatting>
  <conditionalFormatting sqref="T70">
    <cfRule type="cellIs" dxfId="10526" priority="10526" operator="lessThanOrEqual">
      <formula>0</formula>
    </cfRule>
  </conditionalFormatting>
  <conditionalFormatting sqref="T70">
    <cfRule type="cellIs" dxfId="10525" priority="10527" operator="lessThanOrEqual">
      <formula>0</formula>
    </cfRule>
  </conditionalFormatting>
  <conditionalFormatting sqref="T70">
    <cfRule type="cellIs" dxfId="10524" priority="10525" operator="lessThanOrEqual">
      <formula>0</formula>
    </cfRule>
  </conditionalFormatting>
  <conditionalFormatting sqref="T70">
    <cfRule type="cellIs" dxfId="10523" priority="10524" operator="lessThanOrEqual">
      <formula>0</formula>
    </cfRule>
  </conditionalFormatting>
  <conditionalFormatting sqref="T70">
    <cfRule type="cellIs" dxfId="10522" priority="10523" operator="lessThanOrEqual">
      <formula>0</formula>
    </cfRule>
  </conditionalFormatting>
  <conditionalFormatting sqref="T70">
    <cfRule type="cellIs" dxfId="10521" priority="10522" operator="lessThanOrEqual">
      <formula>0</formula>
    </cfRule>
  </conditionalFormatting>
  <conditionalFormatting sqref="T60">
    <cfRule type="cellIs" dxfId="10520" priority="10521" operator="lessThanOrEqual">
      <formula>0</formula>
    </cfRule>
  </conditionalFormatting>
  <conditionalFormatting sqref="T60">
    <cfRule type="cellIs" dxfId="10519" priority="10520" operator="lessThanOrEqual">
      <formula>0</formula>
    </cfRule>
  </conditionalFormatting>
  <conditionalFormatting sqref="T64">
    <cfRule type="cellIs" dxfId="10518" priority="10421" operator="lessThanOrEqual">
      <formula>0</formula>
    </cfRule>
  </conditionalFormatting>
  <conditionalFormatting sqref="T64">
    <cfRule type="cellIs" dxfId="10517" priority="10423" operator="lessThanOrEqual">
      <formula>0</formula>
    </cfRule>
  </conditionalFormatting>
  <conditionalFormatting sqref="T52">
    <cfRule type="cellIs" dxfId="10516" priority="10422" operator="lessThanOrEqual">
      <formula>0</formula>
    </cfRule>
  </conditionalFormatting>
  <conditionalFormatting sqref="T52">
    <cfRule type="cellIs" dxfId="10515" priority="10420" operator="lessThanOrEqual">
      <formula>0</formula>
    </cfRule>
  </conditionalFormatting>
  <conditionalFormatting sqref="T64">
    <cfRule type="cellIs" dxfId="10514" priority="10419" operator="lessThanOrEqual">
      <formula>0</formula>
    </cfRule>
  </conditionalFormatting>
  <conditionalFormatting sqref="T66">
    <cfRule type="cellIs" dxfId="10513" priority="10399" operator="lessThanOrEqual">
      <formula>0</formula>
    </cfRule>
  </conditionalFormatting>
  <conditionalFormatting sqref="T56">
    <cfRule type="cellIs" dxfId="10512" priority="10418" operator="lessThanOrEqual">
      <formula>0</formula>
    </cfRule>
  </conditionalFormatting>
  <conditionalFormatting sqref="T52">
    <cfRule type="cellIs" dxfId="10511" priority="10410" operator="lessThanOrEqual">
      <formula>0</formula>
    </cfRule>
  </conditionalFormatting>
  <conditionalFormatting sqref="T64">
    <cfRule type="cellIs" dxfId="10510" priority="10409" operator="lessThanOrEqual">
      <formula>0</formula>
    </cfRule>
  </conditionalFormatting>
  <conditionalFormatting sqref="T56">
    <cfRule type="cellIs" dxfId="10509" priority="10403" operator="lessThanOrEqual">
      <formula>0</formula>
    </cfRule>
  </conditionalFormatting>
  <conditionalFormatting sqref="T52">
    <cfRule type="cellIs" dxfId="10508" priority="10412" operator="lessThanOrEqual">
      <formula>0</formula>
    </cfRule>
  </conditionalFormatting>
  <conditionalFormatting sqref="T64">
    <cfRule type="cellIs" dxfId="10507" priority="10411" operator="lessThanOrEqual">
      <formula>0</formula>
    </cfRule>
  </conditionalFormatting>
  <conditionalFormatting sqref="T52">
    <cfRule type="cellIs" dxfId="10506" priority="10408" operator="lessThanOrEqual">
      <formula>0</formula>
    </cfRule>
  </conditionalFormatting>
  <conditionalFormatting sqref="T64">
    <cfRule type="cellIs" dxfId="10505" priority="10407" operator="lessThanOrEqual">
      <formula>0</formula>
    </cfRule>
  </conditionalFormatting>
  <conditionalFormatting sqref="T56">
    <cfRule type="cellIs" dxfId="10504" priority="10406" operator="lessThanOrEqual">
      <formula>0</formula>
    </cfRule>
  </conditionalFormatting>
  <conditionalFormatting sqref="T56">
    <cfRule type="cellIs" dxfId="10503" priority="10405" operator="lessThanOrEqual">
      <formula>0</formula>
    </cfRule>
  </conditionalFormatting>
  <conditionalFormatting sqref="T56">
    <cfRule type="cellIs" dxfId="10502" priority="10404" operator="lessThanOrEqual">
      <formula>0</formula>
    </cfRule>
  </conditionalFormatting>
  <conditionalFormatting sqref="T66">
    <cfRule type="cellIs" dxfId="10501" priority="10402" operator="lessThanOrEqual">
      <formula>0</formula>
    </cfRule>
  </conditionalFormatting>
  <conditionalFormatting sqref="T66">
    <cfRule type="cellIs" dxfId="10500" priority="10401" operator="lessThanOrEqual">
      <formula>0</formula>
    </cfRule>
  </conditionalFormatting>
  <conditionalFormatting sqref="T64">
    <cfRule type="cellIs" dxfId="10499" priority="10400" operator="lessThanOrEqual">
      <formula>0</formula>
    </cfRule>
  </conditionalFormatting>
  <conditionalFormatting sqref="T52">
    <cfRule type="cellIs" dxfId="10498" priority="10398" operator="lessThanOrEqual">
      <formula>0</formula>
    </cfRule>
  </conditionalFormatting>
  <conditionalFormatting sqref="T64">
    <cfRule type="cellIs" dxfId="10497" priority="10397" operator="lessThanOrEqual">
      <formula>0</formula>
    </cfRule>
  </conditionalFormatting>
  <conditionalFormatting sqref="T66">
    <cfRule type="cellIs" dxfId="10496" priority="10396" operator="lessThanOrEqual">
      <formula>0</formula>
    </cfRule>
  </conditionalFormatting>
  <conditionalFormatting sqref="T52">
    <cfRule type="cellIs" dxfId="10495" priority="10395" operator="lessThanOrEqual">
      <formula>0</formula>
    </cfRule>
  </conditionalFormatting>
  <conditionalFormatting sqref="T66">
    <cfRule type="cellIs" dxfId="10494" priority="10394" operator="lessThanOrEqual">
      <formula>0</formula>
    </cfRule>
  </conditionalFormatting>
  <conditionalFormatting sqref="T52">
    <cfRule type="cellIs" dxfId="10493" priority="10393" operator="lessThanOrEqual">
      <formula>0</formula>
    </cfRule>
  </conditionalFormatting>
  <conditionalFormatting sqref="T64">
    <cfRule type="cellIs" dxfId="10492" priority="10392" operator="lessThanOrEqual">
      <formula>0</formula>
    </cfRule>
  </conditionalFormatting>
  <conditionalFormatting sqref="T66">
    <cfRule type="cellIs" dxfId="10491" priority="10391" operator="lessThanOrEqual">
      <formula>0</formula>
    </cfRule>
  </conditionalFormatting>
  <conditionalFormatting sqref="T60">
    <cfRule type="cellIs" dxfId="10490" priority="10390" operator="lessThanOrEqual">
      <formula>0</formula>
    </cfRule>
  </conditionalFormatting>
  <conditionalFormatting sqref="T60">
    <cfRule type="cellIs" dxfId="10489" priority="10389" operator="lessThanOrEqual">
      <formula>0</formula>
    </cfRule>
  </conditionalFormatting>
  <conditionalFormatting sqref="T60">
    <cfRule type="cellIs" dxfId="10488" priority="10388" operator="lessThanOrEqual">
      <formula>0</formula>
    </cfRule>
  </conditionalFormatting>
  <conditionalFormatting sqref="T60">
    <cfRule type="cellIs" dxfId="10487" priority="10387" operator="lessThanOrEqual">
      <formula>0</formula>
    </cfRule>
  </conditionalFormatting>
  <conditionalFormatting sqref="T68">
    <cfRule type="cellIs" dxfId="10486" priority="10386" operator="lessThanOrEqual">
      <formula>0</formula>
    </cfRule>
  </conditionalFormatting>
  <conditionalFormatting sqref="T66">
    <cfRule type="cellIs" dxfId="10485" priority="10385" operator="lessThanOrEqual">
      <formula>0</formula>
    </cfRule>
  </conditionalFormatting>
  <conditionalFormatting sqref="T68">
    <cfRule type="cellIs" dxfId="10484" priority="10383" operator="lessThanOrEqual">
      <formula>0</formula>
    </cfRule>
  </conditionalFormatting>
  <conditionalFormatting sqref="T61">
    <cfRule type="cellIs" dxfId="10483" priority="10384" operator="lessThanOrEqual">
      <formula>0</formula>
    </cfRule>
  </conditionalFormatting>
  <conditionalFormatting sqref="T66">
    <cfRule type="cellIs" dxfId="10482" priority="10370" operator="lessThanOrEqual">
      <formula>0</formula>
    </cfRule>
  </conditionalFormatting>
  <conditionalFormatting sqref="T70">
    <cfRule type="cellIs" dxfId="10481" priority="10348" operator="lessThanOrEqual">
      <formula>0</formula>
    </cfRule>
  </conditionalFormatting>
  <conditionalFormatting sqref="T70">
    <cfRule type="cellIs" dxfId="10480" priority="10347" operator="lessThanOrEqual">
      <formula>0</formula>
    </cfRule>
  </conditionalFormatting>
  <conditionalFormatting sqref="T70">
    <cfRule type="cellIs" dxfId="10479" priority="10346" operator="lessThanOrEqual">
      <formula>0</formula>
    </cfRule>
  </conditionalFormatting>
  <conditionalFormatting sqref="T60">
    <cfRule type="cellIs" dxfId="10478" priority="10366" operator="lessThanOrEqual">
      <formula>0</formula>
    </cfRule>
  </conditionalFormatting>
  <conditionalFormatting sqref="T66">
    <cfRule type="cellIs" dxfId="10477" priority="10356" operator="lessThanOrEqual">
      <formula>0</formula>
    </cfRule>
  </conditionalFormatting>
  <conditionalFormatting sqref="T68">
    <cfRule type="cellIs" dxfId="10476" priority="10364" operator="lessThanOrEqual">
      <formula>0</formula>
    </cfRule>
  </conditionalFormatting>
  <conditionalFormatting sqref="T68">
    <cfRule type="cellIs" dxfId="10475" priority="10363" operator="lessThanOrEqual">
      <formula>0</formula>
    </cfRule>
  </conditionalFormatting>
  <conditionalFormatting sqref="T66">
    <cfRule type="cellIs" dxfId="10474" priority="10362" operator="lessThanOrEqual">
      <formula>0</formula>
    </cfRule>
  </conditionalFormatting>
  <conditionalFormatting sqref="T68">
    <cfRule type="cellIs" dxfId="10473" priority="10361" operator="lessThanOrEqual">
      <formula>0</formula>
    </cfRule>
  </conditionalFormatting>
  <conditionalFormatting sqref="T65">
    <cfRule type="cellIs" dxfId="10472" priority="10360" operator="lessThanOrEqual">
      <formula>0</formula>
    </cfRule>
  </conditionalFormatting>
  <conditionalFormatting sqref="T66">
    <cfRule type="cellIs" dxfId="10471" priority="10371" operator="lessThanOrEqual">
      <formula>0</formula>
    </cfRule>
  </conditionalFormatting>
  <conditionalFormatting sqref="T66">
    <cfRule type="cellIs" dxfId="10470" priority="10369" operator="lessThanOrEqual">
      <formula>0</formula>
    </cfRule>
  </conditionalFormatting>
  <conditionalFormatting sqref="T60">
    <cfRule type="cellIs" dxfId="10469" priority="10368" operator="lessThanOrEqual">
      <formula>0</formula>
    </cfRule>
  </conditionalFormatting>
  <conditionalFormatting sqref="T60">
    <cfRule type="cellIs" dxfId="10468" priority="10367" operator="lessThanOrEqual">
      <formula>0</formula>
    </cfRule>
  </conditionalFormatting>
  <conditionalFormatting sqref="T60">
    <cfRule type="cellIs" dxfId="10467" priority="10365" operator="lessThanOrEqual">
      <formula>0</formula>
    </cfRule>
  </conditionalFormatting>
  <conditionalFormatting sqref="T66">
    <cfRule type="cellIs" dxfId="10466" priority="10359" operator="lessThanOrEqual">
      <formula>0</formula>
    </cfRule>
  </conditionalFormatting>
  <conditionalFormatting sqref="T68">
    <cfRule type="cellIs" dxfId="10465" priority="10358" operator="lessThanOrEqual">
      <formula>0</formula>
    </cfRule>
  </conditionalFormatting>
  <conditionalFormatting sqref="T68">
    <cfRule type="cellIs" dxfId="10464" priority="10357" operator="lessThanOrEqual">
      <formula>0</formula>
    </cfRule>
  </conditionalFormatting>
  <conditionalFormatting sqref="T68">
    <cfRule type="cellIs" dxfId="10463" priority="10355" operator="lessThanOrEqual">
      <formula>0</formula>
    </cfRule>
  </conditionalFormatting>
  <conditionalFormatting sqref="T60">
    <cfRule type="cellIs" dxfId="10462" priority="10354" operator="lessThanOrEqual">
      <formula>0</formula>
    </cfRule>
  </conditionalFormatting>
  <conditionalFormatting sqref="T60">
    <cfRule type="cellIs" dxfId="10461" priority="10353" operator="lessThanOrEqual">
      <formula>0</formula>
    </cfRule>
  </conditionalFormatting>
  <conditionalFormatting sqref="T70">
    <cfRule type="cellIs" dxfId="10460" priority="10343" operator="lessThanOrEqual">
      <formula>0</formula>
    </cfRule>
  </conditionalFormatting>
  <conditionalFormatting sqref="T70">
    <cfRule type="cellIs" dxfId="10459" priority="10345" operator="lessThanOrEqual">
      <formula>0</formula>
    </cfRule>
  </conditionalFormatting>
  <conditionalFormatting sqref="T70">
    <cfRule type="cellIs" dxfId="10458" priority="10344" operator="lessThanOrEqual">
      <formula>0</formula>
    </cfRule>
  </conditionalFormatting>
  <conditionalFormatting sqref="T70">
    <cfRule type="cellIs" dxfId="10457" priority="10342" operator="lessThanOrEqual">
      <formula>0</formula>
    </cfRule>
  </conditionalFormatting>
  <conditionalFormatting sqref="T66">
    <cfRule type="cellIs" dxfId="10456" priority="10341" operator="lessThanOrEqual">
      <formula>0</formula>
    </cfRule>
  </conditionalFormatting>
  <conditionalFormatting sqref="T64">
    <cfRule type="cellIs" dxfId="10455" priority="10340" operator="lessThanOrEqual">
      <formula>0</formula>
    </cfRule>
  </conditionalFormatting>
  <conditionalFormatting sqref="T64">
    <cfRule type="cellIs" dxfId="10454" priority="10339" operator="lessThanOrEqual">
      <formula>0</formula>
    </cfRule>
  </conditionalFormatting>
  <conditionalFormatting sqref="T69">
    <cfRule type="cellIs" dxfId="10453" priority="10338" operator="lessThanOrEqual">
      <formula>0</formula>
    </cfRule>
  </conditionalFormatting>
  <conditionalFormatting sqref="T64">
    <cfRule type="cellIs" dxfId="10452" priority="10337" operator="lessThanOrEqual">
      <formula>0</formula>
    </cfRule>
  </conditionalFormatting>
  <conditionalFormatting sqref="T64">
    <cfRule type="cellIs" dxfId="10451" priority="10336" operator="lessThanOrEqual">
      <formula>0</formula>
    </cfRule>
  </conditionalFormatting>
  <conditionalFormatting sqref="T64">
    <cfRule type="cellIs" dxfId="10450" priority="10335" operator="lessThanOrEqual">
      <formula>0</formula>
    </cfRule>
  </conditionalFormatting>
  <conditionalFormatting sqref="T64">
    <cfRule type="cellIs" dxfId="10449" priority="10334" operator="lessThanOrEqual">
      <formula>0</formula>
    </cfRule>
  </conditionalFormatting>
  <conditionalFormatting sqref="T64">
    <cfRule type="cellIs" dxfId="10448" priority="10333" operator="lessThanOrEqual">
      <formula>0</formula>
    </cfRule>
  </conditionalFormatting>
  <conditionalFormatting sqref="T64">
    <cfRule type="cellIs" dxfId="10447" priority="10332" operator="lessThanOrEqual">
      <formula>0</formula>
    </cfRule>
  </conditionalFormatting>
  <conditionalFormatting sqref="T64">
    <cfRule type="cellIs" dxfId="10446" priority="10331" operator="lessThanOrEqual">
      <formula>0</formula>
    </cfRule>
  </conditionalFormatting>
  <conditionalFormatting sqref="T64">
    <cfRule type="cellIs" dxfId="10445" priority="10330" operator="lessThanOrEqual">
      <formula>0</formula>
    </cfRule>
  </conditionalFormatting>
  <conditionalFormatting sqref="T66">
    <cfRule type="cellIs" dxfId="10444" priority="10329" operator="lessThanOrEqual">
      <formula>0</formula>
    </cfRule>
  </conditionalFormatting>
  <conditionalFormatting sqref="T66">
    <cfRule type="cellIs" dxfId="10443" priority="10328" operator="lessThanOrEqual">
      <formula>0</formula>
    </cfRule>
  </conditionalFormatting>
  <conditionalFormatting sqref="T64">
    <cfRule type="cellIs" dxfId="10442" priority="10327" operator="lessThanOrEqual">
      <formula>0</formula>
    </cfRule>
  </conditionalFormatting>
  <conditionalFormatting sqref="T66">
    <cfRule type="cellIs" dxfId="10441" priority="10326" operator="lessThanOrEqual">
      <formula>0</formula>
    </cfRule>
  </conditionalFormatting>
  <conditionalFormatting sqref="T64">
    <cfRule type="cellIs" dxfId="10440" priority="10325" operator="lessThanOrEqual">
      <formula>0</formula>
    </cfRule>
  </conditionalFormatting>
  <conditionalFormatting sqref="T66">
    <cfRule type="cellIs" dxfId="10439" priority="10324" operator="lessThanOrEqual">
      <formula>0</formula>
    </cfRule>
  </conditionalFormatting>
  <conditionalFormatting sqref="T66">
    <cfRule type="cellIs" dxfId="10438" priority="10323" operator="lessThanOrEqual">
      <formula>0</formula>
    </cfRule>
  </conditionalFormatting>
  <conditionalFormatting sqref="T64">
    <cfRule type="cellIs" dxfId="10437" priority="10322" operator="lessThanOrEqual">
      <formula>0</formula>
    </cfRule>
  </conditionalFormatting>
  <conditionalFormatting sqref="T66">
    <cfRule type="cellIs" dxfId="10436" priority="10321" operator="lessThanOrEqual">
      <formula>0</formula>
    </cfRule>
  </conditionalFormatting>
  <conditionalFormatting sqref="T66">
    <cfRule type="cellIs" dxfId="10435" priority="10319" operator="lessThanOrEqual">
      <formula>0</formula>
    </cfRule>
  </conditionalFormatting>
  <conditionalFormatting sqref="T68">
    <cfRule type="cellIs" dxfId="10434" priority="10318" operator="lessThanOrEqual">
      <formula>0</formula>
    </cfRule>
  </conditionalFormatting>
  <conditionalFormatting sqref="T68">
    <cfRule type="cellIs" dxfId="10433" priority="10320" operator="lessThanOrEqual">
      <formula>0</formula>
    </cfRule>
  </conditionalFormatting>
  <conditionalFormatting sqref="T66">
    <cfRule type="cellIs" dxfId="10432" priority="10317" operator="lessThanOrEqual">
      <formula>0</formula>
    </cfRule>
  </conditionalFormatting>
  <conditionalFormatting sqref="T66">
    <cfRule type="cellIs" dxfId="10431" priority="10312" operator="lessThanOrEqual">
      <formula>0</formula>
    </cfRule>
  </conditionalFormatting>
  <conditionalFormatting sqref="T66">
    <cfRule type="cellIs" dxfId="10430" priority="10311" operator="lessThanOrEqual">
      <formula>0</formula>
    </cfRule>
  </conditionalFormatting>
  <conditionalFormatting sqref="T66">
    <cfRule type="cellIs" dxfId="10429" priority="10310" operator="lessThanOrEqual">
      <formula>0</formula>
    </cfRule>
  </conditionalFormatting>
  <conditionalFormatting sqref="T66">
    <cfRule type="cellIs" dxfId="10428" priority="10309" operator="lessThanOrEqual">
      <formula>0</formula>
    </cfRule>
  </conditionalFormatting>
  <conditionalFormatting sqref="T66">
    <cfRule type="cellIs" dxfId="10427" priority="10308" operator="lessThanOrEqual">
      <formula>0</formula>
    </cfRule>
  </conditionalFormatting>
  <conditionalFormatting sqref="T68">
    <cfRule type="cellIs" dxfId="10426" priority="10307" operator="lessThanOrEqual">
      <formula>0</formula>
    </cfRule>
  </conditionalFormatting>
  <conditionalFormatting sqref="T68">
    <cfRule type="cellIs" dxfId="10425" priority="10306" operator="lessThanOrEqual">
      <formula>0</formula>
    </cfRule>
  </conditionalFormatting>
  <conditionalFormatting sqref="T66">
    <cfRule type="cellIs" dxfId="10424" priority="10305" operator="lessThanOrEqual">
      <formula>0</formula>
    </cfRule>
  </conditionalFormatting>
  <conditionalFormatting sqref="T68">
    <cfRule type="cellIs" dxfId="10423" priority="10304" operator="lessThanOrEqual">
      <formula>0</formula>
    </cfRule>
  </conditionalFormatting>
  <conditionalFormatting sqref="T66">
    <cfRule type="cellIs" dxfId="10422" priority="10302" operator="lessThanOrEqual">
      <formula>0</formula>
    </cfRule>
  </conditionalFormatting>
  <conditionalFormatting sqref="T65">
    <cfRule type="cellIs" dxfId="10421" priority="10303" operator="lessThanOrEqual">
      <formula>0</formula>
    </cfRule>
  </conditionalFormatting>
  <conditionalFormatting sqref="T68">
    <cfRule type="cellIs" dxfId="10420" priority="10301" operator="lessThanOrEqual">
      <formula>0</formula>
    </cfRule>
  </conditionalFormatting>
  <conditionalFormatting sqref="T68">
    <cfRule type="cellIs" dxfId="10419" priority="10300" operator="lessThanOrEqual">
      <formula>0</formula>
    </cfRule>
  </conditionalFormatting>
  <conditionalFormatting sqref="T66">
    <cfRule type="cellIs" dxfId="10418" priority="10299" operator="lessThanOrEqual">
      <formula>0</formula>
    </cfRule>
  </conditionalFormatting>
  <conditionalFormatting sqref="T68">
    <cfRule type="cellIs" dxfId="10417" priority="10298" operator="lessThanOrEqual">
      <formula>0</formula>
    </cfRule>
  </conditionalFormatting>
  <conditionalFormatting sqref="T70">
    <cfRule type="cellIs" dxfId="10416" priority="10297" operator="lessThanOrEqual">
      <formula>0</formula>
    </cfRule>
  </conditionalFormatting>
  <conditionalFormatting sqref="T70">
    <cfRule type="cellIs" dxfId="10415" priority="10295" operator="lessThanOrEqual">
      <formula>0</formula>
    </cfRule>
  </conditionalFormatting>
  <conditionalFormatting sqref="T70">
    <cfRule type="cellIs" dxfId="10414" priority="10294" operator="lessThanOrEqual">
      <formula>0</formula>
    </cfRule>
  </conditionalFormatting>
  <conditionalFormatting sqref="T70">
    <cfRule type="cellIs" dxfId="10413" priority="10296" operator="lessThanOrEqual">
      <formula>0</formula>
    </cfRule>
  </conditionalFormatting>
  <conditionalFormatting sqref="T70">
    <cfRule type="cellIs" dxfId="10412" priority="10293" operator="lessThanOrEqual">
      <formula>0</formula>
    </cfRule>
  </conditionalFormatting>
  <conditionalFormatting sqref="T70">
    <cfRule type="cellIs" dxfId="10411" priority="10292" operator="lessThanOrEqual">
      <formula>0</formula>
    </cfRule>
  </conditionalFormatting>
  <conditionalFormatting sqref="T70">
    <cfRule type="cellIs" dxfId="10410" priority="10291" operator="lessThanOrEqual">
      <formula>0</formula>
    </cfRule>
  </conditionalFormatting>
  <conditionalFormatting sqref="T70">
    <cfRule type="cellIs" dxfId="10409" priority="10290" operator="lessThanOrEqual">
      <formula>0</formula>
    </cfRule>
  </conditionalFormatting>
  <conditionalFormatting sqref="T68">
    <cfRule type="cellIs" dxfId="10408" priority="10289" operator="lessThanOrEqual">
      <formula>0</formula>
    </cfRule>
  </conditionalFormatting>
  <conditionalFormatting sqref="T66">
    <cfRule type="cellIs" dxfId="10407" priority="10288" operator="lessThanOrEqual">
      <formula>0</formula>
    </cfRule>
  </conditionalFormatting>
  <conditionalFormatting sqref="T71">
    <cfRule type="cellIs" dxfId="10406" priority="10286" operator="lessThanOrEqual">
      <formula>0</formula>
    </cfRule>
  </conditionalFormatting>
  <conditionalFormatting sqref="T66">
    <cfRule type="cellIs" dxfId="10405" priority="10285" operator="lessThanOrEqual">
      <formula>0</formula>
    </cfRule>
  </conditionalFormatting>
  <conditionalFormatting sqref="T66">
    <cfRule type="cellIs" dxfId="10404" priority="10287" operator="lessThanOrEqual">
      <formula>0</formula>
    </cfRule>
  </conditionalFormatting>
  <conditionalFormatting sqref="T66">
    <cfRule type="cellIs" dxfId="10403" priority="10284" operator="lessThanOrEqual">
      <formula>0</formula>
    </cfRule>
  </conditionalFormatting>
  <conditionalFormatting sqref="T66">
    <cfRule type="cellIs" dxfId="10402" priority="10282" operator="lessThanOrEqual">
      <formula>0</formula>
    </cfRule>
  </conditionalFormatting>
  <conditionalFormatting sqref="T66">
    <cfRule type="cellIs" dxfId="10401" priority="10283" operator="lessThanOrEqual">
      <formula>0</formula>
    </cfRule>
  </conditionalFormatting>
  <conditionalFormatting sqref="T66">
    <cfRule type="cellIs" dxfId="10400" priority="10281" operator="lessThanOrEqual">
      <formula>0</formula>
    </cfRule>
  </conditionalFormatting>
  <conditionalFormatting sqref="T66">
    <cfRule type="cellIs" dxfId="10399" priority="10280" operator="lessThanOrEqual">
      <formula>0</formula>
    </cfRule>
  </conditionalFormatting>
  <conditionalFormatting sqref="T66">
    <cfRule type="cellIs" dxfId="10398" priority="10279" operator="lessThanOrEqual">
      <formula>0</formula>
    </cfRule>
  </conditionalFormatting>
  <conditionalFormatting sqref="T66">
    <cfRule type="cellIs" dxfId="10397" priority="10278" operator="lessThanOrEqual">
      <formula>0</formula>
    </cfRule>
  </conditionalFormatting>
  <conditionalFormatting sqref="T68">
    <cfRule type="cellIs" dxfId="10396" priority="10277" operator="lessThanOrEqual">
      <formula>0</formula>
    </cfRule>
  </conditionalFormatting>
  <conditionalFormatting sqref="T68">
    <cfRule type="cellIs" dxfId="10395" priority="10276" operator="lessThanOrEqual">
      <formula>0</formula>
    </cfRule>
  </conditionalFormatting>
  <conditionalFormatting sqref="T66">
    <cfRule type="cellIs" dxfId="10394" priority="10275" operator="lessThanOrEqual">
      <formula>0</formula>
    </cfRule>
  </conditionalFormatting>
  <conditionalFormatting sqref="T68">
    <cfRule type="cellIs" dxfId="10393" priority="10274" operator="lessThanOrEqual">
      <formula>0</formula>
    </cfRule>
  </conditionalFormatting>
  <conditionalFormatting sqref="T66">
    <cfRule type="cellIs" dxfId="10392" priority="10272" operator="lessThanOrEqual">
      <formula>0</formula>
    </cfRule>
  </conditionalFormatting>
  <conditionalFormatting sqref="T68">
    <cfRule type="cellIs" dxfId="10391" priority="10271" operator="lessThanOrEqual">
      <formula>0</formula>
    </cfRule>
  </conditionalFormatting>
  <conditionalFormatting sqref="T65">
    <cfRule type="cellIs" dxfId="10390" priority="10273" operator="lessThanOrEqual">
      <formula>0</formula>
    </cfRule>
  </conditionalFormatting>
  <conditionalFormatting sqref="T68">
    <cfRule type="cellIs" dxfId="10389" priority="10270" operator="lessThanOrEqual">
      <formula>0</formula>
    </cfRule>
  </conditionalFormatting>
  <conditionalFormatting sqref="T66">
    <cfRule type="cellIs" dxfId="10388" priority="10269" operator="lessThanOrEqual">
      <formula>0</formula>
    </cfRule>
  </conditionalFormatting>
  <conditionalFormatting sqref="T68">
    <cfRule type="cellIs" dxfId="10387" priority="10268" operator="lessThanOrEqual">
      <formula>0</formula>
    </cfRule>
  </conditionalFormatting>
  <conditionalFormatting sqref="T70">
    <cfRule type="cellIs" dxfId="10386" priority="10267" operator="lessThanOrEqual">
      <formula>0</formula>
    </cfRule>
  </conditionalFormatting>
  <conditionalFormatting sqref="T68 T64">
    <cfRule type="cellIs" dxfId="10385" priority="10266" operator="lessThanOrEqual">
      <formula>0</formula>
    </cfRule>
  </conditionalFormatting>
  <conditionalFormatting sqref="T64">
    <cfRule type="cellIs" dxfId="10384" priority="10265" operator="lessThanOrEqual">
      <formula>0</formula>
    </cfRule>
  </conditionalFormatting>
  <conditionalFormatting sqref="T68">
    <cfRule type="cellIs" dxfId="10383" priority="10252" operator="lessThanOrEqual">
      <formula>0</formula>
    </cfRule>
  </conditionalFormatting>
  <conditionalFormatting sqref="T68">
    <cfRule type="cellIs" dxfId="10382" priority="10251" operator="lessThanOrEqual">
      <formula>0</formula>
    </cfRule>
  </conditionalFormatting>
  <conditionalFormatting sqref="T68">
    <cfRule type="cellIs" dxfId="10381" priority="10250" operator="lessThanOrEqual">
      <formula>0</formula>
    </cfRule>
  </conditionalFormatting>
  <conditionalFormatting sqref="T70">
    <cfRule type="cellIs" dxfId="10380" priority="10248" operator="lessThanOrEqual">
      <formula>0</formula>
    </cfRule>
  </conditionalFormatting>
  <conditionalFormatting sqref="T70">
    <cfRule type="cellIs" dxfId="10379" priority="10249" operator="lessThanOrEqual">
      <formula>0</formula>
    </cfRule>
  </conditionalFormatting>
  <conditionalFormatting sqref="T68">
    <cfRule type="cellIs" dxfId="10378" priority="10247" operator="lessThanOrEqual">
      <formula>0</formula>
    </cfRule>
  </conditionalFormatting>
  <conditionalFormatting sqref="T70">
    <cfRule type="cellIs" dxfId="10377" priority="10246" operator="lessThanOrEqual">
      <formula>0</formula>
    </cfRule>
  </conditionalFormatting>
  <conditionalFormatting sqref="T67">
    <cfRule type="cellIs" dxfId="10376" priority="10245" operator="lessThanOrEqual">
      <formula>0</formula>
    </cfRule>
  </conditionalFormatting>
  <conditionalFormatting sqref="T68">
    <cfRule type="cellIs" dxfId="10375" priority="10244" operator="lessThanOrEqual">
      <formula>0</formula>
    </cfRule>
  </conditionalFormatting>
  <conditionalFormatting sqref="T79">
    <cfRule type="cellIs" dxfId="10374" priority="10519" operator="lessThanOrEqual">
      <formula>0</formula>
    </cfRule>
  </conditionalFormatting>
  <conditionalFormatting sqref="T79">
    <cfRule type="cellIs" dxfId="10373" priority="10518" operator="lessThanOrEqual">
      <formula>0</formula>
    </cfRule>
  </conditionalFormatting>
  <conditionalFormatting sqref="T58">
    <cfRule type="cellIs" dxfId="10372" priority="10517" operator="lessThanOrEqual">
      <formula>0</formula>
    </cfRule>
  </conditionalFormatting>
  <conditionalFormatting sqref="T57">
    <cfRule type="cellIs" dxfId="10371" priority="10516" operator="lessThanOrEqual">
      <formula>0</formula>
    </cfRule>
  </conditionalFormatting>
  <conditionalFormatting sqref="T64">
    <cfRule type="cellIs" dxfId="10370" priority="10515" operator="lessThanOrEqual">
      <formula>0</formula>
    </cfRule>
  </conditionalFormatting>
  <conditionalFormatting sqref="T58">
    <cfRule type="cellIs" dxfId="10369" priority="10514" operator="lessThanOrEqual">
      <formula>0</formula>
    </cfRule>
  </conditionalFormatting>
  <conditionalFormatting sqref="T58">
    <cfRule type="cellIs" dxfId="10368" priority="10513" operator="lessThanOrEqual">
      <formula>0</formula>
    </cfRule>
  </conditionalFormatting>
  <conditionalFormatting sqref="T52">
    <cfRule type="cellIs" dxfId="10367" priority="10512" operator="lessThanOrEqual">
      <formula>0</formula>
    </cfRule>
  </conditionalFormatting>
  <conditionalFormatting sqref="T67">
    <cfRule type="cellIs" dxfId="10366" priority="10508" operator="lessThanOrEqual">
      <formula>0</formula>
    </cfRule>
  </conditionalFormatting>
  <conditionalFormatting sqref="T52">
    <cfRule type="cellIs" dxfId="10365" priority="10511" operator="lessThanOrEqual">
      <formula>0</formula>
    </cfRule>
  </conditionalFormatting>
  <conditionalFormatting sqref="T52">
    <cfRule type="cellIs" dxfId="10364" priority="10510" operator="lessThanOrEqual">
      <formula>0</formula>
    </cfRule>
  </conditionalFormatting>
  <conditionalFormatting sqref="T52">
    <cfRule type="cellIs" dxfId="10363" priority="10509" operator="lessThanOrEqual">
      <formula>0</formula>
    </cfRule>
  </conditionalFormatting>
  <conditionalFormatting sqref="T59">
    <cfRule type="cellIs" dxfId="10362" priority="10507" operator="lessThanOrEqual">
      <formula>0</formula>
    </cfRule>
  </conditionalFormatting>
  <conditionalFormatting sqref="T59">
    <cfRule type="cellIs" dxfId="10361" priority="10506" operator="lessThanOrEqual">
      <formula>0</formula>
    </cfRule>
  </conditionalFormatting>
  <conditionalFormatting sqref="T64">
    <cfRule type="cellIs" dxfId="10360" priority="10504" operator="lessThanOrEqual">
      <formula>0</formula>
    </cfRule>
  </conditionalFormatting>
  <conditionalFormatting sqref="T64">
    <cfRule type="cellIs" dxfId="10359" priority="10505" operator="lessThanOrEqual">
      <formula>0</formula>
    </cfRule>
  </conditionalFormatting>
  <conditionalFormatting sqref="T61">
    <cfRule type="cellIs" dxfId="10358" priority="10502" operator="lessThanOrEqual">
      <formula>0</formula>
    </cfRule>
  </conditionalFormatting>
  <conditionalFormatting sqref="T64">
    <cfRule type="cellIs" dxfId="10357" priority="10503" operator="lessThanOrEqual">
      <formula>0</formula>
    </cfRule>
  </conditionalFormatting>
  <conditionalFormatting sqref="T52">
    <cfRule type="cellIs" dxfId="10356" priority="10501" operator="lessThanOrEqual">
      <formula>0</formula>
    </cfRule>
  </conditionalFormatting>
  <conditionalFormatting sqref="T64">
    <cfRule type="cellIs" dxfId="10355" priority="10500" operator="lessThanOrEqual">
      <formula>0</formula>
    </cfRule>
  </conditionalFormatting>
  <conditionalFormatting sqref="T52">
    <cfRule type="cellIs" dxfId="10354" priority="10499" operator="lessThanOrEqual">
      <formula>0</formula>
    </cfRule>
  </conditionalFormatting>
  <conditionalFormatting sqref="T64">
    <cfRule type="cellIs" dxfId="10353" priority="10498" operator="lessThanOrEqual">
      <formula>0</formula>
    </cfRule>
  </conditionalFormatting>
  <conditionalFormatting sqref="T52">
    <cfRule type="cellIs" dxfId="10352" priority="10497" operator="lessThanOrEqual">
      <formula>0</formula>
    </cfRule>
  </conditionalFormatting>
  <conditionalFormatting sqref="T58">
    <cfRule type="cellIs" dxfId="10351" priority="10495" operator="lessThanOrEqual">
      <formula>0</formula>
    </cfRule>
  </conditionalFormatting>
  <conditionalFormatting sqref="T64">
    <cfRule type="cellIs" dxfId="10350" priority="10496" operator="lessThanOrEqual">
      <formula>0</formula>
    </cfRule>
  </conditionalFormatting>
  <conditionalFormatting sqref="T58">
    <cfRule type="cellIs" dxfId="10349" priority="10494" operator="lessThanOrEqual">
      <formula>0</formula>
    </cfRule>
  </conditionalFormatting>
  <conditionalFormatting sqref="T58">
    <cfRule type="cellIs" dxfId="10348" priority="10493" operator="lessThanOrEqual">
      <formula>0</formula>
    </cfRule>
  </conditionalFormatting>
  <conditionalFormatting sqref="T58">
    <cfRule type="cellIs" dxfId="10347" priority="10492" operator="lessThanOrEqual">
      <formula>0</formula>
    </cfRule>
  </conditionalFormatting>
  <conditionalFormatting sqref="T66">
    <cfRule type="cellIs" dxfId="10346" priority="10491" operator="lessThanOrEqual">
      <formula>0</formula>
    </cfRule>
  </conditionalFormatting>
  <conditionalFormatting sqref="T64 T56 T60">
    <cfRule type="cellIs" dxfId="10345" priority="10490" operator="lessThanOrEqual">
      <formula>0</formula>
    </cfRule>
  </conditionalFormatting>
  <conditionalFormatting sqref="T60">
    <cfRule type="cellIs" dxfId="10344" priority="10489" operator="lessThanOrEqual">
      <formula>0</formula>
    </cfRule>
  </conditionalFormatting>
  <conditionalFormatting sqref="T59">
    <cfRule type="cellIs" dxfId="10343" priority="10488" operator="lessThanOrEqual">
      <formula>0</formula>
    </cfRule>
  </conditionalFormatting>
  <conditionalFormatting sqref="T66">
    <cfRule type="cellIs" dxfId="10342" priority="10487" operator="lessThanOrEqual">
      <formula>0</formula>
    </cfRule>
  </conditionalFormatting>
  <conditionalFormatting sqref="T60">
    <cfRule type="cellIs" dxfId="10341" priority="10486" operator="lessThanOrEqual">
      <formula>0</formula>
    </cfRule>
  </conditionalFormatting>
  <conditionalFormatting sqref="T60">
    <cfRule type="cellIs" dxfId="10340" priority="10485" operator="lessThanOrEqual">
      <formula>0</formula>
    </cfRule>
  </conditionalFormatting>
  <conditionalFormatting sqref="T64">
    <cfRule type="cellIs" dxfId="10339" priority="10483" operator="lessThanOrEqual">
      <formula>0</formula>
    </cfRule>
  </conditionalFormatting>
  <conditionalFormatting sqref="T64">
    <cfRule type="cellIs" dxfId="10338" priority="10484" operator="lessThanOrEqual">
      <formula>0</formula>
    </cfRule>
  </conditionalFormatting>
  <conditionalFormatting sqref="T64">
    <cfRule type="cellIs" dxfId="10337" priority="10482" operator="lessThanOrEqual">
      <formula>0</formula>
    </cfRule>
  </conditionalFormatting>
  <conditionalFormatting sqref="T61">
    <cfRule type="cellIs" dxfId="10336" priority="10481" operator="lessThanOrEqual">
      <formula>0</formula>
    </cfRule>
  </conditionalFormatting>
  <conditionalFormatting sqref="T64">
    <cfRule type="cellIs" dxfId="10335" priority="10480" operator="lessThanOrEqual">
      <formula>0</formula>
    </cfRule>
  </conditionalFormatting>
  <conditionalFormatting sqref="T64">
    <cfRule type="cellIs" dxfId="10334" priority="10479" operator="lessThanOrEqual">
      <formula>0</formula>
    </cfRule>
  </conditionalFormatting>
  <conditionalFormatting sqref="T64">
    <cfRule type="cellIs" dxfId="10333" priority="10478" operator="lessThanOrEqual">
      <formula>0</formula>
    </cfRule>
  </conditionalFormatting>
  <conditionalFormatting sqref="T58">
    <cfRule type="cellIs" dxfId="10332" priority="10476" operator="lessThanOrEqual">
      <formula>0</formula>
    </cfRule>
  </conditionalFormatting>
  <conditionalFormatting sqref="T58">
    <cfRule type="cellIs" dxfId="10331" priority="10475" operator="lessThanOrEqual">
      <formula>0</formula>
    </cfRule>
  </conditionalFormatting>
  <conditionalFormatting sqref="T58">
    <cfRule type="cellIs" dxfId="10330" priority="10477" operator="lessThanOrEqual">
      <formula>0</formula>
    </cfRule>
  </conditionalFormatting>
  <conditionalFormatting sqref="T58">
    <cfRule type="cellIs" dxfId="10329" priority="10474" operator="lessThanOrEqual">
      <formula>0</formula>
    </cfRule>
  </conditionalFormatting>
  <conditionalFormatting sqref="T64">
    <cfRule type="cellIs" dxfId="10328" priority="10473" operator="lessThanOrEqual">
      <formula>0</formula>
    </cfRule>
  </conditionalFormatting>
  <conditionalFormatting sqref="T61">
    <cfRule type="cellIs" dxfId="10327" priority="10472" operator="lessThanOrEqual">
      <formula>0</formula>
    </cfRule>
  </conditionalFormatting>
  <conditionalFormatting sqref="T64">
    <cfRule type="cellIs" dxfId="10326" priority="10471" operator="lessThanOrEqual">
      <formula>0</formula>
    </cfRule>
  </conditionalFormatting>
  <conditionalFormatting sqref="T64">
    <cfRule type="cellIs" dxfId="10325" priority="10470" operator="lessThanOrEqual">
      <formula>0</formula>
    </cfRule>
  </conditionalFormatting>
  <conditionalFormatting sqref="T64">
    <cfRule type="cellIs" dxfId="10324" priority="10469" operator="lessThanOrEqual">
      <formula>0</formula>
    </cfRule>
  </conditionalFormatting>
  <conditionalFormatting sqref="T58">
    <cfRule type="cellIs" dxfId="10323" priority="10467" operator="lessThanOrEqual">
      <formula>0</formula>
    </cfRule>
  </conditionalFormatting>
  <conditionalFormatting sqref="T58">
    <cfRule type="cellIs" dxfId="10322" priority="10466" operator="lessThanOrEqual">
      <formula>0</formula>
    </cfRule>
  </conditionalFormatting>
  <conditionalFormatting sqref="T58">
    <cfRule type="cellIs" dxfId="10321" priority="10468" operator="lessThanOrEqual">
      <formula>0</formula>
    </cfRule>
  </conditionalFormatting>
  <conditionalFormatting sqref="T58">
    <cfRule type="cellIs" dxfId="10320" priority="10465" operator="lessThanOrEqual">
      <formula>0</formula>
    </cfRule>
  </conditionalFormatting>
  <conditionalFormatting sqref="T66">
    <cfRule type="cellIs" dxfId="10319" priority="10463" operator="lessThanOrEqual">
      <formula>0</formula>
    </cfRule>
  </conditionalFormatting>
  <conditionalFormatting sqref="T66">
    <cfRule type="cellIs" dxfId="10318" priority="10464" operator="lessThanOrEqual">
      <formula>0</formula>
    </cfRule>
  </conditionalFormatting>
  <conditionalFormatting sqref="T64">
    <cfRule type="cellIs" dxfId="10317" priority="10462" operator="lessThanOrEqual">
      <formula>0</formula>
    </cfRule>
  </conditionalFormatting>
  <conditionalFormatting sqref="T66">
    <cfRule type="cellIs" dxfId="10316" priority="10461" operator="lessThanOrEqual">
      <formula>0</formula>
    </cfRule>
  </conditionalFormatting>
  <conditionalFormatting sqref="T66">
    <cfRule type="cellIs" dxfId="10315" priority="10459" operator="lessThanOrEqual">
      <formula>0</formula>
    </cfRule>
  </conditionalFormatting>
  <conditionalFormatting sqref="T64">
    <cfRule type="cellIs" dxfId="10314" priority="10460" operator="lessThanOrEqual">
      <formula>0</formula>
    </cfRule>
  </conditionalFormatting>
  <conditionalFormatting sqref="T66">
    <cfRule type="cellIs" dxfId="10313" priority="10458" operator="lessThanOrEqual">
      <formula>0</formula>
    </cfRule>
  </conditionalFormatting>
  <conditionalFormatting sqref="T64">
    <cfRule type="cellIs" dxfId="10312" priority="10457" operator="lessThanOrEqual">
      <formula>0</formula>
    </cfRule>
  </conditionalFormatting>
  <conditionalFormatting sqref="T66">
    <cfRule type="cellIs" dxfId="10311" priority="10456" operator="lessThanOrEqual">
      <formula>0</formula>
    </cfRule>
  </conditionalFormatting>
  <conditionalFormatting sqref="T60">
    <cfRule type="cellIs" dxfId="10310" priority="10454" operator="lessThanOrEqual">
      <formula>0</formula>
    </cfRule>
  </conditionalFormatting>
  <conditionalFormatting sqref="T60">
    <cfRule type="cellIs" dxfId="10309" priority="10453" operator="lessThanOrEqual">
      <formula>0</formula>
    </cfRule>
  </conditionalFormatting>
  <conditionalFormatting sqref="T60">
    <cfRule type="cellIs" dxfId="10308" priority="10455" operator="lessThanOrEqual">
      <formula>0</formula>
    </cfRule>
  </conditionalFormatting>
  <conditionalFormatting sqref="T60">
    <cfRule type="cellIs" dxfId="10307" priority="10452" operator="lessThanOrEqual">
      <formula>0</formula>
    </cfRule>
  </conditionalFormatting>
  <conditionalFormatting sqref="T58">
    <cfRule type="cellIs" dxfId="10306" priority="10451" operator="lessThanOrEqual">
      <formula>0</formula>
    </cfRule>
  </conditionalFormatting>
  <conditionalFormatting sqref="T58">
    <cfRule type="cellIs" dxfId="10305" priority="10450" operator="lessThanOrEqual">
      <formula>0</formula>
    </cfRule>
  </conditionalFormatting>
  <conditionalFormatting sqref="T58">
    <cfRule type="cellIs" dxfId="10304" priority="10449" operator="lessThanOrEqual">
      <formula>0</formula>
    </cfRule>
  </conditionalFormatting>
  <conditionalFormatting sqref="T58">
    <cfRule type="cellIs" dxfId="10303" priority="10448" operator="lessThanOrEqual">
      <formula>0</formula>
    </cfRule>
  </conditionalFormatting>
  <conditionalFormatting sqref="T56">
    <cfRule type="cellIs" dxfId="10302" priority="10447" operator="lessThanOrEqual">
      <formula>0</formula>
    </cfRule>
  </conditionalFormatting>
  <conditionalFormatting sqref="T64">
    <cfRule type="cellIs" dxfId="10301" priority="10262" operator="lessThanOrEqual">
      <formula>0</formula>
    </cfRule>
  </conditionalFormatting>
  <conditionalFormatting sqref="T68">
    <cfRule type="cellIs" dxfId="10300" priority="10261" operator="lessThanOrEqual">
      <formula>0</formula>
    </cfRule>
  </conditionalFormatting>
  <conditionalFormatting sqref="T68">
    <cfRule type="cellIs" dxfId="10299" priority="10260" operator="lessThanOrEqual">
      <formula>0</formula>
    </cfRule>
  </conditionalFormatting>
  <conditionalFormatting sqref="T68">
    <cfRule type="cellIs" dxfId="10298" priority="10259" operator="lessThanOrEqual">
      <formula>0</formula>
    </cfRule>
  </conditionalFormatting>
  <conditionalFormatting sqref="T65">
    <cfRule type="cellIs" dxfId="10297" priority="10258" operator="lessThanOrEqual">
      <formula>0</formula>
    </cfRule>
  </conditionalFormatting>
  <conditionalFormatting sqref="T68">
    <cfRule type="cellIs" dxfId="10296" priority="10257" operator="lessThanOrEqual">
      <formula>0</formula>
    </cfRule>
  </conditionalFormatting>
  <conditionalFormatting sqref="T68">
    <cfRule type="cellIs" dxfId="10295" priority="10256" operator="lessThanOrEqual">
      <formula>0</formula>
    </cfRule>
  </conditionalFormatting>
  <conditionalFormatting sqref="T68">
    <cfRule type="cellIs" dxfId="10294" priority="10255" operator="lessThanOrEqual">
      <formula>0</formula>
    </cfRule>
  </conditionalFormatting>
  <conditionalFormatting sqref="T68">
    <cfRule type="cellIs" dxfId="10293" priority="10254" operator="lessThanOrEqual">
      <formula>0</formula>
    </cfRule>
  </conditionalFormatting>
  <conditionalFormatting sqref="T65">
    <cfRule type="cellIs" dxfId="10292" priority="10253" operator="lessThanOrEqual">
      <formula>0</formula>
    </cfRule>
  </conditionalFormatting>
  <conditionalFormatting sqref="T68">
    <cfRule type="cellIs" dxfId="10291" priority="10446" operator="lessThanOrEqual">
      <formula>0</formula>
    </cfRule>
  </conditionalFormatting>
  <conditionalFormatting sqref="T68">
    <cfRule type="cellIs" dxfId="10290" priority="10445" operator="lessThanOrEqual">
      <formula>0</formula>
    </cfRule>
  </conditionalFormatting>
  <conditionalFormatting sqref="T68">
    <cfRule type="cellIs" dxfId="10289" priority="10443" operator="lessThanOrEqual">
      <formula>0</formula>
    </cfRule>
  </conditionalFormatting>
  <conditionalFormatting sqref="T68">
    <cfRule type="cellIs" dxfId="10288" priority="10444" operator="lessThanOrEqual">
      <formula>0</formula>
    </cfRule>
  </conditionalFormatting>
  <conditionalFormatting sqref="T68">
    <cfRule type="cellIs" dxfId="10287" priority="10442" operator="lessThanOrEqual">
      <formula>0</formula>
    </cfRule>
  </conditionalFormatting>
  <conditionalFormatting sqref="T68">
    <cfRule type="cellIs" dxfId="10286" priority="10441" operator="lessThanOrEqual">
      <formula>0</formula>
    </cfRule>
  </conditionalFormatting>
  <conditionalFormatting sqref="T68">
    <cfRule type="cellIs" dxfId="10285" priority="10440" operator="lessThanOrEqual">
      <formula>0</formula>
    </cfRule>
  </conditionalFormatting>
  <conditionalFormatting sqref="T68">
    <cfRule type="cellIs" dxfId="10284" priority="10439" operator="lessThanOrEqual">
      <formula>0</formula>
    </cfRule>
  </conditionalFormatting>
  <conditionalFormatting sqref="T56">
    <cfRule type="cellIs" dxfId="10283" priority="10415" operator="lessThanOrEqual">
      <formula>0</formula>
    </cfRule>
  </conditionalFormatting>
  <conditionalFormatting sqref="T64">
    <cfRule type="cellIs" dxfId="10282" priority="10414" operator="lessThanOrEqual">
      <formula>0</formula>
    </cfRule>
  </conditionalFormatting>
  <conditionalFormatting sqref="T60">
    <cfRule type="cellIs" dxfId="10281" priority="10438" operator="lessThanOrEqual">
      <formula>0</formula>
    </cfRule>
  </conditionalFormatting>
  <conditionalFormatting sqref="T59">
    <cfRule type="cellIs" dxfId="10280" priority="10437" operator="lessThanOrEqual">
      <formula>0</formula>
    </cfRule>
  </conditionalFormatting>
  <conditionalFormatting sqref="T66">
    <cfRule type="cellIs" dxfId="10279" priority="10436" operator="lessThanOrEqual">
      <formula>0</formula>
    </cfRule>
  </conditionalFormatting>
  <conditionalFormatting sqref="T60">
    <cfRule type="cellIs" dxfId="10278" priority="10435" operator="lessThanOrEqual">
      <formula>0</formula>
    </cfRule>
  </conditionalFormatting>
  <conditionalFormatting sqref="T60">
    <cfRule type="cellIs" dxfId="10277" priority="10434" operator="lessThanOrEqual">
      <formula>0</formula>
    </cfRule>
  </conditionalFormatting>
  <conditionalFormatting sqref="T56">
    <cfRule type="cellIs" dxfId="10276" priority="10432" operator="lessThanOrEqual">
      <formula>0</formula>
    </cfRule>
  </conditionalFormatting>
  <conditionalFormatting sqref="T56">
    <cfRule type="cellIs" dxfId="10275" priority="10431" operator="lessThanOrEqual">
      <formula>0</formula>
    </cfRule>
  </conditionalFormatting>
  <conditionalFormatting sqref="T56">
    <cfRule type="cellIs" dxfId="10274" priority="10433" operator="lessThanOrEqual">
      <formula>0</formula>
    </cfRule>
  </conditionalFormatting>
  <conditionalFormatting sqref="T56">
    <cfRule type="cellIs" dxfId="10273" priority="10430" operator="lessThanOrEqual">
      <formula>0</formula>
    </cfRule>
  </conditionalFormatting>
  <conditionalFormatting sqref="T64">
    <cfRule type="cellIs" dxfId="10272" priority="10428" operator="lessThanOrEqual">
      <formula>0</formula>
    </cfRule>
  </conditionalFormatting>
  <conditionalFormatting sqref="T64">
    <cfRule type="cellIs" dxfId="10271" priority="10429" operator="lessThanOrEqual">
      <formula>0</formula>
    </cfRule>
  </conditionalFormatting>
  <conditionalFormatting sqref="T69">
    <cfRule type="cellIs" dxfId="10270" priority="10427" operator="lessThanOrEqual">
      <formula>0</formula>
    </cfRule>
  </conditionalFormatting>
  <conditionalFormatting sqref="T64">
    <cfRule type="cellIs" dxfId="10269" priority="10426" operator="lessThanOrEqual">
      <formula>0</formula>
    </cfRule>
  </conditionalFormatting>
  <conditionalFormatting sqref="T61">
    <cfRule type="cellIs" dxfId="10268" priority="10425" operator="lessThanOrEqual">
      <formula>0</formula>
    </cfRule>
  </conditionalFormatting>
  <conditionalFormatting sqref="T52">
    <cfRule type="cellIs" dxfId="10267" priority="10424" operator="lessThanOrEqual">
      <formula>0</formula>
    </cfRule>
  </conditionalFormatting>
  <conditionalFormatting sqref="T56">
    <cfRule type="cellIs" dxfId="10266" priority="10417" operator="lessThanOrEqual">
      <formula>0</formula>
    </cfRule>
  </conditionalFormatting>
  <conditionalFormatting sqref="T56">
    <cfRule type="cellIs" dxfId="10265" priority="10416" operator="lessThanOrEqual">
      <formula>0</formula>
    </cfRule>
  </conditionalFormatting>
  <conditionalFormatting sqref="T61">
    <cfRule type="cellIs" dxfId="10264" priority="10413" operator="lessThanOrEqual">
      <formula>0</formula>
    </cfRule>
  </conditionalFormatting>
  <conditionalFormatting sqref="T66">
    <cfRule type="cellIs" dxfId="10263" priority="10382" operator="lessThanOrEqual">
      <formula>0</formula>
    </cfRule>
  </conditionalFormatting>
  <conditionalFormatting sqref="T66">
    <cfRule type="cellIs" dxfId="10262" priority="10381" operator="lessThanOrEqual">
      <formula>0</formula>
    </cfRule>
  </conditionalFormatting>
  <conditionalFormatting sqref="T66">
    <cfRule type="cellIs" dxfId="10261" priority="10380" operator="lessThanOrEqual">
      <formula>0</formula>
    </cfRule>
  </conditionalFormatting>
  <conditionalFormatting sqref="T66">
    <cfRule type="cellIs" dxfId="10260" priority="10378" operator="lessThanOrEqual">
      <formula>0</formula>
    </cfRule>
  </conditionalFormatting>
  <conditionalFormatting sqref="T66">
    <cfRule type="cellIs" dxfId="10259" priority="10379" operator="lessThanOrEqual">
      <formula>0</formula>
    </cfRule>
  </conditionalFormatting>
  <conditionalFormatting sqref="T66">
    <cfRule type="cellIs" dxfId="10258" priority="10377" operator="lessThanOrEqual">
      <formula>0</formula>
    </cfRule>
  </conditionalFormatting>
  <conditionalFormatting sqref="T60">
    <cfRule type="cellIs" dxfId="10257" priority="10375" operator="lessThanOrEqual">
      <formula>0</formula>
    </cfRule>
  </conditionalFormatting>
  <conditionalFormatting sqref="T60">
    <cfRule type="cellIs" dxfId="10256" priority="10374" operator="lessThanOrEqual">
      <formula>0</formula>
    </cfRule>
  </conditionalFormatting>
  <conditionalFormatting sqref="T60">
    <cfRule type="cellIs" dxfId="10255" priority="10376" operator="lessThanOrEqual">
      <formula>0</formula>
    </cfRule>
  </conditionalFormatting>
  <conditionalFormatting sqref="T60">
    <cfRule type="cellIs" dxfId="10254" priority="10373" operator="lessThanOrEqual">
      <formula>0</formula>
    </cfRule>
  </conditionalFormatting>
  <conditionalFormatting sqref="T66">
    <cfRule type="cellIs" dxfId="10253" priority="10372" operator="lessThanOrEqual">
      <formula>0</formula>
    </cfRule>
  </conditionalFormatting>
  <conditionalFormatting sqref="T60">
    <cfRule type="cellIs" dxfId="10252" priority="10352" operator="lessThanOrEqual">
      <formula>0</formula>
    </cfRule>
  </conditionalFormatting>
  <conditionalFormatting sqref="T60">
    <cfRule type="cellIs" dxfId="10251" priority="10351" operator="lessThanOrEqual">
      <formula>0</formula>
    </cfRule>
  </conditionalFormatting>
  <conditionalFormatting sqref="T58">
    <cfRule type="cellIs" dxfId="10250" priority="10350" operator="lessThanOrEqual">
      <formula>0</formula>
    </cfRule>
  </conditionalFormatting>
  <conditionalFormatting sqref="T70">
    <cfRule type="cellIs" dxfId="10249" priority="10349" operator="lessThanOrEqual">
      <formula>0</formula>
    </cfRule>
  </conditionalFormatting>
  <conditionalFormatting sqref="T66">
    <cfRule type="cellIs" dxfId="10248" priority="10316" operator="lessThanOrEqual">
      <formula>0</formula>
    </cfRule>
  </conditionalFormatting>
  <conditionalFormatting sqref="T66">
    <cfRule type="cellIs" dxfId="10247" priority="10315" operator="lessThanOrEqual">
      <formula>0</formula>
    </cfRule>
  </conditionalFormatting>
  <conditionalFormatting sqref="T66">
    <cfRule type="cellIs" dxfId="10246" priority="10314" operator="lessThanOrEqual">
      <formula>0</formula>
    </cfRule>
  </conditionalFormatting>
  <conditionalFormatting sqref="T66">
    <cfRule type="cellIs" dxfId="10245" priority="10313" operator="lessThanOrEqual">
      <formula>0</formula>
    </cfRule>
  </conditionalFormatting>
  <conditionalFormatting sqref="T70">
    <cfRule type="cellIs" dxfId="10244" priority="10264" operator="lessThanOrEqual">
      <formula>0</formula>
    </cfRule>
  </conditionalFormatting>
  <conditionalFormatting sqref="T64">
    <cfRule type="cellIs" dxfId="10243" priority="10263" operator="lessThanOrEqual">
      <formula>0</formula>
    </cfRule>
  </conditionalFormatting>
  <conditionalFormatting sqref="T70">
    <cfRule type="cellIs" dxfId="10242" priority="10243" operator="lessThanOrEqual">
      <formula>0</formula>
    </cfRule>
  </conditionalFormatting>
  <conditionalFormatting sqref="T70">
    <cfRule type="cellIs" dxfId="10241" priority="10242" operator="lessThanOrEqual">
      <formula>0</formula>
    </cfRule>
  </conditionalFormatting>
  <conditionalFormatting sqref="T68">
    <cfRule type="cellIs" dxfId="10240" priority="10241" operator="lessThanOrEqual">
      <formula>0</formula>
    </cfRule>
  </conditionalFormatting>
  <conditionalFormatting sqref="T70">
    <cfRule type="cellIs" dxfId="10239" priority="10240" operator="lessThanOrEqual">
      <formula>0</formula>
    </cfRule>
  </conditionalFormatting>
  <conditionalFormatting sqref="T64">
    <cfRule type="cellIs" dxfId="10238" priority="10238" operator="lessThanOrEqual">
      <formula>0</formula>
    </cfRule>
  </conditionalFormatting>
  <conditionalFormatting sqref="T64">
    <cfRule type="cellIs" dxfId="10237" priority="10237" operator="lessThanOrEqual">
      <formula>0</formula>
    </cfRule>
  </conditionalFormatting>
  <conditionalFormatting sqref="T64">
    <cfRule type="cellIs" dxfId="10236" priority="10239" operator="lessThanOrEqual">
      <formula>0</formula>
    </cfRule>
  </conditionalFormatting>
  <conditionalFormatting sqref="T64">
    <cfRule type="cellIs" dxfId="10235" priority="10236" operator="lessThanOrEqual">
      <formula>0</formula>
    </cfRule>
  </conditionalFormatting>
  <conditionalFormatting sqref="T60">
    <cfRule type="cellIs" dxfId="10234" priority="10055" operator="lessThanOrEqual">
      <formula>0</formula>
    </cfRule>
  </conditionalFormatting>
  <conditionalFormatting sqref="T60">
    <cfRule type="cellIs" dxfId="10233" priority="10059" operator="lessThanOrEqual">
      <formula>0</formula>
    </cfRule>
  </conditionalFormatting>
  <conditionalFormatting sqref="T40">
    <cfRule type="cellIs" dxfId="10232" priority="10058" operator="lessThanOrEqual">
      <formula>0</formula>
    </cfRule>
  </conditionalFormatting>
  <conditionalFormatting sqref="T46">
    <cfRule type="cellIs" dxfId="10231" priority="10057" operator="lessThanOrEqual">
      <formula>0</formula>
    </cfRule>
  </conditionalFormatting>
  <conditionalFormatting sqref="T48">
    <cfRule type="cellIs" dxfId="10230" priority="10056" operator="lessThanOrEqual">
      <formula>0</formula>
    </cfRule>
  </conditionalFormatting>
  <conditionalFormatting sqref="T46">
    <cfRule type="cellIs" dxfId="10229" priority="10051" operator="lessThanOrEqual">
      <formula>0</formula>
    </cfRule>
  </conditionalFormatting>
  <conditionalFormatting sqref="T40">
    <cfRule type="cellIs" dxfId="10228" priority="10054" operator="lessThanOrEqual">
      <formula>0</formula>
    </cfRule>
  </conditionalFormatting>
  <conditionalFormatting sqref="T42">
    <cfRule type="cellIs" dxfId="10227" priority="10053" operator="lessThanOrEqual">
      <formula>0</formula>
    </cfRule>
  </conditionalFormatting>
  <conditionalFormatting sqref="T44">
    <cfRule type="cellIs" dxfId="10226" priority="10052" operator="lessThanOrEqual">
      <formula>0</formula>
    </cfRule>
  </conditionalFormatting>
  <conditionalFormatting sqref="T32">
    <cfRule type="cellIs" dxfId="10225" priority="10046" operator="lessThanOrEqual">
      <formula>0</formula>
    </cfRule>
  </conditionalFormatting>
  <conditionalFormatting sqref="T48">
    <cfRule type="cellIs" dxfId="10224" priority="10050" operator="lessThanOrEqual">
      <formula>0</formula>
    </cfRule>
  </conditionalFormatting>
  <conditionalFormatting sqref="T60">
    <cfRule type="cellIs" dxfId="10223" priority="10049" operator="lessThanOrEqual">
      <formula>0</formula>
    </cfRule>
  </conditionalFormatting>
  <conditionalFormatting sqref="T32">
    <cfRule type="cellIs" dxfId="10222" priority="10048" operator="lessThanOrEqual">
      <formula>0</formula>
    </cfRule>
  </conditionalFormatting>
  <conditionalFormatting sqref="T32">
    <cfRule type="cellIs" dxfId="10221" priority="10047" operator="lessThanOrEqual">
      <formula>0</formula>
    </cfRule>
  </conditionalFormatting>
  <conditionalFormatting sqref="T52">
    <cfRule type="cellIs" dxfId="10220" priority="10044" operator="lessThanOrEqual">
      <formula>0</formula>
    </cfRule>
  </conditionalFormatting>
  <conditionalFormatting sqref="T40">
    <cfRule type="cellIs" dxfId="10219" priority="10031" operator="lessThanOrEqual">
      <formula>0</formula>
    </cfRule>
  </conditionalFormatting>
  <conditionalFormatting sqref="T46">
    <cfRule type="cellIs" dxfId="10218" priority="10030" operator="lessThanOrEqual">
      <formula>0</formula>
    </cfRule>
  </conditionalFormatting>
  <conditionalFormatting sqref="T48">
    <cfRule type="cellIs" dxfId="10217" priority="10029" operator="lessThanOrEqual">
      <formula>0</formula>
    </cfRule>
  </conditionalFormatting>
  <conditionalFormatting sqref="T60">
    <cfRule type="cellIs" dxfId="10216" priority="10028" operator="lessThanOrEqual">
      <formula>0</formula>
    </cfRule>
  </conditionalFormatting>
  <conditionalFormatting sqref="T52">
    <cfRule type="cellIs" dxfId="10215" priority="10018" operator="lessThanOrEqual">
      <formula>0</formula>
    </cfRule>
  </conditionalFormatting>
  <conditionalFormatting sqref="T44">
    <cfRule type="cellIs" dxfId="10214" priority="10035" operator="lessThanOrEqual">
      <formula>0</formula>
    </cfRule>
  </conditionalFormatting>
  <conditionalFormatting sqref="T46">
    <cfRule type="cellIs" dxfId="10213" priority="10034" operator="lessThanOrEqual">
      <formula>0</formula>
    </cfRule>
  </conditionalFormatting>
  <conditionalFormatting sqref="T48">
    <cfRule type="cellIs" dxfId="10212" priority="10033" operator="lessThanOrEqual">
      <formula>0</formula>
    </cfRule>
  </conditionalFormatting>
  <conditionalFormatting sqref="T60">
    <cfRule type="cellIs" dxfId="10211" priority="10032" operator="lessThanOrEqual">
      <formula>0</formula>
    </cfRule>
  </conditionalFormatting>
  <conditionalFormatting sqref="T40">
    <cfRule type="cellIs" dxfId="10210" priority="10027" operator="lessThanOrEqual">
      <formula>0</formula>
    </cfRule>
  </conditionalFormatting>
  <conditionalFormatting sqref="T42">
    <cfRule type="cellIs" dxfId="10209" priority="10026" operator="lessThanOrEqual">
      <formula>0</formula>
    </cfRule>
  </conditionalFormatting>
  <conditionalFormatting sqref="T44">
    <cfRule type="cellIs" dxfId="10208" priority="10025" operator="lessThanOrEqual">
      <formula>0</formula>
    </cfRule>
  </conditionalFormatting>
  <conditionalFormatting sqref="T46">
    <cfRule type="cellIs" dxfId="10207" priority="10024" operator="lessThanOrEqual">
      <formula>0</formula>
    </cfRule>
  </conditionalFormatting>
  <conditionalFormatting sqref="T48">
    <cfRule type="cellIs" dxfId="10206" priority="10023" operator="lessThanOrEqual">
      <formula>0</formula>
    </cfRule>
  </conditionalFormatting>
  <conditionalFormatting sqref="T60">
    <cfRule type="cellIs" dxfId="10205" priority="10022" operator="lessThanOrEqual">
      <formula>0</formula>
    </cfRule>
  </conditionalFormatting>
  <conditionalFormatting sqref="T52">
    <cfRule type="cellIs" dxfId="10204" priority="10021" operator="lessThanOrEqual">
      <formula>0</formula>
    </cfRule>
  </conditionalFormatting>
  <conditionalFormatting sqref="T52">
    <cfRule type="cellIs" dxfId="10203" priority="10020" operator="lessThanOrEqual">
      <formula>0</formula>
    </cfRule>
  </conditionalFormatting>
  <conditionalFormatting sqref="T52">
    <cfRule type="cellIs" dxfId="10202" priority="10019" operator="lessThanOrEqual">
      <formula>0</formula>
    </cfRule>
  </conditionalFormatting>
  <conditionalFormatting sqref="T44">
    <cfRule type="cellIs" dxfId="10201" priority="10017" operator="lessThanOrEqual">
      <formula>0</formula>
    </cfRule>
  </conditionalFormatting>
  <conditionalFormatting sqref="T46">
    <cfRule type="cellIs" dxfId="10200" priority="10016" operator="lessThanOrEqual">
      <formula>0</formula>
    </cfRule>
  </conditionalFormatting>
  <conditionalFormatting sqref="T60">
    <cfRule type="cellIs" dxfId="10199" priority="10015" operator="lessThanOrEqual">
      <formula>0</formula>
    </cfRule>
  </conditionalFormatting>
  <conditionalFormatting sqref="T44">
    <cfRule type="cellIs" dxfId="10198" priority="10014" operator="lessThanOrEqual">
      <formula>0</formula>
    </cfRule>
  </conditionalFormatting>
  <conditionalFormatting sqref="T46">
    <cfRule type="cellIs" dxfId="10197" priority="10013" operator="lessThanOrEqual">
      <formula>0</formula>
    </cfRule>
  </conditionalFormatting>
  <conditionalFormatting sqref="T48">
    <cfRule type="cellIs" dxfId="10196" priority="10012" operator="lessThanOrEqual">
      <formula>0</formula>
    </cfRule>
  </conditionalFormatting>
  <conditionalFormatting sqref="T50">
    <cfRule type="cellIs" dxfId="10195" priority="10011" operator="lessThanOrEqual">
      <formula>0</formula>
    </cfRule>
  </conditionalFormatting>
  <conditionalFormatting sqref="T60">
    <cfRule type="cellIs" dxfId="10194" priority="10010" operator="lessThanOrEqual">
      <formula>0</formula>
    </cfRule>
  </conditionalFormatting>
  <conditionalFormatting sqref="T42">
    <cfRule type="cellIs" dxfId="10193" priority="10009" operator="lessThanOrEqual">
      <formula>0</formula>
    </cfRule>
  </conditionalFormatting>
  <conditionalFormatting sqref="T40">
    <cfRule type="cellIs" dxfId="10192" priority="10008" operator="lessThanOrEqual">
      <formula>0</formula>
    </cfRule>
  </conditionalFormatting>
  <conditionalFormatting sqref="T48">
    <cfRule type="cellIs" dxfId="10191" priority="10007" operator="lessThanOrEqual">
      <formula>0</formula>
    </cfRule>
  </conditionalFormatting>
  <conditionalFormatting sqref="T50">
    <cfRule type="cellIs" dxfId="10190" priority="10006" operator="lessThanOrEqual">
      <formula>0</formula>
    </cfRule>
  </conditionalFormatting>
  <conditionalFormatting sqref="T48">
    <cfRule type="cellIs" dxfId="10189" priority="10001" operator="lessThanOrEqual">
      <formula>0</formula>
    </cfRule>
  </conditionalFormatting>
  <conditionalFormatting sqref="T50">
    <cfRule type="cellIs" dxfId="10188" priority="10000" operator="lessThanOrEqual">
      <formula>0</formula>
    </cfRule>
  </conditionalFormatting>
  <conditionalFormatting sqref="T60">
    <cfRule type="cellIs" dxfId="10187" priority="9999" operator="lessThanOrEqual">
      <formula>0</formula>
    </cfRule>
  </conditionalFormatting>
  <conditionalFormatting sqref="T56">
    <cfRule type="cellIs" dxfId="10186" priority="9998" operator="lessThanOrEqual">
      <formula>0</formula>
    </cfRule>
  </conditionalFormatting>
  <conditionalFormatting sqref="T38">
    <cfRule type="cellIs" dxfId="10185" priority="9994" operator="lessThanOrEqual">
      <formula>0</formula>
    </cfRule>
  </conditionalFormatting>
  <conditionalFormatting sqref="T56">
    <cfRule type="cellIs" dxfId="10184" priority="9997" operator="lessThanOrEqual">
      <formula>0</formula>
    </cfRule>
  </conditionalFormatting>
  <conditionalFormatting sqref="T56">
    <cfRule type="cellIs" dxfId="10183" priority="9996" operator="lessThanOrEqual">
      <formula>0</formula>
    </cfRule>
  </conditionalFormatting>
  <conditionalFormatting sqref="T56">
    <cfRule type="cellIs" dxfId="10182" priority="9995" operator="lessThanOrEqual">
      <formula>0</formula>
    </cfRule>
  </conditionalFormatting>
  <conditionalFormatting sqref="T38">
    <cfRule type="cellIs" dxfId="10181" priority="9993" operator="lessThanOrEqual">
      <formula>0</formula>
    </cfRule>
  </conditionalFormatting>
  <conditionalFormatting sqref="T64">
    <cfRule type="cellIs" dxfId="10180" priority="9992" operator="lessThanOrEqual">
      <formula>0</formula>
    </cfRule>
  </conditionalFormatting>
  <conditionalFormatting sqref="T64">
    <cfRule type="cellIs" dxfId="10179" priority="9990" operator="lessThanOrEqual">
      <formula>0</formula>
    </cfRule>
  </conditionalFormatting>
  <conditionalFormatting sqref="T57">
    <cfRule type="cellIs" dxfId="10178" priority="9991" operator="lessThanOrEqual">
      <formula>0</formula>
    </cfRule>
  </conditionalFormatting>
  <conditionalFormatting sqref="T66">
    <cfRule type="cellIs" dxfId="10177" priority="9969" operator="lessThanOrEqual">
      <formula>0</formula>
    </cfRule>
  </conditionalFormatting>
  <conditionalFormatting sqref="T66">
    <cfRule type="cellIs" dxfId="10176" priority="9968" operator="lessThanOrEqual">
      <formula>0</formula>
    </cfRule>
  </conditionalFormatting>
  <conditionalFormatting sqref="T66">
    <cfRule type="cellIs" dxfId="10175" priority="9967" operator="lessThanOrEqual">
      <formula>0</formula>
    </cfRule>
  </conditionalFormatting>
  <conditionalFormatting sqref="T56">
    <cfRule type="cellIs" dxfId="10174" priority="9983" operator="lessThanOrEqual">
      <formula>0</formula>
    </cfRule>
  </conditionalFormatting>
  <conditionalFormatting sqref="T64">
    <cfRule type="cellIs" dxfId="10173" priority="9981" operator="lessThanOrEqual">
      <formula>0</formula>
    </cfRule>
  </conditionalFormatting>
  <conditionalFormatting sqref="T64">
    <cfRule type="cellIs" dxfId="10172" priority="9980" operator="lessThanOrEqual">
      <formula>0</formula>
    </cfRule>
  </conditionalFormatting>
  <conditionalFormatting sqref="T64">
    <cfRule type="cellIs" dxfId="10171" priority="9979" operator="lessThanOrEqual">
      <formula>0</formula>
    </cfRule>
  </conditionalFormatting>
  <conditionalFormatting sqref="T61">
    <cfRule type="cellIs" dxfId="10170" priority="9978" operator="lessThanOrEqual">
      <formula>0</formula>
    </cfRule>
  </conditionalFormatting>
  <conditionalFormatting sqref="T56">
    <cfRule type="cellIs" dxfId="10169" priority="9985" operator="lessThanOrEqual">
      <formula>0</formula>
    </cfRule>
  </conditionalFormatting>
  <conditionalFormatting sqref="T56">
    <cfRule type="cellIs" dxfId="10168" priority="9984" operator="lessThanOrEqual">
      <formula>0</formula>
    </cfRule>
  </conditionalFormatting>
  <conditionalFormatting sqref="T56">
    <cfRule type="cellIs" dxfId="10167" priority="9982" operator="lessThanOrEqual">
      <formula>0</formula>
    </cfRule>
  </conditionalFormatting>
  <conditionalFormatting sqref="T64">
    <cfRule type="cellIs" dxfId="10166" priority="9977" operator="lessThanOrEqual">
      <formula>0</formula>
    </cfRule>
  </conditionalFormatting>
  <conditionalFormatting sqref="T64">
    <cfRule type="cellIs" dxfId="10165" priority="9976" operator="lessThanOrEqual">
      <formula>0</formula>
    </cfRule>
  </conditionalFormatting>
  <conditionalFormatting sqref="T64">
    <cfRule type="cellIs" dxfId="10164" priority="9975" operator="lessThanOrEqual">
      <formula>0</formula>
    </cfRule>
  </conditionalFormatting>
  <conditionalFormatting sqref="T56">
    <cfRule type="cellIs" dxfId="10163" priority="9974" operator="lessThanOrEqual">
      <formula>0</formula>
    </cfRule>
  </conditionalFormatting>
  <conditionalFormatting sqref="T56">
    <cfRule type="cellIs" dxfId="10162" priority="9973" operator="lessThanOrEqual">
      <formula>0</formula>
    </cfRule>
  </conditionalFormatting>
  <conditionalFormatting sqref="T66">
    <cfRule type="cellIs" dxfId="10161" priority="9964" operator="lessThanOrEqual">
      <formula>0</formula>
    </cfRule>
  </conditionalFormatting>
  <conditionalFormatting sqref="T66">
    <cfRule type="cellIs" dxfId="10160" priority="9966" operator="lessThanOrEqual">
      <formula>0</formula>
    </cfRule>
  </conditionalFormatting>
  <conditionalFormatting sqref="T66">
    <cfRule type="cellIs" dxfId="10159" priority="9965" operator="lessThanOrEqual">
      <formula>0</formula>
    </cfRule>
  </conditionalFormatting>
  <conditionalFormatting sqref="T66">
    <cfRule type="cellIs" dxfId="10158" priority="9963" operator="lessThanOrEqual">
      <formula>0</formula>
    </cfRule>
  </conditionalFormatting>
  <conditionalFormatting sqref="T60">
    <cfRule type="cellIs" dxfId="10157" priority="9962" operator="lessThanOrEqual">
      <formula>0</formula>
    </cfRule>
  </conditionalFormatting>
  <conditionalFormatting sqref="T60">
    <cfRule type="cellIs" dxfId="10156" priority="9961" operator="lessThanOrEqual">
      <formula>0</formula>
    </cfRule>
  </conditionalFormatting>
  <conditionalFormatting sqref="T65">
    <cfRule type="cellIs" dxfId="10155" priority="9960" operator="lessThanOrEqual">
      <formula>0</formula>
    </cfRule>
  </conditionalFormatting>
  <conditionalFormatting sqref="T60">
    <cfRule type="cellIs" dxfId="10154" priority="9959" operator="lessThanOrEqual">
      <formula>0</formula>
    </cfRule>
  </conditionalFormatting>
  <conditionalFormatting sqref="T60">
    <cfRule type="cellIs" dxfId="10153" priority="9958" operator="lessThanOrEqual">
      <formula>0</formula>
    </cfRule>
  </conditionalFormatting>
  <conditionalFormatting sqref="T60">
    <cfRule type="cellIs" dxfId="10152" priority="9957" operator="lessThanOrEqual">
      <formula>0</formula>
    </cfRule>
  </conditionalFormatting>
  <conditionalFormatting sqref="T60">
    <cfRule type="cellIs" dxfId="10151" priority="9956" operator="lessThanOrEqual">
      <formula>0</formula>
    </cfRule>
  </conditionalFormatting>
  <conditionalFormatting sqref="T60">
    <cfRule type="cellIs" dxfId="10150" priority="9955" operator="lessThanOrEqual">
      <formula>0</formula>
    </cfRule>
  </conditionalFormatting>
  <conditionalFormatting sqref="T60">
    <cfRule type="cellIs" dxfId="10149" priority="9954" operator="lessThanOrEqual">
      <formula>0</formula>
    </cfRule>
  </conditionalFormatting>
  <conditionalFormatting sqref="T60">
    <cfRule type="cellIs" dxfId="10148" priority="9953" operator="lessThanOrEqual">
      <formula>0</formula>
    </cfRule>
  </conditionalFormatting>
  <conditionalFormatting sqref="T60">
    <cfRule type="cellIs" dxfId="10147" priority="9952" operator="lessThanOrEqual">
      <formula>0</formula>
    </cfRule>
  </conditionalFormatting>
  <conditionalFormatting sqref="T60">
    <cfRule type="cellIs" dxfId="10146" priority="9951" operator="lessThanOrEqual">
      <formula>0</formula>
    </cfRule>
  </conditionalFormatting>
  <conditionalFormatting sqref="T60">
    <cfRule type="cellIs" dxfId="10145" priority="9950" operator="lessThanOrEqual">
      <formula>0</formula>
    </cfRule>
  </conditionalFormatting>
  <conditionalFormatting sqref="T60">
    <cfRule type="cellIs" dxfId="10144" priority="9949" operator="lessThanOrEqual">
      <formula>0</formula>
    </cfRule>
  </conditionalFormatting>
  <conditionalFormatting sqref="T64">
    <cfRule type="cellIs" dxfId="10143" priority="9947" operator="lessThanOrEqual">
      <formula>0</formula>
    </cfRule>
  </conditionalFormatting>
  <conditionalFormatting sqref="T64">
    <cfRule type="cellIs" dxfId="10142" priority="9948" operator="lessThanOrEqual">
      <formula>0</formula>
    </cfRule>
  </conditionalFormatting>
  <conditionalFormatting sqref="T64">
    <cfRule type="cellIs" dxfId="10141" priority="9946" operator="lessThanOrEqual">
      <formula>0</formula>
    </cfRule>
  </conditionalFormatting>
  <conditionalFormatting sqref="T64">
    <cfRule type="cellIs" dxfId="10140" priority="9945" operator="lessThanOrEqual">
      <formula>0</formula>
    </cfRule>
  </conditionalFormatting>
  <conditionalFormatting sqref="T64">
    <cfRule type="cellIs" dxfId="10139" priority="9944" operator="lessThanOrEqual">
      <formula>0</formula>
    </cfRule>
  </conditionalFormatting>
  <conditionalFormatting sqref="T61">
    <cfRule type="cellIs" dxfId="10138" priority="9943" operator="lessThanOrEqual">
      <formula>0</formula>
    </cfRule>
  </conditionalFormatting>
  <conditionalFormatting sqref="T64">
    <cfRule type="cellIs" dxfId="10137" priority="9942" operator="lessThanOrEqual">
      <formula>0</formula>
    </cfRule>
  </conditionalFormatting>
  <conditionalFormatting sqref="T64">
    <cfRule type="cellIs" dxfId="10136" priority="9941" operator="lessThanOrEqual">
      <formula>0</formula>
    </cfRule>
  </conditionalFormatting>
  <conditionalFormatting sqref="T64">
    <cfRule type="cellIs" dxfId="10135" priority="9940" operator="lessThanOrEqual">
      <formula>0</formula>
    </cfRule>
  </conditionalFormatting>
  <conditionalFormatting sqref="T66">
    <cfRule type="cellIs" dxfId="10134" priority="9939" operator="lessThanOrEqual">
      <formula>0</formula>
    </cfRule>
  </conditionalFormatting>
  <conditionalFormatting sqref="T66">
    <cfRule type="cellIs" dxfId="10133" priority="9937" operator="lessThanOrEqual">
      <formula>0</formula>
    </cfRule>
  </conditionalFormatting>
  <conditionalFormatting sqref="T66">
    <cfRule type="cellIs" dxfId="10132" priority="9936" operator="lessThanOrEqual">
      <formula>0</formula>
    </cfRule>
  </conditionalFormatting>
  <conditionalFormatting sqref="T66">
    <cfRule type="cellIs" dxfId="10131" priority="9938" operator="lessThanOrEqual">
      <formula>0</formula>
    </cfRule>
  </conditionalFormatting>
  <conditionalFormatting sqref="T66">
    <cfRule type="cellIs" dxfId="10130" priority="9935" operator="lessThanOrEqual">
      <formula>0</formula>
    </cfRule>
  </conditionalFormatting>
  <conditionalFormatting sqref="T66">
    <cfRule type="cellIs" dxfId="10129" priority="9934" operator="lessThanOrEqual">
      <formula>0</formula>
    </cfRule>
  </conditionalFormatting>
  <conditionalFormatting sqref="T66">
    <cfRule type="cellIs" dxfId="10128" priority="9933" operator="lessThanOrEqual">
      <formula>0</formula>
    </cfRule>
  </conditionalFormatting>
  <conditionalFormatting sqref="T66">
    <cfRule type="cellIs" dxfId="10127" priority="9932" operator="lessThanOrEqual">
      <formula>0</formula>
    </cfRule>
  </conditionalFormatting>
  <conditionalFormatting sqref="T64">
    <cfRule type="cellIs" dxfId="10126" priority="9931" operator="lessThanOrEqual">
      <formula>0</formula>
    </cfRule>
  </conditionalFormatting>
  <conditionalFormatting sqref="T67">
    <cfRule type="cellIs" dxfId="10125" priority="9930" operator="lessThanOrEqual">
      <formula>0</formula>
    </cfRule>
  </conditionalFormatting>
  <conditionalFormatting sqref="T64">
    <cfRule type="cellIs" dxfId="10124" priority="9929" operator="lessThanOrEqual">
      <formula>0</formula>
    </cfRule>
  </conditionalFormatting>
  <conditionalFormatting sqref="T64">
    <cfRule type="cellIs" dxfId="10123" priority="9928" operator="lessThanOrEqual">
      <formula>0</formula>
    </cfRule>
  </conditionalFormatting>
  <conditionalFormatting sqref="T64">
    <cfRule type="cellIs" dxfId="10122" priority="9927" operator="lessThanOrEqual">
      <formula>0</formula>
    </cfRule>
  </conditionalFormatting>
  <conditionalFormatting sqref="T64">
    <cfRule type="cellIs" dxfId="10121" priority="9925" operator="lessThanOrEqual">
      <formula>0</formula>
    </cfRule>
  </conditionalFormatting>
  <conditionalFormatting sqref="T61">
    <cfRule type="cellIs" dxfId="10120" priority="9926" operator="lessThanOrEqual">
      <formula>0</formula>
    </cfRule>
  </conditionalFormatting>
  <conditionalFormatting sqref="T64">
    <cfRule type="cellIs" dxfId="10119" priority="9924" operator="lessThanOrEqual">
      <formula>0</formula>
    </cfRule>
  </conditionalFormatting>
  <conditionalFormatting sqref="T64">
    <cfRule type="cellIs" dxfId="10118" priority="9923" operator="lessThanOrEqual">
      <formula>0</formula>
    </cfRule>
  </conditionalFormatting>
  <conditionalFormatting sqref="T66">
    <cfRule type="cellIs" dxfId="10117" priority="9922" operator="lessThanOrEqual">
      <formula>0</formula>
    </cfRule>
  </conditionalFormatting>
  <conditionalFormatting sqref="T64 T56 T60">
    <cfRule type="cellIs" dxfId="10116" priority="9921" operator="lessThanOrEqual">
      <formula>0</formula>
    </cfRule>
  </conditionalFormatting>
  <conditionalFormatting sqref="T60">
    <cfRule type="cellIs" dxfId="10115" priority="9920" operator="lessThanOrEqual">
      <formula>0</formula>
    </cfRule>
  </conditionalFormatting>
  <conditionalFormatting sqref="T64">
    <cfRule type="cellIs" dxfId="10114" priority="9907" operator="lessThanOrEqual">
      <formula>0</formula>
    </cfRule>
  </conditionalFormatting>
  <conditionalFormatting sqref="T64">
    <cfRule type="cellIs" dxfId="10113" priority="9906" operator="lessThanOrEqual">
      <formula>0</formula>
    </cfRule>
  </conditionalFormatting>
  <conditionalFormatting sqref="T64">
    <cfRule type="cellIs" dxfId="10112" priority="9905" operator="lessThanOrEqual">
      <formula>0</formula>
    </cfRule>
  </conditionalFormatting>
  <conditionalFormatting sqref="T66">
    <cfRule type="cellIs" dxfId="10111" priority="9903" operator="lessThanOrEqual">
      <formula>0</formula>
    </cfRule>
  </conditionalFormatting>
  <conditionalFormatting sqref="T66">
    <cfRule type="cellIs" dxfId="10110" priority="9904" operator="lessThanOrEqual">
      <formula>0</formula>
    </cfRule>
  </conditionalFormatting>
  <conditionalFormatting sqref="T64">
    <cfRule type="cellIs" dxfId="10109" priority="9902" operator="lessThanOrEqual">
      <formula>0</formula>
    </cfRule>
  </conditionalFormatting>
  <conditionalFormatting sqref="T66">
    <cfRule type="cellIs" dxfId="10108" priority="9901" operator="lessThanOrEqual">
      <formula>0</formula>
    </cfRule>
  </conditionalFormatting>
  <conditionalFormatting sqref="T64">
    <cfRule type="cellIs" dxfId="10107" priority="9900" operator="lessThanOrEqual">
      <formula>0</formula>
    </cfRule>
  </conditionalFormatting>
  <conditionalFormatting sqref="T71">
    <cfRule type="cellIs" dxfId="10106" priority="10235" operator="lessThanOrEqual">
      <formula>0</formula>
    </cfRule>
  </conditionalFormatting>
  <conditionalFormatting sqref="T71">
    <cfRule type="cellIs" dxfId="10105" priority="10234" operator="lessThanOrEqual">
      <formula>0</formula>
    </cfRule>
  </conditionalFormatting>
  <conditionalFormatting sqref="T38">
    <cfRule type="cellIs" dxfId="10104" priority="10233" operator="lessThanOrEqual">
      <formula>0</formula>
    </cfRule>
  </conditionalFormatting>
  <conditionalFormatting sqref="T32">
    <cfRule type="cellIs" dxfId="10103" priority="10232" operator="lessThanOrEqual">
      <formula>0</formula>
    </cfRule>
  </conditionalFormatting>
  <conditionalFormatting sqref="T40">
    <cfRule type="cellIs" dxfId="10102" priority="10231" operator="lessThanOrEqual">
      <formula>0</formula>
    </cfRule>
  </conditionalFormatting>
  <conditionalFormatting sqref="T53">
    <cfRule type="cellIs" dxfId="10101" priority="10230" operator="lessThanOrEqual">
      <formula>0</formula>
    </cfRule>
  </conditionalFormatting>
  <conditionalFormatting sqref="T60">
    <cfRule type="cellIs" dxfId="10100" priority="10229" operator="lessThanOrEqual">
      <formula>0</formula>
    </cfRule>
  </conditionalFormatting>
  <conditionalFormatting sqref="T30">
    <cfRule type="cellIs" dxfId="10099" priority="10228" operator="lessThanOrEqual">
      <formula>0</formula>
    </cfRule>
  </conditionalFormatting>
  <conditionalFormatting sqref="T32">
    <cfRule type="cellIs" dxfId="10098" priority="10227" operator="lessThanOrEqual">
      <formula>0</formula>
    </cfRule>
  </conditionalFormatting>
  <conditionalFormatting sqref="T38">
    <cfRule type="cellIs" dxfId="10097" priority="10226" operator="lessThanOrEqual">
      <formula>0</formula>
    </cfRule>
  </conditionalFormatting>
  <conditionalFormatting sqref="T40">
    <cfRule type="cellIs" dxfId="10096" priority="10225" operator="lessThanOrEqual">
      <formula>0</formula>
    </cfRule>
  </conditionalFormatting>
  <conditionalFormatting sqref="T42">
    <cfRule type="cellIs" dxfId="10095" priority="10224" operator="lessThanOrEqual">
      <formula>0</formula>
    </cfRule>
  </conditionalFormatting>
  <conditionalFormatting sqref="T44">
    <cfRule type="cellIs" dxfId="10094" priority="10223" operator="lessThanOrEqual">
      <formula>0</formula>
    </cfRule>
  </conditionalFormatting>
  <conditionalFormatting sqref="T34">
    <cfRule type="cellIs" dxfId="10093" priority="10222" operator="lessThanOrEqual">
      <formula>0</formula>
    </cfRule>
  </conditionalFormatting>
  <conditionalFormatting sqref="T42">
    <cfRule type="cellIs" dxfId="10092" priority="10221" operator="lessThanOrEqual">
      <formula>0</formula>
    </cfRule>
  </conditionalFormatting>
  <conditionalFormatting sqref="T44">
    <cfRule type="cellIs" dxfId="10091" priority="10220" operator="lessThanOrEqual">
      <formula>0</formula>
    </cfRule>
  </conditionalFormatting>
  <conditionalFormatting sqref="T34">
    <cfRule type="cellIs" dxfId="10090" priority="10219" operator="lessThanOrEqual">
      <formula>0</formula>
    </cfRule>
  </conditionalFormatting>
  <conditionalFormatting sqref="T38">
    <cfRule type="cellIs" dxfId="10089" priority="10218" operator="lessThanOrEqual">
      <formula>0</formula>
    </cfRule>
  </conditionalFormatting>
  <conditionalFormatting sqref="T40">
    <cfRule type="cellIs" dxfId="10088" priority="10217" operator="lessThanOrEqual">
      <formula>0</formula>
    </cfRule>
  </conditionalFormatting>
  <conditionalFormatting sqref="T42">
    <cfRule type="cellIs" dxfId="10087" priority="10216" operator="lessThanOrEqual">
      <formula>0</formula>
    </cfRule>
  </conditionalFormatting>
  <conditionalFormatting sqref="T44">
    <cfRule type="cellIs" dxfId="10086" priority="10215" operator="lessThanOrEqual">
      <formula>0</formula>
    </cfRule>
  </conditionalFormatting>
  <conditionalFormatting sqref="T50">
    <cfRule type="cellIs" dxfId="10085" priority="10213" operator="lessThanOrEqual">
      <formula>0</formula>
    </cfRule>
  </conditionalFormatting>
  <conditionalFormatting sqref="T50">
    <cfRule type="cellIs" dxfId="10084" priority="10212" operator="lessThanOrEqual">
      <formula>0</formula>
    </cfRule>
  </conditionalFormatting>
  <conditionalFormatting sqref="T50">
    <cfRule type="cellIs" dxfId="10083" priority="10214" operator="lessThanOrEqual">
      <formula>0</formula>
    </cfRule>
  </conditionalFormatting>
  <conditionalFormatting sqref="T50">
    <cfRule type="cellIs" dxfId="10082" priority="10211" operator="lessThanOrEqual">
      <formula>0</formula>
    </cfRule>
  </conditionalFormatting>
  <conditionalFormatting sqref="T48">
    <cfRule type="cellIs" dxfId="10081" priority="10210" operator="lessThanOrEqual">
      <formula>0</formula>
    </cfRule>
  </conditionalFormatting>
  <conditionalFormatting sqref="T48">
    <cfRule type="cellIs" dxfId="10080" priority="10209" operator="lessThanOrEqual">
      <formula>0</formula>
    </cfRule>
  </conditionalFormatting>
  <conditionalFormatting sqref="T48">
    <cfRule type="cellIs" dxfId="10079" priority="10208" operator="lessThanOrEqual">
      <formula>0</formula>
    </cfRule>
  </conditionalFormatting>
  <conditionalFormatting sqref="T48">
    <cfRule type="cellIs" dxfId="10078" priority="10207" operator="lessThanOrEqual">
      <formula>0</formula>
    </cfRule>
  </conditionalFormatting>
  <conditionalFormatting sqref="T38">
    <cfRule type="cellIs" dxfId="10077" priority="10197" operator="lessThanOrEqual">
      <formula>0</formula>
    </cfRule>
  </conditionalFormatting>
  <conditionalFormatting sqref="T34">
    <cfRule type="cellIs" dxfId="10076" priority="10205" operator="lessThanOrEqual">
      <formula>0</formula>
    </cfRule>
  </conditionalFormatting>
  <conditionalFormatting sqref="T42">
    <cfRule type="cellIs" dxfId="10075" priority="10204" operator="lessThanOrEqual">
      <formula>0</formula>
    </cfRule>
  </conditionalFormatting>
  <conditionalFormatting sqref="T42">
    <cfRule type="cellIs" dxfId="10074" priority="10200" operator="lessThanOrEqual">
      <formula>0</formula>
    </cfRule>
  </conditionalFormatting>
  <conditionalFormatting sqref="T40">
    <cfRule type="cellIs" dxfId="10073" priority="10206" operator="lessThanOrEqual">
      <formula>0</formula>
    </cfRule>
  </conditionalFormatting>
  <conditionalFormatting sqref="T32">
    <cfRule type="cellIs" dxfId="10072" priority="10203" operator="lessThanOrEqual">
      <formula>0</formula>
    </cfRule>
  </conditionalFormatting>
  <conditionalFormatting sqref="T34">
    <cfRule type="cellIs" dxfId="10071" priority="10202" operator="lessThanOrEqual">
      <formula>0</formula>
    </cfRule>
  </conditionalFormatting>
  <conditionalFormatting sqref="T40">
    <cfRule type="cellIs" dxfId="10070" priority="10201" operator="lessThanOrEqual">
      <formula>0</formula>
    </cfRule>
  </conditionalFormatting>
  <conditionalFormatting sqref="T44">
    <cfRule type="cellIs" dxfId="10069" priority="10199" operator="lessThanOrEqual">
      <formula>0</formula>
    </cfRule>
  </conditionalFormatting>
  <conditionalFormatting sqref="T46">
    <cfRule type="cellIs" dxfId="10068" priority="10198" operator="lessThanOrEqual">
      <formula>0</formula>
    </cfRule>
  </conditionalFormatting>
  <conditionalFormatting sqref="T44">
    <cfRule type="cellIs" dxfId="10067" priority="10196" operator="lessThanOrEqual">
      <formula>0</formula>
    </cfRule>
  </conditionalFormatting>
  <conditionalFormatting sqref="T46">
    <cfRule type="cellIs" dxfId="10066" priority="10195" operator="lessThanOrEqual">
      <formula>0</formula>
    </cfRule>
  </conditionalFormatting>
  <conditionalFormatting sqref="T40">
    <cfRule type="cellIs" dxfId="10065" priority="10193" operator="lessThanOrEqual">
      <formula>0</formula>
    </cfRule>
  </conditionalFormatting>
  <conditionalFormatting sqref="T38">
    <cfRule type="cellIs" dxfId="10064" priority="10194" operator="lessThanOrEqual">
      <formula>0</formula>
    </cfRule>
  </conditionalFormatting>
  <conditionalFormatting sqref="T42">
    <cfRule type="cellIs" dxfId="10063" priority="10192" operator="lessThanOrEqual">
      <formula>0</formula>
    </cfRule>
  </conditionalFormatting>
  <conditionalFormatting sqref="T44">
    <cfRule type="cellIs" dxfId="10062" priority="10191" operator="lessThanOrEqual">
      <formula>0</formula>
    </cfRule>
  </conditionalFormatting>
  <conditionalFormatting sqref="T46">
    <cfRule type="cellIs" dxfId="10061" priority="10190" operator="lessThanOrEqual">
      <formula>0</formula>
    </cfRule>
  </conditionalFormatting>
  <conditionalFormatting sqref="T30">
    <cfRule type="cellIs" dxfId="10060" priority="10189" operator="lessThanOrEqual">
      <formula>0</formula>
    </cfRule>
  </conditionalFormatting>
  <conditionalFormatting sqref="T50">
    <cfRule type="cellIs" dxfId="10059" priority="10185" operator="lessThanOrEqual">
      <formula>0</formula>
    </cfRule>
  </conditionalFormatting>
  <conditionalFormatting sqref="T30">
    <cfRule type="cellIs" dxfId="10058" priority="10188" operator="lessThanOrEqual">
      <formula>0</formula>
    </cfRule>
  </conditionalFormatting>
  <conditionalFormatting sqref="T30">
    <cfRule type="cellIs" dxfId="10057" priority="10187" operator="lessThanOrEqual">
      <formula>0</formula>
    </cfRule>
  </conditionalFormatting>
  <conditionalFormatting sqref="T30">
    <cfRule type="cellIs" dxfId="10056" priority="10186" operator="lessThanOrEqual">
      <formula>0</formula>
    </cfRule>
  </conditionalFormatting>
  <conditionalFormatting sqref="T50">
    <cfRule type="cellIs" dxfId="10055" priority="10184" operator="lessThanOrEqual">
      <formula>0</formula>
    </cfRule>
  </conditionalFormatting>
  <conditionalFormatting sqref="T50">
    <cfRule type="cellIs" dxfId="10054" priority="10183" operator="lessThanOrEqual">
      <formula>0</formula>
    </cfRule>
  </conditionalFormatting>
  <conditionalFormatting sqref="T50">
    <cfRule type="cellIs" dxfId="10053" priority="10182" operator="lessThanOrEqual">
      <formula>0</formula>
    </cfRule>
  </conditionalFormatting>
  <conditionalFormatting sqref="T42">
    <cfRule type="cellIs" dxfId="10052" priority="10180" operator="lessThanOrEqual">
      <formula>0</formula>
    </cfRule>
  </conditionalFormatting>
  <conditionalFormatting sqref="T50">
    <cfRule type="cellIs" dxfId="10051" priority="10167" operator="lessThanOrEqual">
      <formula>0</formula>
    </cfRule>
  </conditionalFormatting>
  <conditionalFormatting sqref="T50">
    <cfRule type="cellIs" dxfId="10050" priority="10166" operator="lessThanOrEqual">
      <formula>0</formula>
    </cfRule>
  </conditionalFormatting>
  <conditionalFormatting sqref="T50">
    <cfRule type="cellIs" dxfId="10049" priority="10165" operator="lessThanOrEqual">
      <formula>0</formula>
    </cfRule>
  </conditionalFormatting>
  <conditionalFormatting sqref="T42">
    <cfRule type="cellIs" dxfId="10048" priority="10178" operator="lessThanOrEqual">
      <formula>0</formula>
    </cfRule>
  </conditionalFormatting>
  <conditionalFormatting sqref="T42">
    <cfRule type="cellIs" dxfId="10047" priority="10170" operator="lessThanOrEqual">
      <formula>0</formula>
    </cfRule>
  </conditionalFormatting>
  <conditionalFormatting sqref="T46">
    <cfRule type="cellIs" dxfId="10046" priority="10176" operator="lessThanOrEqual">
      <formula>0</formula>
    </cfRule>
  </conditionalFormatting>
  <conditionalFormatting sqref="T44">
    <cfRule type="cellIs" dxfId="10045" priority="10174" operator="lessThanOrEqual">
      <formula>0</formula>
    </cfRule>
  </conditionalFormatting>
  <conditionalFormatting sqref="T38">
    <cfRule type="cellIs" dxfId="10044" priority="10175" operator="lessThanOrEqual">
      <formula>0</formula>
    </cfRule>
  </conditionalFormatting>
  <conditionalFormatting sqref="T46">
    <cfRule type="cellIs" dxfId="10043" priority="10173" operator="lessThanOrEqual">
      <formula>0</formula>
    </cfRule>
  </conditionalFormatting>
  <conditionalFormatting sqref="T40">
    <cfRule type="cellIs" dxfId="10042" priority="10181" operator="lessThanOrEqual">
      <formula>0</formula>
    </cfRule>
  </conditionalFormatting>
  <conditionalFormatting sqref="T40">
    <cfRule type="cellIs" dxfId="10041" priority="10179" operator="lessThanOrEqual">
      <formula>0</formula>
    </cfRule>
  </conditionalFormatting>
  <conditionalFormatting sqref="T44">
    <cfRule type="cellIs" dxfId="10040" priority="10177" operator="lessThanOrEqual">
      <formula>0</formula>
    </cfRule>
  </conditionalFormatting>
  <conditionalFormatting sqref="T40">
    <cfRule type="cellIs" dxfId="10039" priority="10171" operator="lessThanOrEqual">
      <formula>0</formula>
    </cfRule>
  </conditionalFormatting>
  <conditionalFormatting sqref="T38">
    <cfRule type="cellIs" dxfId="10038" priority="10172" operator="lessThanOrEqual">
      <formula>0</formula>
    </cfRule>
  </conditionalFormatting>
  <conditionalFormatting sqref="T44">
    <cfRule type="cellIs" dxfId="10037" priority="10169" operator="lessThanOrEqual">
      <formula>0</formula>
    </cfRule>
  </conditionalFormatting>
  <conditionalFormatting sqref="T46">
    <cfRule type="cellIs" dxfId="10036" priority="10168" operator="lessThanOrEqual">
      <formula>0</formula>
    </cfRule>
  </conditionalFormatting>
  <conditionalFormatting sqref="T60">
    <cfRule type="cellIs" dxfId="10035" priority="10162" operator="lessThanOrEqual">
      <formula>0</formula>
    </cfRule>
  </conditionalFormatting>
  <conditionalFormatting sqref="T50">
    <cfRule type="cellIs" dxfId="10034" priority="10164" operator="lessThanOrEqual">
      <formula>0</formula>
    </cfRule>
  </conditionalFormatting>
  <conditionalFormatting sqref="T60">
    <cfRule type="cellIs" dxfId="10033" priority="10163" operator="lessThanOrEqual">
      <formula>0</formula>
    </cfRule>
  </conditionalFormatting>
  <conditionalFormatting sqref="T42">
    <cfRule type="cellIs" dxfId="10032" priority="10161" operator="lessThanOrEqual">
      <formula>0</formula>
    </cfRule>
  </conditionalFormatting>
  <conditionalFormatting sqref="T44">
    <cfRule type="cellIs" dxfId="10031" priority="10160" operator="lessThanOrEqual">
      <formula>0</formula>
    </cfRule>
  </conditionalFormatting>
  <conditionalFormatting sqref="T57">
    <cfRule type="cellIs" dxfId="10030" priority="10158" operator="lessThanOrEqual">
      <formula>0</formula>
    </cfRule>
  </conditionalFormatting>
  <conditionalFormatting sqref="T60">
    <cfRule type="cellIs" dxfId="10029" priority="10159" operator="lessThanOrEqual">
      <formula>0</formula>
    </cfRule>
  </conditionalFormatting>
  <conditionalFormatting sqref="T42">
    <cfRule type="cellIs" dxfId="10028" priority="10157" operator="lessThanOrEqual">
      <formula>0</formula>
    </cfRule>
  </conditionalFormatting>
  <conditionalFormatting sqref="T44">
    <cfRule type="cellIs" dxfId="10027" priority="10156" operator="lessThanOrEqual">
      <formula>0</formula>
    </cfRule>
  </conditionalFormatting>
  <conditionalFormatting sqref="T46">
    <cfRule type="cellIs" dxfId="10026" priority="10155" operator="lessThanOrEqual">
      <formula>0</formula>
    </cfRule>
  </conditionalFormatting>
  <conditionalFormatting sqref="T48">
    <cfRule type="cellIs" dxfId="10025" priority="10154" operator="lessThanOrEqual">
      <formula>0</formula>
    </cfRule>
  </conditionalFormatting>
  <conditionalFormatting sqref="T40">
    <cfRule type="cellIs" dxfId="10024" priority="10152" operator="lessThanOrEqual">
      <formula>0</formula>
    </cfRule>
  </conditionalFormatting>
  <conditionalFormatting sqref="T60">
    <cfRule type="cellIs" dxfId="10023" priority="10153" operator="lessThanOrEqual">
      <formula>0</formula>
    </cfRule>
  </conditionalFormatting>
  <conditionalFormatting sqref="T38">
    <cfRule type="cellIs" dxfId="10022" priority="10151" operator="lessThanOrEqual">
      <formula>0</formula>
    </cfRule>
  </conditionalFormatting>
  <conditionalFormatting sqref="T46">
    <cfRule type="cellIs" dxfId="10021" priority="10150" operator="lessThanOrEqual">
      <formula>0</formula>
    </cfRule>
  </conditionalFormatting>
  <conditionalFormatting sqref="T48">
    <cfRule type="cellIs" dxfId="10020" priority="10149" operator="lessThanOrEqual">
      <formula>0</formula>
    </cfRule>
  </conditionalFormatting>
  <conditionalFormatting sqref="T60">
    <cfRule type="cellIs" dxfId="10019" priority="10148" operator="lessThanOrEqual">
      <formula>0</formula>
    </cfRule>
  </conditionalFormatting>
  <conditionalFormatting sqref="T38">
    <cfRule type="cellIs" dxfId="10018" priority="10147" operator="lessThanOrEqual">
      <formula>0</formula>
    </cfRule>
  </conditionalFormatting>
  <conditionalFormatting sqref="T40">
    <cfRule type="cellIs" dxfId="10017" priority="10146" operator="lessThanOrEqual">
      <formula>0</formula>
    </cfRule>
  </conditionalFormatting>
  <conditionalFormatting sqref="T42">
    <cfRule type="cellIs" dxfId="10016" priority="10145" operator="lessThanOrEqual">
      <formula>0</formula>
    </cfRule>
  </conditionalFormatting>
  <conditionalFormatting sqref="T44">
    <cfRule type="cellIs" dxfId="10015" priority="10144" operator="lessThanOrEqual">
      <formula>0</formula>
    </cfRule>
  </conditionalFormatting>
  <conditionalFormatting sqref="T46">
    <cfRule type="cellIs" dxfId="10014" priority="10143" operator="lessThanOrEqual">
      <formula>0</formula>
    </cfRule>
  </conditionalFormatting>
  <conditionalFormatting sqref="T48">
    <cfRule type="cellIs" dxfId="10013" priority="10142" operator="lessThanOrEqual">
      <formula>0</formula>
    </cfRule>
  </conditionalFormatting>
  <conditionalFormatting sqref="T60">
    <cfRule type="cellIs" dxfId="10012" priority="10141" operator="lessThanOrEqual">
      <formula>0</formula>
    </cfRule>
  </conditionalFormatting>
  <conditionalFormatting sqref="T36">
    <cfRule type="cellIs" dxfId="10011" priority="10140" operator="lessThanOrEqual">
      <formula>0</formula>
    </cfRule>
  </conditionalFormatting>
  <conditionalFormatting sqref="T36">
    <cfRule type="cellIs" dxfId="10010" priority="10139" operator="lessThanOrEqual">
      <formula>0</formula>
    </cfRule>
  </conditionalFormatting>
  <conditionalFormatting sqref="T60 T56">
    <cfRule type="cellIs" dxfId="10009" priority="10138" operator="lessThanOrEqual">
      <formula>0</formula>
    </cfRule>
  </conditionalFormatting>
  <conditionalFormatting sqref="T56">
    <cfRule type="cellIs" dxfId="10008" priority="10137" operator="lessThanOrEqual">
      <formula>0</formula>
    </cfRule>
  </conditionalFormatting>
  <conditionalFormatting sqref="T56">
    <cfRule type="cellIs" dxfId="10007" priority="10136" operator="lessThanOrEqual">
      <formula>0</formula>
    </cfRule>
  </conditionalFormatting>
  <conditionalFormatting sqref="T56">
    <cfRule type="cellIs" dxfId="10006" priority="10135" operator="lessThanOrEqual">
      <formula>0</formula>
    </cfRule>
  </conditionalFormatting>
  <conditionalFormatting sqref="T60">
    <cfRule type="cellIs" dxfId="10005" priority="10133" operator="lessThanOrEqual">
      <formula>0</formula>
    </cfRule>
  </conditionalFormatting>
  <conditionalFormatting sqref="T60">
    <cfRule type="cellIs" dxfId="10004" priority="10134" operator="lessThanOrEqual">
      <formula>0</formula>
    </cfRule>
  </conditionalFormatting>
  <conditionalFormatting sqref="T60">
    <cfRule type="cellIs" dxfId="10003" priority="10132" operator="lessThanOrEqual">
      <formula>0</formula>
    </cfRule>
  </conditionalFormatting>
  <conditionalFormatting sqref="T57">
    <cfRule type="cellIs" dxfId="10002" priority="10131" operator="lessThanOrEqual">
      <formula>0</formula>
    </cfRule>
  </conditionalFormatting>
  <conditionalFormatting sqref="T60">
    <cfRule type="cellIs" dxfId="10001" priority="10130" operator="lessThanOrEqual">
      <formula>0</formula>
    </cfRule>
  </conditionalFormatting>
  <conditionalFormatting sqref="T60">
    <cfRule type="cellIs" dxfId="10000" priority="10129" operator="lessThanOrEqual">
      <formula>0</formula>
    </cfRule>
  </conditionalFormatting>
  <conditionalFormatting sqref="T60">
    <cfRule type="cellIs" dxfId="9999" priority="10128" operator="lessThanOrEqual">
      <formula>0</formula>
    </cfRule>
  </conditionalFormatting>
  <conditionalFormatting sqref="T60">
    <cfRule type="cellIs" dxfId="9998" priority="10127" operator="lessThanOrEqual">
      <formula>0</formula>
    </cfRule>
  </conditionalFormatting>
  <conditionalFormatting sqref="T57">
    <cfRule type="cellIs" dxfId="9997" priority="10126" operator="lessThanOrEqual">
      <formula>0</formula>
    </cfRule>
  </conditionalFormatting>
  <conditionalFormatting sqref="T60">
    <cfRule type="cellIs" dxfId="9996" priority="10125" operator="lessThanOrEqual">
      <formula>0</formula>
    </cfRule>
  </conditionalFormatting>
  <conditionalFormatting sqref="T60">
    <cfRule type="cellIs" dxfId="9995" priority="10124" operator="lessThanOrEqual">
      <formula>0</formula>
    </cfRule>
  </conditionalFormatting>
  <conditionalFormatting sqref="T60">
    <cfRule type="cellIs" dxfId="9994" priority="10123" operator="lessThanOrEqual">
      <formula>0</formula>
    </cfRule>
  </conditionalFormatting>
  <conditionalFormatting sqref="T60">
    <cfRule type="cellIs" dxfId="9993" priority="10122" operator="lessThanOrEqual">
      <formula>0</formula>
    </cfRule>
  </conditionalFormatting>
  <conditionalFormatting sqref="T60">
    <cfRule type="cellIs" dxfId="9992" priority="10121" operator="lessThanOrEqual">
      <formula>0</formula>
    </cfRule>
  </conditionalFormatting>
  <conditionalFormatting sqref="T60">
    <cfRule type="cellIs" dxfId="9991" priority="10120" operator="lessThanOrEqual">
      <formula>0</formula>
    </cfRule>
  </conditionalFormatting>
  <conditionalFormatting sqref="T56">
    <cfRule type="cellIs" dxfId="9990" priority="10118" operator="lessThanOrEqual">
      <formula>0</formula>
    </cfRule>
  </conditionalFormatting>
  <conditionalFormatting sqref="T56">
    <cfRule type="cellIs" dxfId="9989" priority="10117" operator="lessThanOrEqual">
      <formula>0</formula>
    </cfRule>
  </conditionalFormatting>
  <conditionalFormatting sqref="T56">
    <cfRule type="cellIs" dxfId="9988" priority="10119" operator="lessThanOrEqual">
      <formula>0</formula>
    </cfRule>
  </conditionalFormatting>
  <conditionalFormatting sqref="T56">
    <cfRule type="cellIs" dxfId="9987" priority="10116" operator="lessThanOrEqual">
      <formula>0</formula>
    </cfRule>
  </conditionalFormatting>
  <conditionalFormatting sqref="T52">
    <cfRule type="cellIs" dxfId="9986" priority="10115" operator="lessThanOrEqual">
      <formula>0</formula>
    </cfRule>
  </conditionalFormatting>
  <conditionalFormatting sqref="T60">
    <cfRule type="cellIs" dxfId="9985" priority="9917" operator="lessThanOrEqual">
      <formula>0</formula>
    </cfRule>
  </conditionalFormatting>
  <conditionalFormatting sqref="T64">
    <cfRule type="cellIs" dxfId="9984" priority="9916" operator="lessThanOrEqual">
      <formula>0</formula>
    </cfRule>
  </conditionalFormatting>
  <conditionalFormatting sqref="T64">
    <cfRule type="cellIs" dxfId="9983" priority="9915" operator="lessThanOrEqual">
      <formula>0</formula>
    </cfRule>
  </conditionalFormatting>
  <conditionalFormatting sqref="T64">
    <cfRule type="cellIs" dxfId="9982" priority="9914" operator="lessThanOrEqual">
      <formula>0</formula>
    </cfRule>
  </conditionalFormatting>
  <conditionalFormatting sqref="T61">
    <cfRule type="cellIs" dxfId="9981" priority="9913" operator="lessThanOrEqual">
      <formula>0</formula>
    </cfRule>
  </conditionalFormatting>
  <conditionalFormatting sqref="T64">
    <cfRule type="cellIs" dxfId="9980" priority="9912" operator="lessThanOrEqual">
      <formula>0</formula>
    </cfRule>
  </conditionalFormatting>
  <conditionalFormatting sqref="T64">
    <cfRule type="cellIs" dxfId="9979" priority="9911" operator="lessThanOrEqual">
      <formula>0</formula>
    </cfRule>
  </conditionalFormatting>
  <conditionalFormatting sqref="T64">
    <cfRule type="cellIs" dxfId="9978" priority="9910" operator="lessThanOrEqual">
      <formula>0</formula>
    </cfRule>
  </conditionalFormatting>
  <conditionalFormatting sqref="T64">
    <cfRule type="cellIs" dxfId="9977" priority="9909" operator="lessThanOrEqual">
      <formula>0</formula>
    </cfRule>
  </conditionalFormatting>
  <conditionalFormatting sqref="T61">
    <cfRule type="cellIs" dxfId="9976" priority="9908" operator="lessThanOrEqual">
      <formula>0</formula>
    </cfRule>
  </conditionalFormatting>
  <conditionalFormatting sqref="T64">
    <cfRule type="cellIs" dxfId="9975" priority="10114" operator="lessThanOrEqual">
      <formula>0</formula>
    </cfRule>
  </conditionalFormatting>
  <conditionalFormatting sqref="T64">
    <cfRule type="cellIs" dxfId="9974" priority="10113" operator="lessThanOrEqual">
      <formula>0</formula>
    </cfRule>
  </conditionalFormatting>
  <conditionalFormatting sqref="T64">
    <cfRule type="cellIs" dxfId="9973" priority="10111" operator="lessThanOrEqual">
      <formula>0</formula>
    </cfRule>
  </conditionalFormatting>
  <conditionalFormatting sqref="T64">
    <cfRule type="cellIs" dxfId="9972" priority="10112" operator="lessThanOrEqual">
      <formula>0</formula>
    </cfRule>
  </conditionalFormatting>
  <conditionalFormatting sqref="T64">
    <cfRule type="cellIs" dxfId="9971" priority="10110" operator="lessThanOrEqual">
      <formula>0</formula>
    </cfRule>
  </conditionalFormatting>
  <conditionalFormatting sqref="T64">
    <cfRule type="cellIs" dxfId="9970" priority="10109" operator="lessThanOrEqual">
      <formula>0</formula>
    </cfRule>
  </conditionalFormatting>
  <conditionalFormatting sqref="T64">
    <cfRule type="cellIs" dxfId="9969" priority="10108" operator="lessThanOrEqual">
      <formula>0</formula>
    </cfRule>
  </conditionalFormatting>
  <conditionalFormatting sqref="T64">
    <cfRule type="cellIs" dxfId="9968" priority="10107" operator="lessThanOrEqual">
      <formula>0</formula>
    </cfRule>
  </conditionalFormatting>
  <conditionalFormatting sqref="T52">
    <cfRule type="cellIs" dxfId="9967" priority="10041" operator="lessThanOrEqual">
      <formula>0</formula>
    </cfRule>
  </conditionalFormatting>
  <conditionalFormatting sqref="T60">
    <cfRule type="cellIs" dxfId="9966" priority="10038" operator="lessThanOrEqual">
      <formula>0</formula>
    </cfRule>
  </conditionalFormatting>
  <conditionalFormatting sqref="T40">
    <cfRule type="cellIs" dxfId="9965" priority="10106" operator="lessThanOrEqual">
      <formula>0</formula>
    </cfRule>
  </conditionalFormatting>
  <conditionalFormatting sqref="T34">
    <cfRule type="cellIs" dxfId="9964" priority="10105" operator="lessThanOrEqual">
      <formula>0</formula>
    </cfRule>
  </conditionalFormatting>
  <conditionalFormatting sqref="T42">
    <cfRule type="cellIs" dxfId="9963" priority="10104" operator="lessThanOrEqual">
      <formula>0</formula>
    </cfRule>
  </conditionalFormatting>
  <conditionalFormatting sqref="T56">
    <cfRule type="cellIs" dxfId="9962" priority="10103" operator="lessThanOrEqual">
      <formula>0</formula>
    </cfRule>
  </conditionalFormatting>
  <conditionalFormatting sqref="T32">
    <cfRule type="cellIs" dxfId="9961" priority="10102" operator="lessThanOrEqual">
      <formula>0</formula>
    </cfRule>
  </conditionalFormatting>
  <conditionalFormatting sqref="T34">
    <cfRule type="cellIs" dxfId="9960" priority="10101" operator="lessThanOrEqual">
      <formula>0</formula>
    </cfRule>
  </conditionalFormatting>
  <conditionalFormatting sqref="T40">
    <cfRule type="cellIs" dxfId="9959" priority="10100" operator="lessThanOrEqual">
      <formula>0</formula>
    </cfRule>
  </conditionalFormatting>
  <conditionalFormatting sqref="T42">
    <cfRule type="cellIs" dxfId="9958" priority="10099" operator="lessThanOrEqual">
      <formula>0</formula>
    </cfRule>
  </conditionalFormatting>
  <conditionalFormatting sqref="T44">
    <cfRule type="cellIs" dxfId="9957" priority="10098" operator="lessThanOrEqual">
      <formula>0</formula>
    </cfRule>
  </conditionalFormatting>
  <conditionalFormatting sqref="T46">
    <cfRule type="cellIs" dxfId="9956" priority="10097" operator="lessThanOrEqual">
      <formula>0</formula>
    </cfRule>
  </conditionalFormatting>
  <conditionalFormatting sqref="T56">
    <cfRule type="cellIs" dxfId="9955" priority="10096" operator="lessThanOrEqual">
      <formula>0</formula>
    </cfRule>
  </conditionalFormatting>
  <conditionalFormatting sqref="T36">
    <cfRule type="cellIs" dxfId="9954" priority="10095" operator="lessThanOrEqual">
      <formula>0</formula>
    </cfRule>
  </conditionalFormatting>
  <conditionalFormatting sqref="T44">
    <cfRule type="cellIs" dxfId="9953" priority="10094" operator="lessThanOrEqual">
      <formula>0</formula>
    </cfRule>
  </conditionalFormatting>
  <conditionalFormatting sqref="T46">
    <cfRule type="cellIs" dxfId="9952" priority="10093" operator="lessThanOrEqual">
      <formula>0</formula>
    </cfRule>
  </conditionalFormatting>
  <conditionalFormatting sqref="T36">
    <cfRule type="cellIs" dxfId="9951" priority="10092" operator="lessThanOrEqual">
      <formula>0</formula>
    </cfRule>
  </conditionalFormatting>
  <conditionalFormatting sqref="T40">
    <cfRule type="cellIs" dxfId="9950" priority="10091" operator="lessThanOrEqual">
      <formula>0</formula>
    </cfRule>
  </conditionalFormatting>
  <conditionalFormatting sqref="T42">
    <cfRule type="cellIs" dxfId="9949" priority="10090" operator="lessThanOrEqual">
      <formula>0</formula>
    </cfRule>
  </conditionalFormatting>
  <conditionalFormatting sqref="T44">
    <cfRule type="cellIs" dxfId="9948" priority="10089" operator="lessThanOrEqual">
      <formula>0</formula>
    </cfRule>
  </conditionalFormatting>
  <conditionalFormatting sqref="T46">
    <cfRule type="cellIs" dxfId="9947" priority="10088" operator="lessThanOrEqual">
      <formula>0</formula>
    </cfRule>
  </conditionalFormatting>
  <conditionalFormatting sqref="T56">
    <cfRule type="cellIs" dxfId="9946" priority="10087" operator="lessThanOrEqual">
      <formula>0</formula>
    </cfRule>
  </conditionalFormatting>
  <conditionalFormatting sqref="T52">
    <cfRule type="cellIs" dxfId="9945" priority="10085" operator="lessThanOrEqual">
      <formula>0</formula>
    </cfRule>
  </conditionalFormatting>
  <conditionalFormatting sqref="T52">
    <cfRule type="cellIs" dxfId="9944" priority="10084" operator="lessThanOrEqual">
      <formula>0</formula>
    </cfRule>
  </conditionalFormatting>
  <conditionalFormatting sqref="T52">
    <cfRule type="cellIs" dxfId="9943" priority="10086" operator="lessThanOrEqual">
      <formula>0</formula>
    </cfRule>
  </conditionalFormatting>
  <conditionalFormatting sqref="T52">
    <cfRule type="cellIs" dxfId="9942" priority="10083" operator="lessThanOrEqual">
      <formula>0</formula>
    </cfRule>
  </conditionalFormatting>
  <conditionalFormatting sqref="T30">
    <cfRule type="cellIs" dxfId="9941" priority="10082" operator="lessThanOrEqual">
      <formula>0</formula>
    </cfRule>
  </conditionalFormatting>
  <conditionalFormatting sqref="T50">
    <cfRule type="cellIs" dxfId="9940" priority="10078" operator="lessThanOrEqual">
      <formula>0</formula>
    </cfRule>
  </conditionalFormatting>
  <conditionalFormatting sqref="T30">
    <cfRule type="cellIs" dxfId="9939" priority="10081" operator="lessThanOrEqual">
      <formula>0</formula>
    </cfRule>
  </conditionalFormatting>
  <conditionalFormatting sqref="T30">
    <cfRule type="cellIs" dxfId="9938" priority="10080" operator="lessThanOrEqual">
      <formula>0</formula>
    </cfRule>
  </conditionalFormatting>
  <conditionalFormatting sqref="T30">
    <cfRule type="cellIs" dxfId="9937" priority="10079" operator="lessThanOrEqual">
      <formula>0</formula>
    </cfRule>
  </conditionalFormatting>
  <conditionalFormatting sqref="T60">
    <cfRule type="cellIs" dxfId="9936" priority="10073" operator="lessThanOrEqual">
      <formula>0</formula>
    </cfRule>
  </conditionalFormatting>
  <conditionalFormatting sqref="T50">
    <cfRule type="cellIs" dxfId="9935" priority="10077" operator="lessThanOrEqual">
      <formula>0</formula>
    </cfRule>
  </conditionalFormatting>
  <conditionalFormatting sqref="T50">
    <cfRule type="cellIs" dxfId="9934" priority="10076" operator="lessThanOrEqual">
      <formula>0</formula>
    </cfRule>
  </conditionalFormatting>
  <conditionalFormatting sqref="T50">
    <cfRule type="cellIs" dxfId="9933" priority="10075" operator="lessThanOrEqual">
      <formula>0</formula>
    </cfRule>
  </conditionalFormatting>
  <conditionalFormatting sqref="T60">
    <cfRule type="cellIs" dxfId="9932" priority="10074" operator="lessThanOrEqual">
      <formula>0</formula>
    </cfRule>
  </conditionalFormatting>
  <conditionalFormatting sqref="T65">
    <cfRule type="cellIs" dxfId="9931" priority="10072" operator="lessThanOrEqual">
      <formula>0</formula>
    </cfRule>
  </conditionalFormatting>
  <conditionalFormatting sqref="T36">
    <cfRule type="cellIs" dxfId="9930" priority="10070" operator="lessThanOrEqual">
      <formula>0</formula>
    </cfRule>
  </conditionalFormatting>
  <conditionalFormatting sqref="T44">
    <cfRule type="cellIs" dxfId="9929" priority="10069" operator="lessThanOrEqual">
      <formula>0</formula>
    </cfRule>
  </conditionalFormatting>
  <conditionalFormatting sqref="T44">
    <cfRule type="cellIs" dxfId="9928" priority="10062" operator="lessThanOrEqual">
      <formula>0</formula>
    </cfRule>
  </conditionalFormatting>
  <conditionalFormatting sqref="T42">
    <cfRule type="cellIs" dxfId="9927" priority="10071" operator="lessThanOrEqual">
      <formula>0</formula>
    </cfRule>
  </conditionalFormatting>
  <conditionalFormatting sqref="T60">
    <cfRule type="cellIs" dxfId="9926" priority="10068" operator="lessThanOrEqual">
      <formula>0</formula>
    </cfRule>
  </conditionalFormatting>
  <conditionalFormatting sqref="T57">
    <cfRule type="cellIs" dxfId="9925" priority="10067" operator="lessThanOrEqual">
      <formula>0</formula>
    </cfRule>
  </conditionalFormatting>
  <conditionalFormatting sqref="T34">
    <cfRule type="cellIs" dxfId="9924" priority="10066" operator="lessThanOrEqual">
      <formula>0</formula>
    </cfRule>
  </conditionalFormatting>
  <conditionalFormatting sqref="T30">
    <cfRule type="cellIs" dxfId="9923" priority="10065" operator="lessThanOrEqual">
      <formula>0</formula>
    </cfRule>
  </conditionalFormatting>
  <conditionalFormatting sqref="T36">
    <cfRule type="cellIs" dxfId="9922" priority="10064" operator="lessThanOrEqual">
      <formula>0</formula>
    </cfRule>
  </conditionalFormatting>
  <conditionalFormatting sqref="T42">
    <cfRule type="cellIs" dxfId="9921" priority="10063" operator="lessThanOrEqual">
      <formula>0</formula>
    </cfRule>
  </conditionalFormatting>
  <conditionalFormatting sqref="T46">
    <cfRule type="cellIs" dxfId="9920" priority="10061" operator="lessThanOrEqual">
      <formula>0</formula>
    </cfRule>
  </conditionalFormatting>
  <conditionalFormatting sqref="T48">
    <cfRule type="cellIs" dxfId="9919" priority="10060" operator="lessThanOrEqual">
      <formula>0</formula>
    </cfRule>
  </conditionalFormatting>
  <conditionalFormatting sqref="T32">
    <cfRule type="cellIs" dxfId="9918" priority="10045" operator="lessThanOrEqual">
      <formula>0</formula>
    </cfRule>
  </conditionalFormatting>
  <conditionalFormatting sqref="T52">
    <cfRule type="cellIs" dxfId="9917" priority="10043" operator="lessThanOrEqual">
      <formula>0</formula>
    </cfRule>
  </conditionalFormatting>
  <conditionalFormatting sqref="T52">
    <cfRule type="cellIs" dxfId="9916" priority="10042" operator="lessThanOrEqual">
      <formula>0</formula>
    </cfRule>
  </conditionalFormatting>
  <conditionalFormatting sqref="T44">
    <cfRule type="cellIs" dxfId="9915" priority="10039" operator="lessThanOrEqual">
      <formula>0</formula>
    </cfRule>
  </conditionalFormatting>
  <conditionalFormatting sqref="T42">
    <cfRule type="cellIs" dxfId="9914" priority="10040" operator="lessThanOrEqual">
      <formula>0</formula>
    </cfRule>
  </conditionalFormatting>
  <conditionalFormatting sqref="T57">
    <cfRule type="cellIs" dxfId="9913" priority="10037" operator="lessThanOrEqual">
      <formula>0</formula>
    </cfRule>
  </conditionalFormatting>
  <conditionalFormatting sqref="T42">
    <cfRule type="cellIs" dxfId="9912" priority="10036" operator="lessThanOrEqual">
      <formula>0</formula>
    </cfRule>
  </conditionalFormatting>
  <conditionalFormatting sqref="T40">
    <cfRule type="cellIs" dxfId="9911" priority="10005" operator="lessThanOrEqual">
      <formula>0</formula>
    </cfRule>
  </conditionalFormatting>
  <conditionalFormatting sqref="T42">
    <cfRule type="cellIs" dxfId="9910" priority="10004" operator="lessThanOrEqual">
      <formula>0</formula>
    </cfRule>
  </conditionalFormatting>
  <conditionalFormatting sqref="T44">
    <cfRule type="cellIs" dxfId="9909" priority="10003" operator="lessThanOrEqual">
      <formula>0</formula>
    </cfRule>
  </conditionalFormatting>
  <conditionalFormatting sqref="T46">
    <cfRule type="cellIs" dxfId="9908" priority="10002" operator="lessThanOrEqual">
      <formula>0</formula>
    </cfRule>
  </conditionalFormatting>
  <conditionalFormatting sqref="T56">
    <cfRule type="cellIs" dxfId="9907" priority="9988" operator="lessThanOrEqual">
      <formula>0</formula>
    </cfRule>
  </conditionalFormatting>
  <conditionalFormatting sqref="T56">
    <cfRule type="cellIs" dxfId="9906" priority="9987" operator="lessThanOrEqual">
      <formula>0</formula>
    </cfRule>
  </conditionalFormatting>
  <conditionalFormatting sqref="T56">
    <cfRule type="cellIs" dxfId="9905" priority="9989" operator="lessThanOrEqual">
      <formula>0</formula>
    </cfRule>
  </conditionalFormatting>
  <conditionalFormatting sqref="T56">
    <cfRule type="cellIs" dxfId="9904" priority="9986" operator="lessThanOrEqual">
      <formula>0</formula>
    </cfRule>
  </conditionalFormatting>
  <conditionalFormatting sqref="T56">
    <cfRule type="cellIs" dxfId="9903" priority="9972" operator="lessThanOrEqual">
      <formula>0</formula>
    </cfRule>
  </conditionalFormatting>
  <conditionalFormatting sqref="T56">
    <cfRule type="cellIs" dxfId="9902" priority="9971" operator="lessThanOrEqual">
      <formula>0</formula>
    </cfRule>
  </conditionalFormatting>
  <conditionalFormatting sqref="T66">
    <cfRule type="cellIs" dxfId="9901" priority="9970" operator="lessThanOrEqual">
      <formula>0</formula>
    </cfRule>
  </conditionalFormatting>
  <conditionalFormatting sqref="T66">
    <cfRule type="cellIs" dxfId="9900" priority="9919" operator="lessThanOrEqual">
      <formula>0</formula>
    </cfRule>
  </conditionalFormatting>
  <conditionalFormatting sqref="T60">
    <cfRule type="cellIs" dxfId="9899" priority="9918" operator="lessThanOrEqual">
      <formula>0</formula>
    </cfRule>
  </conditionalFormatting>
  <conditionalFormatting sqref="T66">
    <cfRule type="cellIs" dxfId="9898" priority="9899" operator="lessThanOrEqual">
      <formula>0</formula>
    </cfRule>
  </conditionalFormatting>
  <conditionalFormatting sqref="T66">
    <cfRule type="cellIs" dxfId="9897" priority="9898" operator="lessThanOrEqual">
      <formula>0</formula>
    </cfRule>
  </conditionalFormatting>
  <conditionalFormatting sqref="T64">
    <cfRule type="cellIs" dxfId="9896" priority="9897" operator="lessThanOrEqual">
      <formula>0</formula>
    </cfRule>
  </conditionalFormatting>
  <conditionalFormatting sqref="T66">
    <cfRule type="cellIs" dxfId="9895" priority="9896" operator="lessThanOrEqual">
      <formula>0</formula>
    </cfRule>
  </conditionalFormatting>
  <conditionalFormatting sqref="T60">
    <cfRule type="cellIs" dxfId="9894" priority="9894" operator="lessThanOrEqual">
      <formula>0</formula>
    </cfRule>
  </conditionalFormatting>
  <conditionalFormatting sqref="T60">
    <cfRule type="cellIs" dxfId="9893" priority="9893" operator="lessThanOrEqual">
      <formula>0</formula>
    </cfRule>
  </conditionalFormatting>
  <conditionalFormatting sqref="T60">
    <cfRule type="cellIs" dxfId="9892" priority="9895" operator="lessThanOrEqual">
      <formula>0</formula>
    </cfRule>
  </conditionalFormatting>
  <conditionalFormatting sqref="T60">
    <cfRule type="cellIs" dxfId="9891" priority="9892" operator="lessThanOrEqual">
      <formula>0</formula>
    </cfRule>
  </conditionalFormatting>
  <conditionalFormatting sqref="T68">
    <cfRule type="cellIs" dxfId="9890" priority="9891" operator="lessThanOrEqual">
      <formula>0</formula>
    </cfRule>
  </conditionalFormatting>
  <conditionalFormatting sqref="T68">
    <cfRule type="cellIs" dxfId="9889" priority="9890" operator="lessThanOrEqual">
      <formula>0</formula>
    </cfRule>
  </conditionalFormatting>
  <conditionalFormatting sqref="T68">
    <cfRule type="cellIs" dxfId="9888" priority="9888" operator="lessThanOrEqual">
      <formula>0</formula>
    </cfRule>
  </conditionalFormatting>
  <conditionalFormatting sqref="T68">
    <cfRule type="cellIs" dxfId="9887" priority="9889" operator="lessThanOrEqual">
      <formula>0</formula>
    </cfRule>
  </conditionalFormatting>
  <conditionalFormatting sqref="T68">
    <cfRule type="cellIs" dxfId="9886" priority="9887" operator="lessThanOrEqual">
      <formula>0</formula>
    </cfRule>
  </conditionalFormatting>
  <conditionalFormatting sqref="T68">
    <cfRule type="cellIs" dxfId="9885" priority="9886" operator="lessThanOrEqual">
      <formula>0</formula>
    </cfRule>
  </conditionalFormatting>
  <conditionalFormatting sqref="T68">
    <cfRule type="cellIs" dxfId="9884" priority="9885" operator="lessThanOrEqual">
      <formula>0</formula>
    </cfRule>
  </conditionalFormatting>
  <conditionalFormatting sqref="T68">
    <cfRule type="cellIs" dxfId="9883" priority="9884" operator="lessThanOrEqual">
      <formula>0</formula>
    </cfRule>
  </conditionalFormatting>
  <conditionalFormatting sqref="T58">
    <cfRule type="cellIs" dxfId="9882" priority="9883" operator="lessThanOrEqual">
      <formula>0</formula>
    </cfRule>
  </conditionalFormatting>
  <conditionalFormatting sqref="T58">
    <cfRule type="cellIs" dxfId="9881" priority="9882" operator="lessThanOrEqual">
      <formula>0</formula>
    </cfRule>
  </conditionalFormatting>
  <conditionalFormatting sqref="T50">
    <cfRule type="cellIs" dxfId="9880" priority="9800" operator="lessThanOrEqual">
      <formula>0</formula>
    </cfRule>
  </conditionalFormatting>
  <conditionalFormatting sqref="T50">
    <cfRule type="cellIs" dxfId="9879" priority="9799" operator="lessThanOrEqual">
      <formula>0</formula>
    </cfRule>
  </conditionalFormatting>
  <conditionalFormatting sqref="T64">
    <cfRule type="cellIs" dxfId="9878" priority="9792" operator="lessThanOrEqual">
      <formula>0</formula>
    </cfRule>
  </conditionalFormatting>
  <conditionalFormatting sqref="T50">
    <cfRule type="cellIs" dxfId="9877" priority="9796" operator="lessThanOrEqual">
      <formula>0</formula>
    </cfRule>
  </conditionalFormatting>
  <conditionalFormatting sqref="T50">
    <cfRule type="cellIs" dxfId="9876" priority="9797" operator="lessThanOrEqual">
      <formula>0</formula>
    </cfRule>
  </conditionalFormatting>
  <conditionalFormatting sqref="T50">
    <cfRule type="cellIs" dxfId="9875" priority="9795" operator="lessThanOrEqual">
      <formula>0</formula>
    </cfRule>
  </conditionalFormatting>
  <conditionalFormatting sqref="T64">
    <cfRule type="cellIs" dxfId="9874" priority="9794" operator="lessThanOrEqual">
      <formula>0</formula>
    </cfRule>
  </conditionalFormatting>
  <conditionalFormatting sqref="T64">
    <cfRule type="cellIs" dxfId="9873" priority="9793" operator="lessThanOrEqual">
      <formula>0</formula>
    </cfRule>
  </conditionalFormatting>
  <conditionalFormatting sqref="T50">
    <cfRule type="cellIs" dxfId="9872" priority="9791" operator="lessThanOrEqual">
      <formula>0</formula>
    </cfRule>
  </conditionalFormatting>
  <conditionalFormatting sqref="T52">
    <cfRule type="cellIs" dxfId="9871" priority="9790" operator="lessThanOrEqual">
      <formula>0</formula>
    </cfRule>
  </conditionalFormatting>
  <conditionalFormatting sqref="T64">
    <cfRule type="cellIs" dxfId="9870" priority="9789" operator="lessThanOrEqual">
      <formula>0</formula>
    </cfRule>
  </conditionalFormatting>
  <conditionalFormatting sqref="T50">
    <cfRule type="cellIs" dxfId="9869" priority="9788" operator="lessThanOrEqual">
      <formula>0</formula>
    </cfRule>
  </conditionalFormatting>
  <conditionalFormatting sqref="T52">
    <cfRule type="cellIs" dxfId="9868" priority="9787" operator="lessThanOrEqual">
      <formula>0</formula>
    </cfRule>
  </conditionalFormatting>
  <conditionalFormatting sqref="T64">
    <cfRule type="cellIs" dxfId="9867" priority="9786" operator="lessThanOrEqual">
      <formula>0</formula>
    </cfRule>
  </conditionalFormatting>
  <conditionalFormatting sqref="T50">
    <cfRule type="cellIs" dxfId="9866" priority="9785" operator="lessThanOrEqual">
      <formula>0</formula>
    </cfRule>
  </conditionalFormatting>
  <conditionalFormatting sqref="T52">
    <cfRule type="cellIs" dxfId="9865" priority="9784" operator="lessThanOrEqual">
      <formula>0</formula>
    </cfRule>
  </conditionalFormatting>
  <conditionalFormatting sqref="T64">
    <cfRule type="cellIs" dxfId="9864" priority="9783" operator="lessThanOrEqual">
      <formula>0</formula>
    </cfRule>
  </conditionalFormatting>
  <conditionalFormatting sqref="T58">
    <cfRule type="cellIs" dxfId="9863" priority="9782" operator="lessThanOrEqual">
      <formula>0</formula>
    </cfRule>
  </conditionalFormatting>
  <conditionalFormatting sqref="T58">
    <cfRule type="cellIs" dxfId="9862" priority="9781" operator="lessThanOrEqual">
      <formula>0</formula>
    </cfRule>
  </conditionalFormatting>
  <conditionalFormatting sqref="T58">
    <cfRule type="cellIs" dxfId="9861" priority="9780" operator="lessThanOrEqual">
      <formula>0</formula>
    </cfRule>
  </conditionalFormatting>
  <conditionalFormatting sqref="T58">
    <cfRule type="cellIs" dxfId="9860" priority="9779" operator="lessThanOrEqual">
      <formula>0</formula>
    </cfRule>
  </conditionalFormatting>
  <conditionalFormatting sqref="T66">
    <cfRule type="cellIs" dxfId="9859" priority="9778" operator="lessThanOrEqual">
      <formula>0</formula>
    </cfRule>
  </conditionalFormatting>
  <conditionalFormatting sqref="T64">
    <cfRule type="cellIs" dxfId="9858" priority="9777" operator="lessThanOrEqual">
      <formula>0</formula>
    </cfRule>
  </conditionalFormatting>
  <conditionalFormatting sqref="T66">
    <cfRule type="cellIs" dxfId="9857" priority="9775" operator="lessThanOrEqual">
      <formula>0</formula>
    </cfRule>
  </conditionalFormatting>
  <conditionalFormatting sqref="T59">
    <cfRule type="cellIs" dxfId="9856" priority="9776" operator="lessThanOrEqual">
      <formula>0</formula>
    </cfRule>
  </conditionalFormatting>
  <conditionalFormatting sqref="T64">
    <cfRule type="cellIs" dxfId="9855" priority="9762" operator="lessThanOrEqual">
      <formula>0</formula>
    </cfRule>
  </conditionalFormatting>
  <conditionalFormatting sqref="T68">
    <cfRule type="cellIs" dxfId="9854" priority="9741" operator="lessThanOrEqual">
      <formula>0</formula>
    </cfRule>
  </conditionalFormatting>
  <conditionalFormatting sqref="T68">
    <cfRule type="cellIs" dxfId="9853" priority="9740" operator="lessThanOrEqual">
      <formula>0</formula>
    </cfRule>
  </conditionalFormatting>
  <conditionalFormatting sqref="T68">
    <cfRule type="cellIs" dxfId="9852" priority="9739" operator="lessThanOrEqual">
      <formula>0</formula>
    </cfRule>
  </conditionalFormatting>
  <conditionalFormatting sqref="T58">
    <cfRule type="cellIs" dxfId="9851" priority="9758" operator="lessThanOrEqual">
      <formula>0</formula>
    </cfRule>
  </conditionalFormatting>
  <conditionalFormatting sqref="T64">
    <cfRule type="cellIs" dxfId="9850" priority="9749" operator="lessThanOrEqual">
      <formula>0</formula>
    </cfRule>
  </conditionalFormatting>
  <conditionalFormatting sqref="T66">
    <cfRule type="cellIs" dxfId="9849" priority="9756" operator="lessThanOrEqual">
      <formula>0</formula>
    </cfRule>
  </conditionalFormatting>
  <conditionalFormatting sqref="T66">
    <cfRule type="cellIs" dxfId="9848" priority="9755" operator="lessThanOrEqual">
      <formula>0</formula>
    </cfRule>
  </conditionalFormatting>
  <conditionalFormatting sqref="T64">
    <cfRule type="cellIs" dxfId="9847" priority="9754" operator="lessThanOrEqual">
      <formula>0</formula>
    </cfRule>
  </conditionalFormatting>
  <conditionalFormatting sqref="T66">
    <cfRule type="cellIs" dxfId="9846" priority="9753" operator="lessThanOrEqual">
      <formula>0</formula>
    </cfRule>
  </conditionalFormatting>
  <conditionalFormatting sqref="T64">
    <cfRule type="cellIs" dxfId="9845" priority="9763" operator="lessThanOrEqual">
      <formula>0</formula>
    </cfRule>
  </conditionalFormatting>
  <conditionalFormatting sqref="T64">
    <cfRule type="cellIs" dxfId="9844" priority="9761" operator="lessThanOrEqual">
      <formula>0</formula>
    </cfRule>
  </conditionalFormatting>
  <conditionalFormatting sqref="T58">
    <cfRule type="cellIs" dxfId="9843" priority="9760" operator="lessThanOrEqual">
      <formula>0</formula>
    </cfRule>
  </conditionalFormatting>
  <conditionalFormatting sqref="T58">
    <cfRule type="cellIs" dxfId="9842" priority="9759" operator="lessThanOrEqual">
      <formula>0</formula>
    </cfRule>
  </conditionalFormatting>
  <conditionalFormatting sqref="T58">
    <cfRule type="cellIs" dxfId="9841" priority="9757" operator="lessThanOrEqual">
      <formula>0</formula>
    </cfRule>
  </conditionalFormatting>
  <conditionalFormatting sqref="T64">
    <cfRule type="cellIs" dxfId="9840" priority="9752" operator="lessThanOrEqual">
      <formula>0</formula>
    </cfRule>
  </conditionalFormatting>
  <conditionalFormatting sqref="T66">
    <cfRule type="cellIs" dxfId="9839" priority="9751" operator="lessThanOrEqual">
      <formula>0</formula>
    </cfRule>
  </conditionalFormatting>
  <conditionalFormatting sqref="T66">
    <cfRule type="cellIs" dxfId="9838" priority="9750" operator="lessThanOrEqual">
      <formula>0</formula>
    </cfRule>
  </conditionalFormatting>
  <conditionalFormatting sqref="T66">
    <cfRule type="cellIs" dxfId="9837" priority="9748" operator="lessThanOrEqual">
      <formula>0</formula>
    </cfRule>
  </conditionalFormatting>
  <conditionalFormatting sqref="T58">
    <cfRule type="cellIs" dxfId="9836" priority="9747" operator="lessThanOrEqual">
      <formula>0</formula>
    </cfRule>
  </conditionalFormatting>
  <conditionalFormatting sqref="T58">
    <cfRule type="cellIs" dxfId="9835" priority="9746" operator="lessThanOrEqual">
      <formula>0</formula>
    </cfRule>
  </conditionalFormatting>
  <conditionalFormatting sqref="T68">
    <cfRule type="cellIs" dxfId="9834" priority="9736" operator="lessThanOrEqual">
      <formula>0</formula>
    </cfRule>
  </conditionalFormatting>
  <conditionalFormatting sqref="T68">
    <cfRule type="cellIs" dxfId="9833" priority="9738" operator="lessThanOrEqual">
      <formula>0</formula>
    </cfRule>
  </conditionalFormatting>
  <conditionalFormatting sqref="T68">
    <cfRule type="cellIs" dxfId="9832" priority="9737" operator="lessThanOrEqual">
      <formula>0</formula>
    </cfRule>
  </conditionalFormatting>
  <conditionalFormatting sqref="T68">
    <cfRule type="cellIs" dxfId="9831" priority="9735" operator="lessThanOrEqual">
      <formula>0</formula>
    </cfRule>
  </conditionalFormatting>
  <conditionalFormatting sqref="T64">
    <cfRule type="cellIs" dxfId="9830" priority="9734" operator="lessThanOrEqual">
      <formula>0</formula>
    </cfRule>
  </conditionalFormatting>
  <conditionalFormatting sqref="T67">
    <cfRule type="cellIs" dxfId="9829" priority="9733" operator="lessThanOrEqual">
      <formula>0</formula>
    </cfRule>
  </conditionalFormatting>
  <conditionalFormatting sqref="T64">
    <cfRule type="cellIs" dxfId="9828" priority="9732" operator="lessThanOrEqual">
      <formula>0</formula>
    </cfRule>
  </conditionalFormatting>
  <conditionalFormatting sqref="T64">
    <cfRule type="cellIs" dxfId="9827" priority="9731" operator="lessThanOrEqual">
      <formula>0</formula>
    </cfRule>
  </conditionalFormatting>
  <conditionalFormatting sqref="T64">
    <cfRule type="cellIs" dxfId="9826" priority="9730" operator="lessThanOrEqual">
      <formula>0</formula>
    </cfRule>
  </conditionalFormatting>
  <conditionalFormatting sqref="T64">
    <cfRule type="cellIs" dxfId="9825" priority="9729" operator="lessThanOrEqual">
      <formula>0</formula>
    </cfRule>
  </conditionalFormatting>
  <conditionalFormatting sqref="T64">
    <cfRule type="cellIs" dxfId="9824" priority="9728" operator="lessThanOrEqual">
      <formula>0</formula>
    </cfRule>
  </conditionalFormatting>
  <conditionalFormatting sqref="T64">
    <cfRule type="cellIs" dxfId="9823" priority="9727" operator="lessThanOrEqual">
      <formula>0</formula>
    </cfRule>
  </conditionalFormatting>
  <conditionalFormatting sqref="T64">
    <cfRule type="cellIs" dxfId="9822" priority="9725" operator="lessThanOrEqual">
      <formula>0</formula>
    </cfRule>
  </conditionalFormatting>
  <conditionalFormatting sqref="T66">
    <cfRule type="cellIs" dxfId="9821" priority="9724" operator="lessThanOrEqual">
      <formula>0</formula>
    </cfRule>
  </conditionalFormatting>
  <conditionalFormatting sqref="T66">
    <cfRule type="cellIs" dxfId="9820" priority="9726" operator="lessThanOrEqual">
      <formula>0</formula>
    </cfRule>
  </conditionalFormatting>
  <conditionalFormatting sqref="T64">
    <cfRule type="cellIs" dxfId="9819" priority="9723" operator="lessThanOrEqual">
      <formula>0</formula>
    </cfRule>
  </conditionalFormatting>
  <conditionalFormatting sqref="T64">
    <cfRule type="cellIs" dxfId="9818" priority="9718" operator="lessThanOrEqual">
      <formula>0</formula>
    </cfRule>
  </conditionalFormatting>
  <conditionalFormatting sqref="T64">
    <cfRule type="cellIs" dxfId="9817" priority="9717" operator="lessThanOrEqual">
      <formula>0</formula>
    </cfRule>
  </conditionalFormatting>
  <conditionalFormatting sqref="T64">
    <cfRule type="cellIs" dxfId="9816" priority="9716" operator="lessThanOrEqual">
      <formula>0</formula>
    </cfRule>
  </conditionalFormatting>
  <conditionalFormatting sqref="T64">
    <cfRule type="cellIs" dxfId="9815" priority="9715" operator="lessThanOrEqual">
      <formula>0</formula>
    </cfRule>
  </conditionalFormatting>
  <conditionalFormatting sqref="T64">
    <cfRule type="cellIs" dxfId="9814" priority="9714" operator="lessThanOrEqual">
      <formula>0</formula>
    </cfRule>
  </conditionalFormatting>
  <conditionalFormatting sqref="T66">
    <cfRule type="cellIs" dxfId="9813" priority="9713" operator="lessThanOrEqual">
      <formula>0</formula>
    </cfRule>
  </conditionalFormatting>
  <conditionalFormatting sqref="T66">
    <cfRule type="cellIs" dxfId="9812" priority="9712" operator="lessThanOrEqual">
      <formula>0</formula>
    </cfRule>
  </conditionalFormatting>
  <conditionalFormatting sqref="T64">
    <cfRule type="cellIs" dxfId="9811" priority="9711" operator="lessThanOrEqual">
      <formula>0</formula>
    </cfRule>
  </conditionalFormatting>
  <conditionalFormatting sqref="T66">
    <cfRule type="cellIs" dxfId="9810" priority="9710" operator="lessThanOrEqual">
      <formula>0</formula>
    </cfRule>
  </conditionalFormatting>
  <conditionalFormatting sqref="T64">
    <cfRule type="cellIs" dxfId="9809" priority="9709" operator="lessThanOrEqual">
      <formula>0</formula>
    </cfRule>
  </conditionalFormatting>
  <conditionalFormatting sqref="T66">
    <cfRule type="cellIs" dxfId="9808" priority="9708" operator="lessThanOrEqual">
      <formula>0</formula>
    </cfRule>
  </conditionalFormatting>
  <conditionalFormatting sqref="T66">
    <cfRule type="cellIs" dxfId="9807" priority="9707" operator="lessThanOrEqual">
      <formula>0</formula>
    </cfRule>
  </conditionalFormatting>
  <conditionalFormatting sqref="T64">
    <cfRule type="cellIs" dxfId="9806" priority="9706" operator="lessThanOrEqual">
      <formula>0</formula>
    </cfRule>
  </conditionalFormatting>
  <conditionalFormatting sqref="T66">
    <cfRule type="cellIs" dxfId="9805" priority="9705" operator="lessThanOrEqual">
      <formula>0</formula>
    </cfRule>
  </conditionalFormatting>
  <conditionalFormatting sqref="T68">
    <cfRule type="cellIs" dxfId="9804" priority="9704" operator="lessThanOrEqual">
      <formula>0</formula>
    </cfRule>
  </conditionalFormatting>
  <conditionalFormatting sqref="T68">
    <cfRule type="cellIs" dxfId="9803" priority="9702" operator="lessThanOrEqual">
      <formula>0</formula>
    </cfRule>
  </conditionalFormatting>
  <conditionalFormatting sqref="T68">
    <cfRule type="cellIs" dxfId="9802" priority="9701" operator="lessThanOrEqual">
      <formula>0</formula>
    </cfRule>
  </conditionalFormatting>
  <conditionalFormatting sqref="T68">
    <cfRule type="cellIs" dxfId="9801" priority="9703" operator="lessThanOrEqual">
      <formula>0</formula>
    </cfRule>
  </conditionalFormatting>
  <conditionalFormatting sqref="T68">
    <cfRule type="cellIs" dxfId="9800" priority="9700" operator="lessThanOrEqual">
      <formula>0</formula>
    </cfRule>
  </conditionalFormatting>
  <conditionalFormatting sqref="T68">
    <cfRule type="cellIs" dxfId="9799" priority="9699" operator="lessThanOrEqual">
      <formula>0</formula>
    </cfRule>
  </conditionalFormatting>
  <conditionalFormatting sqref="T68">
    <cfRule type="cellIs" dxfId="9798" priority="9698" operator="lessThanOrEqual">
      <formula>0</formula>
    </cfRule>
  </conditionalFormatting>
  <conditionalFormatting sqref="T68">
    <cfRule type="cellIs" dxfId="9797" priority="9697" operator="lessThanOrEqual">
      <formula>0</formula>
    </cfRule>
  </conditionalFormatting>
  <conditionalFormatting sqref="T66">
    <cfRule type="cellIs" dxfId="9796" priority="9696" operator="lessThanOrEqual">
      <formula>0</formula>
    </cfRule>
  </conditionalFormatting>
  <conditionalFormatting sqref="T64">
    <cfRule type="cellIs" dxfId="9795" priority="9695" operator="lessThanOrEqual">
      <formula>0</formula>
    </cfRule>
  </conditionalFormatting>
  <conditionalFormatting sqref="T69">
    <cfRule type="cellIs" dxfId="9794" priority="9693" operator="lessThanOrEqual">
      <formula>0</formula>
    </cfRule>
  </conditionalFormatting>
  <conditionalFormatting sqref="T64">
    <cfRule type="cellIs" dxfId="9793" priority="9692" operator="lessThanOrEqual">
      <formula>0</formula>
    </cfRule>
  </conditionalFormatting>
  <conditionalFormatting sqref="T64">
    <cfRule type="cellIs" dxfId="9792" priority="9694" operator="lessThanOrEqual">
      <formula>0</formula>
    </cfRule>
  </conditionalFormatting>
  <conditionalFormatting sqref="T64">
    <cfRule type="cellIs" dxfId="9791" priority="9691" operator="lessThanOrEqual">
      <formula>0</formula>
    </cfRule>
  </conditionalFormatting>
  <conditionalFormatting sqref="T64">
    <cfRule type="cellIs" dxfId="9790" priority="9689" operator="lessThanOrEqual">
      <formula>0</formula>
    </cfRule>
  </conditionalFormatting>
  <conditionalFormatting sqref="T64">
    <cfRule type="cellIs" dxfId="9789" priority="9690" operator="lessThanOrEqual">
      <formula>0</formula>
    </cfRule>
  </conditionalFormatting>
  <conditionalFormatting sqref="T64">
    <cfRule type="cellIs" dxfId="9788" priority="9688" operator="lessThanOrEqual">
      <formula>0</formula>
    </cfRule>
  </conditionalFormatting>
  <conditionalFormatting sqref="T64">
    <cfRule type="cellIs" dxfId="9787" priority="9687" operator="lessThanOrEqual">
      <formula>0</formula>
    </cfRule>
  </conditionalFormatting>
  <conditionalFormatting sqref="T64">
    <cfRule type="cellIs" dxfId="9786" priority="9686" operator="lessThanOrEqual">
      <formula>0</formula>
    </cfRule>
  </conditionalFormatting>
  <conditionalFormatting sqref="T64">
    <cfRule type="cellIs" dxfId="9785" priority="9685" operator="lessThanOrEqual">
      <formula>0</formula>
    </cfRule>
  </conditionalFormatting>
  <conditionalFormatting sqref="T66">
    <cfRule type="cellIs" dxfId="9784" priority="9684" operator="lessThanOrEqual">
      <formula>0</formula>
    </cfRule>
  </conditionalFormatting>
  <conditionalFormatting sqref="T66">
    <cfRule type="cellIs" dxfId="9783" priority="9683" operator="lessThanOrEqual">
      <formula>0</formula>
    </cfRule>
  </conditionalFormatting>
  <conditionalFormatting sqref="T64">
    <cfRule type="cellIs" dxfId="9782" priority="9682" operator="lessThanOrEqual">
      <formula>0</formula>
    </cfRule>
  </conditionalFormatting>
  <conditionalFormatting sqref="T66">
    <cfRule type="cellIs" dxfId="9781" priority="9681" operator="lessThanOrEqual">
      <formula>0</formula>
    </cfRule>
  </conditionalFormatting>
  <conditionalFormatting sqref="T64">
    <cfRule type="cellIs" dxfId="9780" priority="9680" operator="lessThanOrEqual">
      <formula>0</formula>
    </cfRule>
  </conditionalFormatting>
  <conditionalFormatting sqref="T66">
    <cfRule type="cellIs" dxfId="9779" priority="9679" operator="lessThanOrEqual">
      <formula>0</formula>
    </cfRule>
  </conditionalFormatting>
  <conditionalFormatting sqref="T66">
    <cfRule type="cellIs" dxfId="9778" priority="9678" operator="lessThanOrEqual">
      <formula>0</formula>
    </cfRule>
  </conditionalFormatting>
  <conditionalFormatting sqref="T64">
    <cfRule type="cellIs" dxfId="9777" priority="9677" operator="lessThanOrEqual">
      <formula>0</formula>
    </cfRule>
  </conditionalFormatting>
  <conditionalFormatting sqref="T66">
    <cfRule type="cellIs" dxfId="9776" priority="9676" operator="lessThanOrEqual">
      <formula>0</formula>
    </cfRule>
  </conditionalFormatting>
  <conditionalFormatting sqref="T68">
    <cfRule type="cellIs" dxfId="9775" priority="9675" operator="lessThanOrEqual">
      <formula>0</formula>
    </cfRule>
  </conditionalFormatting>
  <conditionalFormatting sqref="T66">
    <cfRule type="cellIs" dxfId="9774" priority="9674" operator="lessThanOrEqual">
      <formula>0</formula>
    </cfRule>
  </conditionalFormatting>
  <conditionalFormatting sqref="T66">
    <cfRule type="cellIs" dxfId="9773" priority="9665" operator="lessThanOrEqual">
      <formula>0</formula>
    </cfRule>
  </conditionalFormatting>
  <conditionalFormatting sqref="T66">
    <cfRule type="cellIs" dxfId="9772" priority="9664" operator="lessThanOrEqual">
      <formula>0</formula>
    </cfRule>
  </conditionalFormatting>
  <conditionalFormatting sqref="T66">
    <cfRule type="cellIs" dxfId="9771" priority="9663" operator="lessThanOrEqual">
      <formula>0</formula>
    </cfRule>
  </conditionalFormatting>
  <conditionalFormatting sqref="T68">
    <cfRule type="cellIs" dxfId="9770" priority="9661" operator="lessThanOrEqual">
      <formula>0</formula>
    </cfRule>
  </conditionalFormatting>
  <conditionalFormatting sqref="T68">
    <cfRule type="cellIs" dxfId="9769" priority="9662" operator="lessThanOrEqual">
      <formula>0</formula>
    </cfRule>
  </conditionalFormatting>
  <conditionalFormatting sqref="T66">
    <cfRule type="cellIs" dxfId="9768" priority="9660" operator="lessThanOrEqual">
      <formula>0</formula>
    </cfRule>
  </conditionalFormatting>
  <conditionalFormatting sqref="T68">
    <cfRule type="cellIs" dxfId="9767" priority="9659" operator="lessThanOrEqual">
      <formula>0</formula>
    </cfRule>
  </conditionalFormatting>
  <conditionalFormatting sqref="T65">
    <cfRule type="cellIs" dxfId="9766" priority="9658" operator="lessThanOrEqual">
      <formula>0</formula>
    </cfRule>
  </conditionalFormatting>
  <conditionalFormatting sqref="T66">
    <cfRule type="cellIs" dxfId="9765" priority="9657" operator="lessThanOrEqual">
      <formula>0</formula>
    </cfRule>
  </conditionalFormatting>
  <conditionalFormatting sqref="T56">
    <cfRule type="cellIs" dxfId="9764" priority="9881" operator="lessThanOrEqual">
      <formula>0</formula>
    </cfRule>
  </conditionalFormatting>
  <conditionalFormatting sqref="T56">
    <cfRule type="cellIs" dxfId="9763" priority="9880" operator="lessThanOrEqual">
      <formula>0</formula>
    </cfRule>
  </conditionalFormatting>
  <conditionalFormatting sqref="T56">
    <cfRule type="cellIs" dxfId="9762" priority="9879" operator="lessThanOrEqual">
      <formula>0</formula>
    </cfRule>
  </conditionalFormatting>
  <conditionalFormatting sqref="T52">
    <cfRule type="cellIs" dxfId="9761" priority="9877" operator="lessThanOrEqual">
      <formula>0</formula>
    </cfRule>
  </conditionalFormatting>
  <conditionalFormatting sqref="T52">
    <cfRule type="cellIs" dxfId="9760" priority="9876" operator="lessThanOrEqual">
      <formula>0</formula>
    </cfRule>
  </conditionalFormatting>
  <conditionalFormatting sqref="T52">
    <cfRule type="cellIs" dxfId="9759" priority="9878" operator="lessThanOrEqual">
      <formula>0</formula>
    </cfRule>
  </conditionalFormatting>
  <conditionalFormatting sqref="T52">
    <cfRule type="cellIs" dxfId="9758" priority="9875" operator="lessThanOrEqual">
      <formula>0</formula>
    </cfRule>
  </conditionalFormatting>
  <conditionalFormatting sqref="T50">
    <cfRule type="cellIs" dxfId="9757" priority="9874" operator="lessThanOrEqual">
      <formula>0</formula>
    </cfRule>
  </conditionalFormatting>
  <conditionalFormatting sqref="T65">
    <cfRule type="cellIs" dxfId="9756" priority="9870" operator="lessThanOrEqual">
      <formula>0</formula>
    </cfRule>
  </conditionalFormatting>
  <conditionalFormatting sqref="T50">
    <cfRule type="cellIs" dxfId="9755" priority="9873" operator="lessThanOrEqual">
      <formula>0</formula>
    </cfRule>
  </conditionalFormatting>
  <conditionalFormatting sqref="T50">
    <cfRule type="cellIs" dxfId="9754" priority="9872" operator="lessThanOrEqual">
      <formula>0</formula>
    </cfRule>
  </conditionalFormatting>
  <conditionalFormatting sqref="T50">
    <cfRule type="cellIs" dxfId="9753" priority="9871" operator="lessThanOrEqual">
      <formula>0</formula>
    </cfRule>
  </conditionalFormatting>
  <conditionalFormatting sqref="T57">
    <cfRule type="cellIs" dxfId="9752" priority="9869" operator="lessThanOrEqual">
      <formula>0</formula>
    </cfRule>
  </conditionalFormatting>
  <conditionalFormatting sqref="T52">
    <cfRule type="cellIs" dxfId="9751" priority="9868" operator="lessThanOrEqual">
      <formula>0</formula>
    </cfRule>
  </conditionalFormatting>
  <conditionalFormatting sqref="T52">
    <cfRule type="cellIs" dxfId="9750" priority="9867" operator="lessThanOrEqual">
      <formula>0</formula>
    </cfRule>
  </conditionalFormatting>
  <conditionalFormatting sqref="T52">
    <cfRule type="cellIs" dxfId="9749" priority="9866" operator="lessThanOrEqual">
      <formula>0</formula>
    </cfRule>
  </conditionalFormatting>
  <conditionalFormatting sqref="T52">
    <cfRule type="cellIs" dxfId="9748" priority="9865" operator="lessThanOrEqual">
      <formula>0</formula>
    </cfRule>
  </conditionalFormatting>
  <conditionalFormatting sqref="T52">
    <cfRule type="cellIs" dxfId="9747" priority="9863" operator="lessThanOrEqual">
      <formula>0</formula>
    </cfRule>
  </conditionalFormatting>
  <conditionalFormatting sqref="T52">
    <cfRule type="cellIs" dxfId="9746" priority="9862" operator="lessThanOrEqual">
      <formula>0</formula>
    </cfRule>
  </conditionalFormatting>
  <conditionalFormatting sqref="T52">
    <cfRule type="cellIs" dxfId="9745" priority="9861" operator="lessThanOrEqual">
      <formula>0</formula>
    </cfRule>
  </conditionalFormatting>
  <conditionalFormatting sqref="T57">
    <cfRule type="cellIs" dxfId="9744" priority="9864" operator="lessThanOrEqual">
      <formula>0</formula>
    </cfRule>
  </conditionalFormatting>
  <conditionalFormatting sqref="T52">
    <cfRule type="cellIs" dxfId="9743" priority="9860" operator="lessThanOrEqual">
      <formula>0</formula>
    </cfRule>
  </conditionalFormatting>
  <conditionalFormatting sqref="T59">
    <cfRule type="cellIs" dxfId="9742" priority="9859" operator="lessThanOrEqual">
      <formula>0</formula>
    </cfRule>
  </conditionalFormatting>
  <conditionalFormatting sqref="T50">
    <cfRule type="cellIs" dxfId="9741" priority="9858" operator="lessThanOrEqual">
      <formula>0</formula>
    </cfRule>
  </conditionalFormatting>
  <conditionalFormatting sqref="T50">
    <cfRule type="cellIs" dxfId="9740" priority="9857" operator="lessThanOrEqual">
      <formula>0</formula>
    </cfRule>
  </conditionalFormatting>
  <conditionalFormatting sqref="T50">
    <cfRule type="cellIs" dxfId="9739" priority="9856" operator="lessThanOrEqual">
      <formula>0</formula>
    </cfRule>
  </conditionalFormatting>
  <conditionalFormatting sqref="T56">
    <cfRule type="cellIs" dxfId="9738" priority="9855" operator="lessThanOrEqual">
      <formula>0</formula>
    </cfRule>
  </conditionalFormatting>
  <conditionalFormatting sqref="T56">
    <cfRule type="cellIs" dxfId="9737" priority="9854" operator="lessThanOrEqual">
      <formula>0</formula>
    </cfRule>
  </conditionalFormatting>
  <conditionalFormatting sqref="T56">
    <cfRule type="cellIs" dxfId="9736" priority="9853" operator="lessThanOrEqual">
      <formula>0</formula>
    </cfRule>
  </conditionalFormatting>
  <conditionalFormatting sqref="T56">
    <cfRule type="cellIs" dxfId="9735" priority="9852" operator="lessThanOrEqual">
      <formula>0</formula>
    </cfRule>
  </conditionalFormatting>
  <conditionalFormatting sqref="T64">
    <cfRule type="cellIs" dxfId="9734" priority="9851" operator="lessThanOrEqual">
      <formula>0</formula>
    </cfRule>
  </conditionalFormatting>
  <conditionalFormatting sqref="T58">
    <cfRule type="cellIs" dxfId="9733" priority="9850" operator="lessThanOrEqual">
      <formula>0</formula>
    </cfRule>
  </conditionalFormatting>
  <conditionalFormatting sqref="T58">
    <cfRule type="cellIs" dxfId="9732" priority="9849" operator="lessThanOrEqual">
      <formula>0</formula>
    </cfRule>
  </conditionalFormatting>
  <conditionalFormatting sqref="T57">
    <cfRule type="cellIs" dxfId="9731" priority="9848" operator="lessThanOrEqual">
      <formula>0</formula>
    </cfRule>
  </conditionalFormatting>
  <conditionalFormatting sqref="T64">
    <cfRule type="cellIs" dxfId="9730" priority="9847" operator="lessThanOrEqual">
      <formula>0</formula>
    </cfRule>
  </conditionalFormatting>
  <conditionalFormatting sqref="T58">
    <cfRule type="cellIs" dxfId="9729" priority="9846" operator="lessThanOrEqual">
      <formula>0</formula>
    </cfRule>
  </conditionalFormatting>
  <conditionalFormatting sqref="T58">
    <cfRule type="cellIs" dxfId="9728" priority="9845" operator="lessThanOrEqual">
      <formula>0</formula>
    </cfRule>
  </conditionalFormatting>
  <conditionalFormatting sqref="T59">
    <cfRule type="cellIs" dxfId="9727" priority="9844" operator="lessThanOrEqual">
      <formula>0</formula>
    </cfRule>
  </conditionalFormatting>
  <conditionalFormatting sqref="T56">
    <cfRule type="cellIs" dxfId="9726" priority="9842" operator="lessThanOrEqual">
      <formula>0</formula>
    </cfRule>
  </conditionalFormatting>
  <conditionalFormatting sqref="T56">
    <cfRule type="cellIs" dxfId="9725" priority="9841" operator="lessThanOrEqual">
      <formula>0</formula>
    </cfRule>
  </conditionalFormatting>
  <conditionalFormatting sqref="T56">
    <cfRule type="cellIs" dxfId="9724" priority="9843" operator="lessThanOrEqual">
      <formula>0</formula>
    </cfRule>
  </conditionalFormatting>
  <conditionalFormatting sqref="T56">
    <cfRule type="cellIs" dxfId="9723" priority="9840" operator="lessThanOrEqual">
      <formula>0</formula>
    </cfRule>
  </conditionalFormatting>
  <conditionalFormatting sqref="T59">
    <cfRule type="cellIs" dxfId="9722" priority="9839" operator="lessThanOrEqual">
      <formula>0</formula>
    </cfRule>
  </conditionalFormatting>
  <conditionalFormatting sqref="T56">
    <cfRule type="cellIs" dxfId="9721" priority="9837" operator="lessThanOrEqual">
      <formula>0</formula>
    </cfRule>
  </conditionalFormatting>
  <conditionalFormatting sqref="T56">
    <cfRule type="cellIs" dxfId="9720" priority="9836" operator="lessThanOrEqual">
      <formula>0</formula>
    </cfRule>
  </conditionalFormatting>
  <conditionalFormatting sqref="T56">
    <cfRule type="cellIs" dxfId="9719" priority="9838" operator="lessThanOrEqual">
      <formula>0</formula>
    </cfRule>
  </conditionalFormatting>
  <conditionalFormatting sqref="T56">
    <cfRule type="cellIs" dxfId="9718" priority="9835" operator="lessThanOrEqual">
      <formula>0</formula>
    </cfRule>
  </conditionalFormatting>
  <conditionalFormatting sqref="T64">
    <cfRule type="cellIs" dxfId="9717" priority="9833" operator="lessThanOrEqual">
      <formula>0</formula>
    </cfRule>
  </conditionalFormatting>
  <conditionalFormatting sqref="T64">
    <cfRule type="cellIs" dxfId="9716" priority="9834" operator="lessThanOrEqual">
      <formula>0</formula>
    </cfRule>
  </conditionalFormatting>
  <conditionalFormatting sqref="T64">
    <cfRule type="cellIs" dxfId="9715" priority="9832" operator="lessThanOrEqual">
      <formula>0</formula>
    </cfRule>
  </conditionalFormatting>
  <conditionalFormatting sqref="T64">
    <cfRule type="cellIs" dxfId="9714" priority="9831" operator="lessThanOrEqual">
      <formula>0</formula>
    </cfRule>
  </conditionalFormatting>
  <conditionalFormatting sqref="T64">
    <cfRule type="cellIs" dxfId="9713" priority="9830" operator="lessThanOrEqual">
      <formula>0</formula>
    </cfRule>
  </conditionalFormatting>
  <conditionalFormatting sqref="T64">
    <cfRule type="cellIs" dxfId="9712" priority="9829" operator="lessThanOrEqual">
      <formula>0</formula>
    </cfRule>
  </conditionalFormatting>
  <conditionalFormatting sqref="T58">
    <cfRule type="cellIs" dxfId="9711" priority="9827" operator="lessThanOrEqual">
      <formula>0</formula>
    </cfRule>
  </conditionalFormatting>
  <conditionalFormatting sqref="T58">
    <cfRule type="cellIs" dxfId="9710" priority="9826" operator="lessThanOrEqual">
      <formula>0</formula>
    </cfRule>
  </conditionalFormatting>
  <conditionalFormatting sqref="T58">
    <cfRule type="cellIs" dxfId="9709" priority="9828" operator="lessThanOrEqual">
      <formula>0</formula>
    </cfRule>
  </conditionalFormatting>
  <conditionalFormatting sqref="T58">
    <cfRule type="cellIs" dxfId="9708" priority="9825" operator="lessThanOrEqual">
      <formula>0</formula>
    </cfRule>
  </conditionalFormatting>
  <conditionalFormatting sqref="T56">
    <cfRule type="cellIs" dxfId="9707" priority="9824" operator="lessThanOrEqual">
      <formula>0</formula>
    </cfRule>
  </conditionalFormatting>
  <conditionalFormatting sqref="T56">
    <cfRule type="cellIs" dxfId="9706" priority="9823" operator="lessThanOrEqual">
      <formula>0</formula>
    </cfRule>
  </conditionalFormatting>
  <conditionalFormatting sqref="T56">
    <cfRule type="cellIs" dxfId="9705" priority="9822" operator="lessThanOrEqual">
      <formula>0</formula>
    </cfRule>
  </conditionalFormatting>
  <conditionalFormatting sqref="T56">
    <cfRule type="cellIs" dxfId="9704" priority="9821" operator="lessThanOrEqual">
      <formula>0</formula>
    </cfRule>
  </conditionalFormatting>
  <conditionalFormatting sqref="T66">
    <cfRule type="cellIs" dxfId="9703" priority="9672" operator="lessThanOrEqual">
      <formula>0</formula>
    </cfRule>
  </conditionalFormatting>
  <conditionalFormatting sqref="T66">
    <cfRule type="cellIs" dxfId="9702" priority="9671" operator="lessThanOrEqual">
      <formula>0</formula>
    </cfRule>
  </conditionalFormatting>
  <conditionalFormatting sqref="T66">
    <cfRule type="cellIs" dxfId="9701" priority="9670" operator="lessThanOrEqual">
      <formula>0</formula>
    </cfRule>
  </conditionalFormatting>
  <conditionalFormatting sqref="T66">
    <cfRule type="cellIs" dxfId="9700" priority="9669" operator="lessThanOrEqual">
      <formula>0</formula>
    </cfRule>
  </conditionalFormatting>
  <conditionalFormatting sqref="T66">
    <cfRule type="cellIs" dxfId="9699" priority="9668" operator="lessThanOrEqual">
      <formula>0</formula>
    </cfRule>
  </conditionalFormatting>
  <conditionalFormatting sqref="T66">
    <cfRule type="cellIs" dxfId="9698" priority="9667" operator="lessThanOrEqual">
      <formula>0</formula>
    </cfRule>
  </conditionalFormatting>
  <conditionalFormatting sqref="T66">
    <cfRule type="cellIs" dxfId="9697" priority="9666" operator="lessThanOrEqual">
      <formula>0</formula>
    </cfRule>
  </conditionalFormatting>
  <conditionalFormatting sqref="T66">
    <cfRule type="cellIs" dxfId="9696" priority="9820" operator="lessThanOrEqual">
      <formula>0</formula>
    </cfRule>
  </conditionalFormatting>
  <conditionalFormatting sqref="T66">
    <cfRule type="cellIs" dxfId="9695" priority="9819" operator="lessThanOrEqual">
      <formula>0</formula>
    </cfRule>
  </conditionalFormatting>
  <conditionalFormatting sqref="T66">
    <cfRule type="cellIs" dxfId="9694" priority="9817" operator="lessThanOrEqual">
      <formula>0</formula>
    </cfRule>
  </conditionalFormatting>
  <conditionalFormatting sqref="T66">
    <cfRule type="cellIs" dxfId="9693" priority="9818" operator="lessThanOrEqual">
      <formula>0</formula>
    </cfRule>
  </conditionalFormatting>
  <conditionalFormatting sqref="T66">
    <cfRule type="cellIs" dxfId="9692" priority="9816" operator="lessThanOrEqual">
      <formula>0</formula>
    </cfRule>
  </conditionalFormatting>
  <conditionalFormatting sqref="T66">
    <cfRule type="cellIs" dxfId="9691" priority="9815" operator="lessThanOrEqual">
      <formula>0</formula>
    </cfRule>
  </conditionalFormatting>
  <conditionalFormatting sqref="T66">
    <cfRule type="cellIs" dxfId="9690" priority="9814" operator="lessThanOrEqual">
      <formula>0</formula>
    </cfRule>
  </conditionalFormatting>
  <conditionalFormatting sqref="T66">
    <cfRule type="cellIs" dxfId="9689" priority="9813" operator="lessThanOrEqual">
      <formula>0</formula>
    </cfRule>
  </conditionalFormatting>
  <conditionalFormatting sqref="T58">
    <cfRule type="cellIs" dxfId="9688" priority="9812" operator="lessThanOrEqual">
      <formula>0</formula>
    </cfRule>
  </conditionalFormatting>
  <conditionalFormatting sqref="T57">
    <cfRule type="cellIs" dxfId="9687" priority="9811" operator="lessThanOrEqual">
      <formula>0</formula>
    </cfRule>
  </conditionalFormatting>
  <conditionalFormatting sqref="T64">
    <cfRule type="cellIs" dxfId="9686" priority="9810" operator="lessThanOrEqual">
      <formula>0</formula>
    </cfRule>
  </conditionalFormatting>
  <conditionalFormatting sqref="T58">
    <cfRule type="cellIs" dxfId="9685" priority="9809" operator="lessThanOrEqual">
      <formula>0</formula>
    </cfRule>
  </conditionalFormatting>
  <conditionalFormatting sqref="T58">
    <cfRule type="cellIs" dxfId="9684" priority="9808" operator="lessThanOrEqual">
      <formula>0</formula>
    </cfRule>
  </conditionalFormatting>
  <conditionalFormatting sqref="T52">
    <cfRule type="cellIs" dxfId="9683" priority="9807" operator="lessThanOrEqual">
      <formula>0</formula>
    </cfRule>
  </conditionalFormatting>
  <conditionalFormatting sqref="T52">
    <cfRule type="cellIs" dxfId="9682" priority="9806" operator="lessThanOrEqual">
      <formula>0</formula>
    </cfRule>
  </conditionalFormatting>
  <conditionalFormatting sqref="T52">
    <cfRule type="cellIs" dxfId="9681" priority="9805" operator="lessThanOrEqual">
      <formula>0</formula>
    </cfRule>
  </conditionalFormatting>
  <conditionalFormatting sqref="T52">
    <cfRule type="cellIs" dxfId="9680" priority="9804" operator="lessThanOrEqual">
      <formula>0</formula>
    </cfRule>
  </conditionalFormatting>
  <conditionalFormatting sqref="T67">
    <cfRule type="cellIs" dxfId="9679" priority="9803" operator="lessThanOrEqual">
      <formula>0</formula>
    </cfRule>
  </conditionalFormatting>
  <conditionalFormatting sqref="T59">
    <cfRule type="cellIs" dxfId="9678" priority="9802" operator="lessThanOrEqual">
      <formula>0</formula>
    </cfRule>
  </conditionalFormatting>
  <conditionalFormatting sqref="T50">
    <cfRule type="cellIs" dxfId="9677" priority="9801" operator="lessThanOrEqual">
      <formula>0</formula>
    </cfRule>
  </conditionalFormatting>
  <conditionalFormatting sqref="T59">
    <cfRule type="cellIs" dxfId="9676" priority="9798" operator="lessThanOrEqual">
      <formula>0</formula>
    </cfRule>
  </conditionalFormatting>
  <conditionalFormatting sqref="T64">
    <cfRule type="cellIs" dxfId="9675" priority="9774" operator="lessThanOrEqual">
      <formula>0</formula>
    </cfRule>
  </conditionalFormatting>
  <conditionalFormatting sqref="T64">
    <cfRule type="cellIs" dxfId="9674" priority="9773" operator="lessThanOrEqual">
      <formula>0</formula>
    </cfRule>
  </conditionalFormatting>
  <conditionalFormatting sqref="T64">
    <cfRule type="cellIs" dxfId="9673" priority="9772" operator="lessThanOrEqual">
      <formula>0</formula>
    </cfRule>
  </conditionalFormatting>
  <conditionalFormatting sqref="T64">
    <cfRule type="cellIs" dxfId="9672" priority="9770" operator="lessThanOrEqual">
      <formula>0</formula>
    </cfRule>
  </conditionalFormatting>
  <conditionalFormatting sqref="T64">
    <cfRule type="cellIs" dxfId="9671" priority="9771" operator="lessThanOrEqual">
      <formula>0</formula>
    </cfRule>
  </conditionalFormatting>
  <conditionalFormatting sqref="T64">
    <cfRule type="cellIs" dxfId="9670" priority="9769" operator="lessThanOrEqual">
      <formula>0</formula>
    </cfRule>
  </conditionalFormatting>
  <conditionalFormatting sqref="T58">
    <cfRule type="cellIs" dxfId="9669" priority="9767" operator="lessThanOrEqual">
      <formula>0</formula>
    </cfRule>
  </conditionalFormatting>
  <conditionalFormatting sqref="T58">
    <cfRule type="cellIs" dxfId="9668" priority="9766" operator="lessThanOrEqual">
      <formula>0</formula>
    </cfRule>
  </conditionalFormatting>
  <conditionalFormatting sqref="T58">
    <cfRule type="cellIs" dxfId="9667" priority="9768" operator="lessThanOrEqual">
      <formula>0</formula>
    </cfRule>
  </conditionalFormatting>
  <conditionalFormatting sqref="T58">
    <cfRule type="cellIs" dxfId="9666" priority="9765" operator="lessThanOrEqual">
      <formula>0</formula>
    </cfRule>
  </conditionalFormatting>
  <conditionalFormatting sqref="T64">
    <cfRule type="cellIs" dxfId="9665" priority="9764" operator="lessThanOrEqual">
      <formula>0</formula>
    </cfRule>
  </conditionalFormatting>
  <conditionalFormatting sqref="T58">
    <cfRule type="cellIs" dxfId="9664" priority="9745" operator="lessThanOrEqual">
      <formula>0</formula>
    </cfRule>
  </conditionalFormatting>
  <conditionalFormatting sqref="T58">
    <cfRule type="cellIs" dxfId="9663" priority="9744" operator="lessThanOrEqual">
      <formula>0</formula>
    </cfRule>
  </conditionalFormatting>
  <conditionalFormatting sqref="T56">
    <cfRule type="cellIs" dxfId="9662" priority="9743" operator="lessThanOrEqual">
      <formula>0</formula>
    </cfRule>
  </conditionalFormatting>
  <conditionalFormatting sqref="T68">
    <cfRule type="cellIs" dxfId="9661" priority="9742" operator="lessThanOrEqual">
      <formula>0</formula>
    </cfRule>
  </conditionalFormatting>
  <conditionalFormatting sqref="T64">
    <cfRule type="cellIs" dxfId="9660" priority="9722" operator="lessThanOrEqual">
      <formula>0</formula>
    </cfRule>
  </conditionalFormatting>
  <conditionalFormatting sqref="T64">
    <cfRule type="cellIs" dxfId="9659" priority="9721" operator="lessThanOrEqual">
      <formula>0</formula>
    </cfRule>
  </conditionalFormatting>
  <conditionalFormatting sqref="T64">
    <cfRule type="cellIs" dxfId="9658" priority="9720" operator="lessThanOrEqual">
      <formula>0</formula>
    </cfRule>
  </conditionalFormatting>
  <conditionalFormatting sqref="T64">
    <cfRule type="cellIs" dxfId="9657" priority="9719" operator="lessThanOrEqual">
      <formula>0</formula>
    </cfRule>
  </conditionalFormatting>
  <conditionalFormatting sqref="T68">
    <cfRule type="cellIs" dxfId="9656" priority="9673" operator="lessThanOrEqual">
      <formula>0</formula>
    </cfRule>
  </conditionalFormatting>
  <conditionalFormatting sqref="T68">
    <cfRule type="cellIs" dxfId="9655" priority="9656" operator="lessThanOrEqual">
      <formula>0</formula>
    </cfRule>
  </conditionalFormatting>
  <conditionalFormatting sqref="T68">
    <cfRule type="cellIs" dxfId="9654" priority="9655" operator="lessThanOrEqual">
      <formula>0</formula>
    </cfRule>
  </conditionalFormatting>
  <conditionalFormatting sqref="T66">
    <cfRule type="cellIs" dxfId="9653" priority="9654" operator="lessThanOrEqual">
      <formula>0</formula>
    </cfRule>
  </conditionalFormatting>
  <conditionalFormatting sqref="T68">
    <cfRule type="cellIs" dxfId="9652" priority="9653" operator="lessThanOrEqual">
      <formula>0</formula>
    </cfRule>
  </conditionalFormatting>
  <conditionalFormatting sqref="T70">
    <cfRule type="cellIs" dxfId="9651" priority="9652" operator="lessThanOrEqual">
      <formula>0</formula>
    </cfRule>
  </conditionalFormatting>
  <conditionalFormatting sqref="T70">
    <cfRule type="cellIs" dxfId="9650" priority="9651" operator="lessThanOrEqual">
      <formula>0</formula>
    </cfRule>
  </conditionalFormatting>
  <conditionalFormatting sqref="T70">
    <cfRule type="cellIs" dxfId="9649" priority="9649" operator="lessThanOrEqual">
      <formula>0</formula>
    </cfRule>
  </conditionalFormatting>
  <conditionalFormatting sqref="T70">
    <cfRule type="cellIs" dxfId="9648" priority="9650" operator="lessThanOrEqual">
      <formula>0</formula>
    </cfRule>
  </conditionalFormatting>
  <conditionalFormatting sqref="T70">
    <cfRule type="cellIs" dxfId="9647" priority="9648" operator="lessThanOrEqual">
      <formula>0</formula>
    </cfRule>
  </conditionalFormatting>
  <conditionalFormatting sqref="T70">
    <cfRule type="cellIs" dxfId="9646" priority="9647" operator="lessThanOrEqual">
      <formula>0</formula>
    </cfRule>
  </conditionalFormatting>
  <conditionalFormatting sqref="T70">
    <cfRule type="cellIs" dxfId="9645" priority="9646" operator="lessThanOrEqual">
      <formula>0</formula>
    </cfRule>
  </conditionalFormatting>
  <conditionalFormatting sqref="T70">
    <cfRule type="cellIs" dxfId="9644" priority="9645" operator="lessThanOrEqual">
      <formula>0</formula>
    </cfRule>
  </conditionalFormatting>
  <conditionalFormatting sqref="T60">
    <cfRule type="cellIs" dxfId="9643" priority="9644" operator="lessThanOrEqual">
      <formula>0</formula>
    </cfRule>
  </conditionalFormatting>
  <conditionalFormatting sqref="T60">
    <cfRule type="cellIs" dxfId="9642" priority="9643" operator="lessThanOrEqual">
      <formula>0</formula>
    </cfRule>
  </conditionalFormatting>
  <conditionalFormatting sqref="T64">
    <cfRule type="cellIs" dxfId="9641" priority="9447" operator="lessThanOrEqual">
      <formula>0</formula>
    </cfRule>
  </conditionalFormatting>
  <conditionalFormatting sqref="T64">
    <cfRule type="cellIs" dxfId="9640" priority="9451" operator="lessThanOrEqual">
      <formula>0</formula>
    </cfRule>
  </conditionalFormatting>
  <conditionalFormatting sqref="T44">
    <cfRule type="cellIs" dxfId="9639" priority="9450" operator="lessThanOrEqual">
      <formula>0</formula>
    </cfRule>
  </conditionalFormatting>
  <conditionalFormatting sqref="T50">
    <cfRule type="cellIs" dxfId="9638" priority="9449" operator="lessThanOrEqual">
      <formula>0</formula>
    </cfRule>
  </conditionalFormatting>
  <conditionalFormatting sqref="T52">
    <cfRule type="cellIs" dxfId="9637" priority="9448" operator="lessThanOrEqual">
      <formula>0</formula>
    </cfRule>
  </conditionalFormatting>
  <conditionalFormatting sqref="T50">
    <cfRule type="cellIs" dxfId="9636" priority="9443" operator="lessThanOrEqual">
      <formula>0</formula>
    </cfRule>
  </conditionalFormatting>
  <conditionalFormatting sqref="T44">
    <cfRule type="cellIs" dxfId="9635" priority="9446" operator="lessThanOrEqual">
      <formula>0</formula>
    </cfRule>
  </conditionalFormatting>
  <conditionalFormatting sqref="T46">
    <cfRule type="cellIs" dxfId="9634" priority="9445" operator="lessThanOrEqual">
      <formula>0</formula>
    </cfRule>
  </conditionalFormatting>
  <conditionalFormatting sqref="T48">
    <cfRule type="cellIs" dxfId="9633" priority="9444" operator="lessThanOrEqual">
      <formula>0</formula>
    </cfRule>
  </conditionalFormatting>
  <conditionalFormatting sqref="T36">
    <cfRule type="cellIs" dxfId="9632" priority="9438" operator="lessThanOrEqual">
      <formula>0</formula>
    </cfRule>
  </conditionalFormatting>
  <conditionalFormatting sqref="T52">
    <cfRule type="cellIs" dxfId="9631" priority="9442" operator="lessThanOrEqual">
      <formula>0</formula>
    </cfRule>
  </conditionalFormatting>
  <conditionalFormatting sqref="T64">
    <cfRule type="cellIs" dxfId="9630" priority="9441" operator="lessThanOrEqual">
      <formula>0</formula>
    </cfRule>
  </conditionalFormatting>
  <conditionalFormatting sqref="T36">
    <cfRule type="cellIs" dxfId="9629" priority="9440" operator="lessThanOrEqual">
      <formula>0</formula>
    </cfRule>
  </conditionalFormatting>
  <conditionalFormatting sqref="T36">
    <cfRule type="cellIs" dxfId="9628" priority="9439" operator="lessThanOrEqual">
      <formula>0</formula>
    </cfRule>
  </conditionalFormatting>
  <conditionalFormatting sqref="T66">
    <cfRule type="cellIs" dxfId="9627" priority="9404" operator="lessThanOrEqual">
      <formula>0</formula>
    </cfRule>
  </conditionalFormatting>
  <conditionalFormatting sqref="T56">
    <cfRule type="cellIs" dxfId="9626" priority="9436" operator="lessThanOrEqual">
      <formula>0</formula>
    </cfRule>
  </conditionalFormatting>
  <conditionalFormatting sqref="T44">
    <cfRule type="cellIs" dxfId="9625" priority="9423" operator="lessThanOrEqual">
      <formula>0</formula>
    </cfRule>
  </conditionalFormatting>
  <conditionalFormatting sqref="T50">
    <cfRule type="cellIs" dxfId="9624" priority="9422" operator="lessThanOrEqual">
      <formula>0</formula>
    </cfRule>
  </conditionalFormatting>
  <conditionalFormatting sqref="T52">
    <cfRule type="cellIs" dxfId="9623" priority="9421" operator="lessThanOrEqual">
      <formula>0</formula>
    </cfRule>
  </conditionalFormatting>
  <conditionalFormatting sqref="T64">
    <cfRule type="cellIs" dxfId="9622" priority="9420" operator="lessThanOrEqual">
      <formula>0</formula>
    </cfRule>
  </conditionalFormatting>
  <conditionalFormatting sqref="T56">
    <cfRule type="cellIs" dxfId="9621" priority="9410" operator="lessThanOrEqual">
      <formula>0</formula>
    </cfRule>
  </conditionalFormatting>
  <conditionalFormatting sqref="T48">
    <cfRule type="cellIs" dxfId="9620" priority="9427" operator="lessThanOrEqual">
      <formula>0</formula>
    </cfRule>
  </conditionalFormatting>
  <conditionalFormatting sqref="T50">
    <cfRule type="cellIs" dxfId="9619" priority="9426" operator="lessThanOrEqual">
      <formula>0</formula>
    </cfRule>
  </conditionalFormatting>
  <conditionalFormatting sqref="T52">
    <cfRule type="cellIs" dxfId="9618" priority="9425" operator="lessThanOrEqual">
      <formula>0</formula>
    </cfRule>
  </conditionalFormatting>
  <conditionalFormatting sqref="T64">
    <cfRule type="cellIs" dxfId="9617" priority="9424" operator="lessThanOrEqual">
      <formula>0</formula>
    </cfRule>
  </conditionalFormatting>
  <conditionalFormatting sqref="T44">
    <cfRule type="cellIs" dxfId="9616" priority="9419" operator="lessThanOrEqual">
      <formula>0</formula>
    </cfRule>
  </conditionalFormatting>
  <conditionalFormatting sqref="T46">
    <cfRule type="cellIs" dxfId="9615" priority="9418" operator="lessThanOrEqual">
      <formula>0</formula>
    </cfRule>
  </conditionalFormatting>
  <conditionalFormatting sqref="T48">
    <cfRule type="cellIs" dxfId="9614" priority="9417" operator="lessThanOrEqual">
      <formula>0</formula>
    </cfRule>
  </conditionalFormatting>
  <conditionalFormatting sqref="T50">
    <cfRule type="cellIs" dxfId="9613" priority="9416" operator="lessThanOrEqual">
      <formula>0</formula>
    </cfRule>
  </conditionalFormatting>
  <conditionalFormatting sqref="T52">
    <cfRule type="cellIs" dxfId="9612" priority="9415" operator="lessThanOrEqual">
      <formula>0</formula>
    </cfRule>
  </conditionalFormatting>
  <conditionalFormatting sqref="T64">
    <cfRule type="cellIs" dxfId="9611" priority="9414" operator="lessThanOrEqual">
      <formula>0</formula>
    </cfRule>
  </conditionalFormatting>
  <conditionalFormatting sqref="T56">
    <cfRule type="cellIs" dxfId="9610" priority="9413" operator="lessThanOrEqual">
      <formula>0</formula>
    </cfRule>
  </conditionalFormatting>
  <conditionalFormatting sqref="T56">
    <cfRule type="cellIs" dxfId="9609" priority="9412" operator="lessThanOrEqual">
      <formula>0</formula>
    </cfRule>
  </conditionalFormatting>
  <conditionalFormatting sqref="T56">
    <cfRule type="cellIs" dxfId="9608" priority="9411" operator="lessThanOrEqual">
      <formula>0</formula>
    </cfRule>
  </conditionalFormatting>
  <conditionalFormatting sqref="T66">
    <cfRule type="cellIs" dxfId="9607" priority="9409" operator="lessThanOrEqual">
      <formula>0</formula>
    </cfRule>
  </conditionalFormatting>
  <conditionalFormatting sqref="T66">
    <cfRule type="cellIs" dxfId="9606" priority="9408" operator="lessThanOrEqual">
      <formula>0</formula>
    </cfRule>
  </conditionalFormatting>
  <conditionalFormatting sqref="T48">
    <cfRule type="cellIs" dxfId="9605" priority="9407" operator="lessThanOrEqual">
      <formula>0</formula>
    </cfRule>
  </conditionalFormatting>
  <conditionalFormatting sqref="T50">
    <cfRule type="cellIs" dxfId="9604" priority="9406" operator="lessThanOrEqual">
      <formula>0</formula>
    </cfRule>
  </conditionalFormatting>
  <conditionalFormatting sqref="T64">
    <cfRule type="cellIs" dxfId="9603" priority="9405" operator="lessThanOrEqual">
      <formula>0</formula>
    </cfRule>
  </conditionalFormatting>
  <conditionalFormatting sqref="T48">
    <cfRule type="cellIs" dxfId="9602" priority="9403" operator="lessThanOrEqual">
      <formula>0</formula>
    </cfRule>
  </conditionalFormatting>
  <conditionalFormatting sqref="T50">
    <cfRule type="cellIs" dxfId="9601" priority="9402" operator="lessThanOrEqual">
      <formula>0</formula>
    </cfRule>
  </conditionalFormatting>
  <conditionalFormatting sqref="T52">
    <cfRule type="cellIs" dxfId="9600" priority="9401" operator="lessThanOrEqual">
      <formula>0</formula>
    </cfRule>
  </conditionalFormatting>
  <conditionalFormatting sqref="T64">
    <cfRule type="cellIs" dxfId="9599" priority="9400" operator="lessThanOrEqual">
      <formula>0</formula>
    </cfRule>
  </conditionalFormatting>
  <conditionalFormatting sqref="T66">
    <cfRule type="cellIs" dxfId="9598" priority="9399" operator="lessThanOrEqual">
      <formula>0</formula>
    </cfRule>
  </conditionalFormatting>
  <conditionalFormatting sqref="T46">
    <cfRule type="cellIs" dxfId="9597" priority="9398" operator="lessThanOrEqual">
      <formula>0</formula>
    </cfRule>
  </conditionalFormatting>
  <conditionalFormatting sqref="T44">
    <cfRule type="cellIs" dxfId="9596" priority="9397" operator="lessThanOrEqual">
      <formula>0</formula>
    </cfRule>
  </conditionalFormatting>
  <conditionalFormatting sqref="T52">
    <cfRule type="cellIs" dxfId="9595" priority="9396" operator="lessThanOrEqual">
      <formula>0</formula>
    </cfRule>
  </conditionalFormatting>
  <conditionalFormatting sqref="T66">
    <cfRule type="cellIs" dxfId="9594" priority="9395" operator="lessThanOrEqual">
      <formula>0</formula>
    </cfRule>
  </conditionalFormatting>
  <conditionalFormatting sqref="T52">
    <cfRule type="cellIs" dxfId="9593" priority="9390" operator="lessThanOrEqual">
      <formula>0</formula>
    </cfRule>
  </conditionalFormatting>
  <conditionalFormatting sqref="T64">
    <cfRule type="cellIs" dxfId="9592" priority="9389" operator="lessThanOrEqual">
      <formula>0</formula>
    </cfRule>
  </conditionalFormatting>
  <conditionalFormatting sqref="T66">
    <cfRule type="cellIs" dxfId="9591" priority="9388" operator="lessThanOrEqual">
      <formula>0</formula>
    </cfRule>
  </conditionalFormatting>
  <conditionalFormatting sqref="T60">
    <cfRule type="cellIs" dxfId="9590" priority="9387" operator="lessThanOrEqual">
      <formula>0</formula>
    </cfRule>
  </conditionalFormatting>
  <conditionalFormatting sqref="T42">
    <cfRule type="cellIs" dxfId="9589" priority="9383" operator="lessThanOrEqual">
      <formula>0</formula>
    </cfRule>
  </conditionalFormatting>
  <conditionalFormatting sqref="T60">
    <cfRule type="cellIs" dxfId="9588" priority="9386" operator="lessThanOrEqual">
      <formula>0</formula>
    </cfRule>
  </conditionalFormatting>
  <conditionalFormatting sqref="T60">
    <cfRule type="cellIs" dxfId="9587" priority="9385" operator="lessThanOrEqual">
      <formula>0</formula>
    </cfRule>
  </conditionalFormatting>
  <conditionalFormatting sqref="T60">
    <cfRule type="cellIs" dxfId="9586" priority="9384" operator="lessThanOrEqual">
      <formula>0</formula>
    </cfRule>
  </conditionalFormatting>
  <conditionalFormatting sqref="T42">
    <cfRule type="cellIs" dxfId="9585" priority="9382" operator="lessThanOrEqual">
      <formula>0</formula>
    </cfRule>
  </conditionalFormatting>
  <conditionalFormatting sqref="T68">
    <cfRule type="cellIs" dxfId="9584" priority="9381" operator="lessThanOrEqual">
      <formula>0</formula>
    </cfRule>
  </conditionalFormatting>
  <conditionalFormatting sqref="T66">
    <cfRule type="cellIs" dxfId="9583" priority="9380" operator="lessThanOrEqual">
      <formula>0</formula>
    </cfRule>
  </conditionalFormatting>
  <conditionalFormatting sqref="T68">
    <cfRule type="cellIs" dxfId="9582" priority="9378" operator="lessThanOrEqual">
      <formula>0</formula>
    </cfRule>
  </conditionalFormatting>
  <conditionalFormatting sqref="T61">
    <cfRule type="cellIs" dxfId="9581" priority="9379" operator="lessThanOrEqual">
      <formula>0</formula>
    </cfRule>
  </conditionalFormatting>
  <conditionalFormatting sqref="T66">
    <cfRule type="cellIs" dxfId="9580" priority="9365" operator="lessThanOrEqual">
      <formula>0</formula>
    </cfRule>
  </conditionalFormatting>
  <conditionalFormatting sqref="T70">
    <cfRule type="cellIs" dxfId="9579" priority="9343" operator="lessThanOrEqual">
      <formula>0</formula>
    </cfRule>
  </conditionalFormatting>
  <conditionalFormatting sqref="T70">
    <cfRule type="cellIs" dxfId="9578" priority="9342" operator="lessThanOrEqual">
      <formula>0</formula>
    </cfRule>
  </conditionalFormatting>
  <conditionalFormatting sqref="T70">
    <cfRule type="cellIs" dxfId="9577" priority="9341" operator="lessThanOrEqual">
      <formula>0</formula>
    </cfRule>
  </conditionalFormatting>
  <conditionalFormatting sqref="T60">
    <cfRule type="cellIs" dxfId="9576" priority="9361" operator="lessThanOrEqual">
      <formula>0</formula>
    </cfRule>
  </conditionalFormatting>
  <conditionalFormatting sqref="T66">
    <cfRule type="cellIs" dxfId="9575" priority="9351" operator="lessThanOrEqual">
      <formula>0</formula>
    </cfRule>
  </conditionalFormatting>
  <conditionalFormatting sqref="T68">
    <cfRule type="cellIs" dxfId="9574" priority="9359" operator="lessThanOrEqual">
      <formula>0</formula>
    </cfRule>
  </conditionalFormatting>
  <conditionalFormatting sqref="T68">
    <cfRule type="cellIs" dxfId="9573" priority="9358" operator="lessThanOrEqual">
      <formula>0</formula>
    </cfRule>
  </conditionalFormatting>
  <conditionalFormatting sqref="T66">
    <cfRule type="cellIs" dxfId="9572" priority="9357" operator="lessThanOrEqual">
      <formula>0</formula>
    </cfRule>
  </conditionalFormatting>
  <conditionalFormatting sqref="T68">
    <cfRule type="cellIs" dxfId="9571" priority="9356" operator="lessThanOrEqual">
      <formula>0</formula>
    </cfRule>
  </conditionalFormatting>
  <conditionalFormatting sqref="T65">
    <cfRule type="cellIs" dxfId="9570" priority="9355" operator="lessThanOrEqual">
      <formula>0</formula>
    </cfRule>
  </conditionalFormatting>
  <conditionalFormatting sqref="T66">
    <cfRule type="cellIs" dxfId="9569" priority="9366" operator="lessThanOrEqual">
      <formula>0</formula>
    </cfRule>
  </conditionalFormatting>
  <conditionalFormatting sqref="T66">
    <cfRule type="cellIs" dxfId="9568" priority="9364" operator="lessThanOrEqual">
      <formula>0</formula>
    </cfRule>
  </conditionalFormatting>
  <conditionalFormatting sqref="T60">
    <cfRule type="cellIs" dxfId="9567" priority="9363" operator="lessThanOrEqual">
      <formula>0</formula>
    </cfRule>
  </conditionalFormatting>
  <conditionalFormatting sqref="T60">
    <cfRule type="cellIs" dxfId="9566" priority="9362" operator="lessThanOrEqual">
      <formula>0</formula>
    </cfRule>
  </conditionalFormatting>
  <conditionalFormatting sqref="T60">
    <cfRule type="cellIs" dxfId="9565" priority="9360" operator="lessThanOrEqual">
      <formula>0</formula>
    </cfRule>
  </conditionalFormatting>
  <conditionalFormatting sqref="T66">
    <cfRule type="cellIs" dxfId="9564" priority="9354" operator="lessThanOrEqual">
      <formula>0</formula>
    </cfRule>
  </conditionalFormatting>
  <conditionalFormatting sqref="T68">
    <cfRule type="cellIs" dxfId="9563" priority="9353" operator="lessThanOrEqual">
      <formula>0</formula>
    </cfRule>
  </conditionalFormatting>
  <conditionalFormatting sqref="T68">
    <cfRule type="cellIs" dxfId="9562" priority="9352" operator="lessThanOrEqual">
      <formula>0</formula>
    </cfRule>
  </conditionalFormatting>
  <conditionalFormatting sqref="T68">
    <cfRule type="cellIs" dxfId="9561" priority="9350" operator="lessThanOrEqual">
      <formula>0</formula>
    </cfRule>
  </conditionalFormatting>
  <conditionalFormatting sqref="T60">
    <cfRule type="cellIs" dxfId="9560" priority="9349" operator="lessThanOrEqual">
      <formula>0</formula>
    </cfRule>
  </conditionalFormatting>
  <conditionalFormatting sqref="T60">
    <cfRule type="cellIs" dxfId="9559" priority="9348" operator="lessThanOrEqual">
      <formula>0</formula>
    </cfRule>
  </conditionalFormatting>
  <conditionalFormatting sqref="T70">
    <cfRule type="cellIs" dxfId="9558" priority="9338" operator="lessThanOrEqual">
      <formula>0</formula>
    </cfRule>
  </conditionalFormatting>
  <conditionalFormatting sqref="T70">
    <cfRule type="cellIs" dxfId="9557" priority="9340" operator="lessThanOrEqual">
      <formula>0</formula>
    </cfRule>
  </conditionalFormatting>
  <conditionalFormatting sqref="T70">
    <cfRule type="cellIs" dxfId="9556" priority="9339" operator="lessThanOrEqual">
      <formula>0</formula>
    </cfRule>
  </conditionalFormatting>
  <conditionalFormatting sqref="T70">
    <cfRule type="cellIs" dxfId="9555" priority="9337" operator="lessThanOrEqual">
      <formula>0</formula>
    </cfRule>
  </conditionalFormatting>
  <conditionalFormatting sqref="T66">
    <cfRule type="cellIs" dxfId="9554" priority="9336" operator="lessThanOrEqual">
      <formula>0</formula>
    </cfRule>
  </conditionalFormatting>
  <conditionalFormatting sqref="T64">
    <cfRule type="cellIs" dxfId="9553" priority="9335" operator="lessThanOrEqual">
      <formula>0</formula>
    </cfRule>
  </conditionalFormatting>
  <conditionalFormatting sqref="T64">
    <cfRule type="cellIs" dxfId="9552" priority="9334" operator="lessThanOrEqual">
      <formula>0</formula>
    </cfRule>
  </conditionalFormatting>
  <conditionalFormatting sqref="T69">
    <cfRule type="cellIs" dxfId="9551" priority="9333" operator="lessThanOrEqual">
      <formula>0</formula>
    </cfRule>
  </conditionalFormatting>
  <conditionalFormatting sqref="T64">
    <cfRule type="cellIs" dxfId="9550" priority="9332" operator="lessThanOrEqual">
      <formula>0</formula>
    </cfRule>
  </conditionalFormatting>
  <conditionalFormatting sqref="T64">
    <cfRule type="cellIs" dxfId="9549" priority="9331" operator="lessThanOrEqual">
      <formula>0</formula>
    </cfRule>
  </conditionalFormatting>
  <conditionalFormatting sqref="T64">
    <cfRule type="cellIs" dxfId="9548" priority="9330" operator="lessThanOrEqual">
      <formula>0</formula>
    </cfRule>
  </conditionalFormatting>
  <conditionalFormatting sqref="T64">
    <cfRule type="cellIs" dxfId="9547" priority="9329" operator="lessThanOrEqual">
      <formula>0</formula>
    </cfRule>
  </conditionalFormatting>
  <conditionalFormatting sqref="T64">
    <cfRule type="cellIs" dxfId="9546" priority="9328" operator="lessThanOrEqual">
      <formula>0</formula>
    </cfRule>
  </conditionalFormatting>
  <conditionalFormatting sqref="T64">
    <cfRule type="cellIs" dxfId="9545" priority="9327" operator="lessThanOrEqual">
      <formula>0</formula>
    </cfRule>
  </conditionalFormatting>
  <conditionalFormatting sqref="T64">
    <cfRule type="cellIs" dxfId="9544" priority="9326" operator="lessThanOrEqual">
      <formula>0</formula>
    </cfRule>
  </conditionalFormatting>
  <conditionalFormatting sqref="T64">
    <cfRule type="cellIs" dxfId="9543" priority="9325" operator="lessThanOrEqual">
      <formula>0</formula>
    </cfRule>
  </conditionalFormatting>
  <conditionalFormatting sqref="T66">
    <cfRule type="cellIs" dxfId="9542" priority="9324" operator="lessThanOrEqual">
      <formula>0</formula>
    </cfRule>
  </conditionalFormatting>
  <conditionalFormatting sqref="T66">
    <cfRule type="cellIs" dxfId="9541" priority="9323" operator="lessThanOrEqual">
      <formula>0</formula>
    </cfRule>
  </conditionalFormatting>
  <conditionalFormatting sqref="T64">
    <cfRule type="cellIs" dxfId="9540" priority="9322" operator="lessThanOrEqual">
      <formula>0</formula>
    </cfRule>
  </conditionalFormatting>
  <conditionalFormatting sqref="T66">
    <cfRule type="cellIs" dxfId="9539" priority="9321" operator="lessThanOrEqual">
      <formula>0</formula>
    </cfRule>
  </conditionalFormatting>
  <conditionalFormatting sqref="T64">
    <cfRule type="cellIs" dxfId="9538" priority="9320" operator="lessThanOrEqual">
      <formula>0</formula>
    </cfRule>
  </conditionalFormatting>
  <conditionalFormatting sqref="T66">
    <cfRule type="cellIs" dxfId="9537" priority="9319" operator="lessThanOrEqual">
      <formula>0</formula>
    </cfRule>
  </conditionalFormatting>
  <conditionalFormatting sqref="T66">
    <cfRule type="cellIs" dxfId="9536" priority="9318" operator="lessThanOrEqual">
      <formula>0</formula>
    </cfRule>
  </conditionalFormatting>
  <conditionalFormatting sqref="T64">
    <cfRule type="cellIs" dxfId="9535" priority="9317" operator="lessThanOrEqual">
      <formula>0</formula>
    </cfRule>
  </conditionalFormatting>
  <conditionalFormatting sqref="T66">
    <cfRule type="cellIs" dxfId="9534" priority="9316" operator="lessThanOrEqual">
      <formula>0</formula>
    </cfRule>
  </conditionalFormatting>
  <conditionalFormatting sqref="T66">
    <cfRule type="cellIs" dxfId="9533" priority="9314" operator="lessThanOrEqual">
      <formula>0</formula>
    </cfRule>
  </conditionalFormatting>
  <conditionalFormatting sqref="T68">
    <cfRule type="cellIs" dxfId="9532" priority="9313" operator="lessThanOrEqual">
      <formula>0</formula>
    </cfRule>
  </conditionalFormatting>
  <conditionalFormatting sqref="T68">
    <cfRule type="cellIs" dxfId="9531" priority="9315" operator="lessThanOrEqual">
      <formula>0</formula>
    </cfRule>
  </conditionalFormatting>
  <conditionalFormatting sqref="T66">
    <cfRule type="cellIs" dxfId="9530" priority="9312" operator="lessThanOrEqual">
      <formula>0</formula>
    </cfRule>
  </conditionalFormatting>
  <conditionalFormatting sqref="T66">
    <cfRule type="cellIs" dxfId="9529" priority="9307" operator="lessThanOrEqual">
      <formula>0</formula>
    </cfRule>
  </conditionalFormatting>
  <conditionalFormatting sqref="T66">
    <cfRule type="cellIs" dxfId="9528" priority="9306" operator="lessThanOrEqual">
      <formula>0</formula>
    </cfRule>
  </conditionalFormatting>
  <conditionalFormatting sqref="T66">
    <cfRule type="cellIs" dxfId="9527" priority="9305" operator="lessThanOrEqual">
      <formula>0</formula>
    </cfRule>
  </conditionalFormatting>
  <conditionalFormatting sqref="T66">
    <cfRule type="cellIs" dxfId="9526" priority="9304" operator="lessThanOrEqual">
      <formula>0</formula>
    </cfRule>
  </conditionalFormatting>
  <conditionalFormatting sqref="T66">
    <cfRule type="cellIs" dxfId="9525" priority="9303" operator="lessThanOrEqual">
      <formula>0</formula>
    </cfRule>
  </conditionalFormatting>
  <conditionalFormatting sqref="T68">
    <cfRule type="cellIs" dxfId="9524" priority="9302" operator="lessThanOrEqual">
      <formula>0</formula>
    </cfRule>
  </conditionalFormatting>
  <conditionalFormatting sqref="T68">
    <cfRule type="cellIs" dxfId="9523" priority="9301" operator="lessThanOrEqual">
      <formula>0</formula>
    </cfRule>
  </conditionalFormatting>
  <conditionalFormatting sqref="T66">
    <cfRule type="cellIs" dxfId="9522" priority="9300" operator="lessThanOrEqual">
      <formula>0</formula>
    </cfRule>
  </conditionalFormatting>
  <conditionalFormatting sqref="T68">
    <cfRule type="cellIs" dxfId="9521" priority="9299" operator="lessThanOrEqual">
      <formula>0</formula>
    </cfRule>
  </conditionalFormatting>
  <conditionalFormatting sqref="T66">
    <cfRule type="cellIs" dxfId="9520" priority="9297" operator="lessThanOrEqual">
      <formula>0</formula>
    </cfRule>
  </conditionalFormatting>
  <conditionalFormatting sqref="T65">
    <cfRule type="cellIs" dxfId="9519" priority="9298" operator="lessThanOrEqual">
      <formula>0</formula>
    </cfRule>
  </conditionalFormatting>
  <conditionalFormatting sqref="T68">
    <cfRule type="cellIs" dxfId="9518" priority="9296" operator="lessThanOrEqual">
      <formula>0</formula>
    </cfRule>
  </conditionalFormatting>
  <conditionalFormatting sqref="T68">
    <cfRule type="cellIs" dxfId="9517" priority="9295" operator="lessThanOrEqual">
      <formula>0</formula>
    </cfRule>
  </conditionalFormatting>
  <conditionalFormatting sqref="T66">
    <cfRule type="cellIs" dxfId="9516" priority="9294" operator="lessThanOrEqual">
      <formula>0</formula>
    </cfRule>
  </conditionalFormatting>
  <conditionalFormatting sqref="T68">
    <cfRule type="cellIs" dxfId="9515" priority="9293" operator="lessThanOrEqual">
      <formula>0</formula>
    </cfRule>
  </conditionalFormatting>
  <conditionalFormatting sqref="T70">
    <cfRule type="cellIs" dxfId="9514" priority="9292" operator="lessThanOrEqual">
      <formula>0</formula>
    </cfRule>
  </conditionalFormatting>
  <conditionalFormatting sqref="T70">
    <cfRule type="cellIs" dxfId="9513" priority="9290" operator="lessThanOrEqual">
      <formula>0</formula>
    </cfRule>
  </conditionalFormatting>
  <conditionalFormatting sqref="T70">
    <cfRule type="cellIs" dxfId="9512" priority="9289" operator="lessThanOrEqual">
      <formula>0</formula>
    </cfRule>
  </conditionalFormatting>
  <conditionalFormatting sqref="T70">
    <cfRule type="cellIs" dxfId="9511" priority="9291" operator="lessThanOrEqual">
      <formula>0</formula>
    </cfRule>
  </conditionalFormatting>
  <conditionalFormatting sqref="T70">
    <cfRule type="cellIs" dxfId="9510" priority="9288" operator="lessThanOrEqual">
      <formula>0</formula>
    </cfRule>
  </conditionalFormatting>
  <conditionalFormatting sqref="T70">
    <cfRule type="cellIs" dxfId="9509" priority="9287" operator="lessThanOrEqual">
      <formula>0</formula>
    </cfRule>
  </conditionalFormatting>
  <conditionalFormatting sqref="T70">
    <cfRule type="cellIs" dxfId="9508" priority="9286" operator="lessThanOrEqual">
      <formula>0</formula>
    </cfRule>
  </conditionalFormatting>
  <conditionalFormatting sqref="T70">
    <cfRule type="cellIs" dxfId="9507" priority="9285" operator="lessThanOrEqual">
      <formula>0</formula>
    </cfRule>
  </conditionalFormatting>
  <conditionalFormatting sqref="T68">
    <cfRule type="cellIs" dxfId="9506" priority="9284" operator="lessThanOrEqual">
      <formula>0</formula>
    </cfRule>
  </conditionalFormatting>
  <conditionalFormatting sqref="T66">
    <cfRule type="cellIs" dxfId="9505" priority="9283" operator="lessThanOrEqual">
      <formula>0</formula>
    </cfRule>
  </conditionalFormatting>
  <conditionalFormatting sqref="T71">
    <cfRule type="cellIs" dxfId="9504" priority="9281" operator="lessThanOrEqual">
      <formula>0</formula>
    </cfRule>
  </conditionalFormatting>
  <conditionalFormatting sqref="T66">
    <cfRule type="cellIs" dxfId="9503" priority="9280" operator="lessThanOrEqual">
      <formula>0</formula>
    </cfRule>
  </conditionalFormatting>
  <conditionalFormatting sqref="T66">
    <cfRule type="cellIs" dxfId="9502" priority="9282" operator="lessThanOrEqual">
      <formula>0</formula>
    </cfRule>
  </conditionalFormatting>
  <conditionalFormatting sqref="T66">
    <cfRule type="cellIs" dxfId="9501" priority="9279" operator="lessThanOrEqual">
      <formula>0</formula>
    </cfRule>
  </conditionalFormatting>
  <conditionalFormatting sqref="T66">
    <cfRule type="cellIs" dxfId="9500" priority="9277" operator="lessThanOrEqual">
      <formula>0</formula>
    </cfRule>
  </conditionalFormatting>
  <conditionalFormatting sqref="T66">
    <cfRule type="cellIs" dxfId="9499" priority="9278" operator="lessThanOrEqual">
      <formula>0</formula>
    </cfRule>
  </conditionalFormatting>
  <conditionalFormatting sqref="T66">
    <cfRule type="cellIs" dxfId="9498" priority="9276" operator="lessThanOrEqual">
      <formula>0</formula>
    </cfRule>
  </conditionalFormatting>
  <conditionalFormatting sqref="T66">
    <cfRule type="cellIs" dxfId="9497" priority="9275" operator="lessThanOrEqual">
      <formula>0</formula>
    </cfRule>
  </conditionalFormatting>
  <conditionalFormatting sqref="T66">
    <cfRule type="cellIs" dxfId="9496" priority="9274" operator="lessThanOrEqual">
      <formula>0</formula>
    </cfRule>
  </conditionalFormatting>
  <conditionalFormatting sqref="T66">
    <cfRule type="cellIs" dxfId="9495" priority="9273" operator="lessThanOrEqual">
      <formula>0</formula>
    </cfRule>
  </conditionalFormatting>
  <conditionalFormatting sqref="T68">
    <cfRule type="cellIs" dxfId="9494" priority="9272" operator="lessThanOrEqual">
      <formula>0</formula>
    </cfRule>
  </conditionalFormatting>
  <conditionalFormatting sqref="T68">
    <cfRule type="cellIs" dxfId="9493" priority="9271" operator="lessThanOrEqual">
      <formula>0</formula>
    </cfRule>
  </conditionalFormatting>
  <conditionalFormatting sqref="T66">
    <cfRule type="cellIs" dxfId="9492" priority="9270" operator="lessThanOrEqual">
      <formula>0</formula>
    </cfRule>
  </conditionalFormatting>
  <conditionalFormatting sqref="T68">
    <cfRule type="cellIs" dxfId="9491" priority="9269" operator="lessThanOrEqual">
      <formula>0</formula>
    </cfRule>
  </conditionalFormatting>
  <conditionalFormatting sqref="T66">
    <cfRule type="cellIs" dxfId="9490" priority="9267" operator="lessThanOrEqual">
      <formula>0</formula>
    </cfRule>
  </conditionalFormatting>
  <conditionalFormatting sqref="T68">
    <cfRule type="cellIs" dxfId="9489" priority="9266" operator="lessThanOrEqual">
      <formula>0</formula>
    </cfRule>
  </conditionalFormatting>
  <conditionalFormatting sqref="T65">
    <cfRule type="cellIs" dxfId="9488" priority="9268" operator="lessThanOrEqual">
      <formula>0</formula>
    </cfRule>
  </conditionalFormatting>
  <conditionalFormatting sqref="T68">
    <cfRule type="cellIs" dxfId="9487" priority="9265" operator="lessThanOrEqual">
      <formula>0</formula>
    </cfRule>
  </conditionalFormatting>
  <conditionalFormatting sqref="T66">
    <cfRule type="cellIs" dxfId="9486" priority="9264" operator="lessThanOrEqual">
      <formula>0</formula>
    </cfRule>
  </conditionalFormatting>
  <conditionalFormatting sqref="T68">
    <cfRule type="cellIs" dxfId="9485" priority="9263" operator="lessThanOrEqual">
      <formula>0</formula>
    </cfRule>
  </conditionalFormatting>
  <conditionalFormatting sqref="T70">
    <cfRule type="cellIs" dxfId="9484" priority="9262" operator="lessThanOrEqual">
      <formula>0</formula>
    </cfRule>
  </conditionalFormatting>
  <conditionalFormatting sqref="T68 T64">
    <cfRule type="cellIs" dxfId="9483" priority="9261" operator="lessThanOrEqual">
      <formula>0</formula>
    </cfRule>
  </conditionalFormatting>
  <conditionalFormatting sqref="T64">
    <cfRule type="cellIs" dxfId="9482" priority="9260" operator="lessThanOrEqual">
      <formula>0</formula>
    </cfRule>
  </conditionalFormatting>
  <conditionalFormatting sqref="T68">
    <cfRule type="cellIs" dxfId="9481" priority="9247" operator="lessThanOrEqual">
      <formula>0</formula>
    </cfRule>
  </conditionalFormatting>
  <conditionalFormatting sqref="T68">
    <cfRule type="cellIs" dxfId="9480" priority="9246" operator="lessThanOrEqual">
      <formula>0</formula>
    </cfRule>
  </conditionalFormatting>
  <conditionalFormatting sqref="T68">
    <cfRule type="cellIs" dxfId="9479" priority="9245" operator="lessThanOrEqual">
      <formula>0</formula>
    </cfRule>
  </conditionalFormatting>
  <conditionalFormatting sqref="T70">
    <cfRule type="cellIs" dxfId="9478" priority="9243" operator="lessThanOrEqual">
      <formula>0</formula>
    </cfRule>
  </conditionalFormatting>
  <conditionalFormatting sqref="T70">
    <cfRule type="cellIs" dxfId="9477" priority="9244" operator="lessThanOrEqual">
      <formula>0</formula>
    </cfRule>
  </conditionalFormatting>
  <conditionalFormatting sqref="T68">
    <cfRule type="cellIs" dxfId="9476" priority="9242" operator="lessThanOrEqual">
      <formula>0</formula>
    </cfRule>
  </conditionalFormatting>
  <conditionalFormatting sqref="T70">
    <cfRule type="cellIs" dxfId="9475" priority="9241" operator="lessThanOrEqual">
      <formula>0</formula>
    </cfRule>
  </conditionalFormatting>
  <conditionalFormatting sqref="T67">
    <cfRule type="cellIs" dxfId="9474" priority="9240" operator="lessThanOrEqual">
      <formula>0</formula>
    </cfRule>
  </conditionalFormatting>
  <conditionalFormatting sqref="T68">
    <cfRule type="cellIs" dxfId="9473" priority="9239" operator="lessThanOrEqual">
      <formula>0</formula>
    </cfRule>
  </conditionalFormatting>
  <conditionalFormatting sqref="T42">
    <cfRule type="cellIs" dxfId="9472" priority="9642" operator="lessThanOrEqual">
      <formula>0</formula>
    </cfRule>
  </conditionalFormatting>
  <conditionalFormatting sqref="T36">
    <cfRule type="cellIs" dxfId="9471" priority="9641" operator="lessThanOrEqual">
      <formula>0</formula>
    </cfRule>
  </conditionalFormatting>
  <conditionalFormatting sqref="T44">
    <cfRule type="cellIs" dxfId="9470" priority="9640" operator="lessThanOrEqual">
      <formula>0</formula>
    </cfRule>
  </conditionalFormatting>
  <conditionalFormatting sqref="T58">
    <cfRule type="cellIs" dxfId="9469" priority="9639" operator="lessThanOrEqual">
      <formula>0</formula>
    </cfRule>
  </conditionalFormatting>
  <conditionalFormatting sqref="T57">
    <cfRule type="cellIs" dxfId="9468" priority="9638" operator="lessThanOrEqual">
      <formula>0</formula>
    </cfRule>
  </conditionalFormatting>
  <conditionalFormatting sqref="T64">
    <cfRule type="cellIs" dxfId="9467" priority="9637" operator="lessThanOrEqual">
      <formula>0</formula>
    </cfRule>
  </conditionalFormatting>
  <conditionalFormatting sqref="T34">
    <cfRule type="cellIs" dxfId="9466" priority="9636" operator="lessThanOrEqual">
      <formula>0</formula>
    </cfRule>
  </conditionalFormatting>
  <conditionalFormatting sqref="T36">
    <cfRule type="cellIs" dxfId="9465" priority="9635" operator="lessThanOrEqual">
      <formula>0</formula>
    </cfRule>
  </conditionalFormatting>
  <conditionalFormatting sqref="T42">
    <cfRule type="cellIs" dxfId="9464" priority="9634" operator="lessThanOrEqual">
      <formula>0</formula>
    </cfRule>
  </conditionalFormatting>
  <conditionalFormatting sqref="T44">
    <cfRule type="cellIs" dxfId="9463" priority="9633" operator="lessThanOrEqual">
      <formula>0</formula>
    </cfRule>
  </conditionalFormatting>
  <conditionalFormatting sqref="T46">
    <cfRule type="cellIs" dxfId="9462" priority="9632" operator="lessThanOrEqual">
      <formula>0</formula>
    </cfRule>
  </conditionalFormatting>
  <conditionalFormatting sqref="T48">
    <cfRule type="cellIs" dxfId="9461" priority="9631" operator="lessThanOrEqual">
      <formula>0</formula>
    </cfRule>
  </conditionalFormatting>
  <conditionalFormatting sqref="T58">
    <cfRule type="cellIs" dxfId="9460" priority="9630" operator="lessThanOrEqual">
      <formula>0</formula>
    </cfRule>
  </conditionalFormatting>
  <conditionalFormatting sqref="T38">
    <cfRule type="cellIs" dxfId="9459" priority="9629" operator="lessThanOrEqual">
      <formula>0</formula>
    </cfRule>
  </conditionalFormatting>
  <conditionalFormatting sqref="T46">
    <cfRule type="cellIs" dxfId="9458" priority="9628" operator="lessThanOrEqual">
      <formula>0</formula>
    </cfRule>
  </conditionalFormatting>
  <conditionalFormatting sqref="T48">
    <cfRule type="cellIs" dxfId="9457" priority="9627" operator="lessThanOrEqual">
      <formula>0</formula>
    </cfRule>
  </conditionalFormatting>
  <conditionalFormatting sqref="T38">
    <cfRule type="cellIs" dxfId="9456" priority="9626" operator="lessThanOrEqual">
      <formula>0</formula>
    </cfRule>
  </conditionalFormatting>
  <conditionalFormatting sqref="T42">
    <cfRule type="cellIs" dxfId="9455" priority="9625" operator="lessThanOrEqual">
      <formula>0</formula>
    </cfRule>
  </conditionalFormatting>
  <conditionalFormatting sqref="T44">
    <cfRule type="cellIs" dxfId="9454" priority="9624" operator="lessThanOrEqual">
      <formula>0</formula>
    </cfRule>
  </conditionalFormatting>
  <conditionalFormatting sqref="T46">
    <cfRule type="cellIs" dxfId="9453" priority="9623" operator="lessThanOrEqual">
      <formula>0</formula>
    </cfRule>
  </conditionalFormatting>
  <conditionalFormatting sqref="T48">
    <cfRule type="cellIs" dxfId="9452" priority="9622" operator="lessThanOrEqual">
      <formula>0</formula>
    </cfRule>
  </conditionalFormatting>
  <conditionalFormatting sqref="T58">
    <cfRule type="cellIs" dxfId="9451" priority="9621" operator="lessThanOrEqual">
      <formula>0</formula>
    </cfRule>
  </conditionalFormatting>
  <conditionalFormatting sqref="T52">
    <cfRule type="cellIs" dxfId="9450" priority="9620" operator="lessThanOrEqual">
      <formula>0</formula>
    </cfRule>
  </conditionalFormatting>
  <conditionalFormatting sqref="T67">
    <cfRule type="cellIs" dxfId="9449" priority="9616" operator="lessThanOrEqual">
      <formula>0</formula>
    </cfRule>
  </conditionalFormatting>
  <conditionalFormatting sqref="T52">
    <cfRule type="cellIs" dxfId="9448" priority="9619" operator="lessThanOrEqual">
      <formula>0</formula>
    </cfRule>
  </conditionalFormatting>
  <conditionalFormatting sqref="T52">
    <cfRule type="cellIs" dxfId="9447" priority="9618" operator="lessThanOrEqual">
      <formula>0</formula>
    </cfRule>
  </conditionalFormatting>
  <conditionalFormatting sqref="T52">
    <cfRule type="cellIs" dxfId="9446" priority="9617" operator="lessThanOrEqual">
      <formula>0</formula>
    </cfRule>
  </conditionalFormatting>
  <conditionalFormatting sqref="T42">
    <cfRule type="cellIs" dxfId="9445" priority="9605" operator="lessThanOrEqual">
      <formula>0</formula>
    </cfRule>
  </conditionalFormatting>
  <conditionalFormatting sqref="T38">
    <cfRule type="cellIs" dxfId="9444" priority="9614" operator="lessThanOrEqual">
      <formula>0</formula>
    </cfRule>
  </conditionalFormatting>
  <conditionalFormatting sqref="T46">
    <cfRule type="cellIs" dxfId="9443" priority="9613" operator="lessThanOrEqual">
      <formula>0</formula>
    </cfRule>
  </conditionalFormatting>
  <conditionalFormatting sqref="T46">
    <cfRule type="cellIs" dxfId="9442" priority="9608" operator="lessThanOrEqual">
      <formula>0</formula>
    </cfRule>
  </conditionalFormatting>
  <conditionalFormatting sqref="T44">
    <cfRule type="cellIs" dxfId="9441" priority="9615" operator="lessThanOrEqual">
      <formula>0</formula>
    </cfRule>
  </conditionalFormatting>
  <conditionalFormatting sqref="T59">
    <cfRule type="cellIs" dxfId="9440" priority="9612" operator="lessThanOrEqual">
      <formula>0</formula>
    </cfRule>
  </conditionalFormatting>
  <conditionalFormatting sqref="T36">
    <cfRule type="cellIs" dxfId="9439" priority="9611" operator="lessThanOrEqual">
      <formula>0</formula>
    </cfRule>
  </conditionalFormatting>
  <conditionalFormatting sqref="T38">
    <cfRule type="cellIs" dxfId="9438" priority="9610" operator="lessThanOrEqual">
      <formula>0</formula>
    </cfRule>
  </conditionalFormatting>
  <conditionalFormatting sqref="T44">
    <cfRule type="cellIs" dxfId="9437" priority="9609" operator="lessThanOrEqual">
      <formula>0</formula>
    </cfRule>
  </conditionalFormatting>
  <conditionalFormatting sqref="T48">
    <cfRule type="cellIs" dxfId="9436" priority="9607" operator="lessThanOrEqual">
      <formula>0</formula>
    </cfRule>
  </conditionalFormatting>
  <conditionalFormatting sqref="T50">
    <cfRule type="cellIs" dxfId="9435" priority="9606" operator="lessThanOrEqual">
      <formula>0</formula>
    </cfRule>
  </conditionalFormatting>
  <conditionalFormatting sqref="T48">
    <cfRule type="cellIs" dxfId="9434" priority="9604" operator="lessThanOrEqual">
      <formula>0</formula>
    </cfRule>
  </conditionalFormatting>
  <conditionalFormatting sqref="T50">
    <cfRule type="cellIs" dxfId="9433" priority="9603" operator="lessThanOrEqual">
      <formula>0</formula>
    </cfRule>
  </conditionalFormatting>
  <conditionalFormatting sqref="T44">
    <cfRule type="cellIs" dxfId="9432" priority="9601" operator="lessThanOrEqual">
      <formula>0</formula>
    </cfRule>
  </conditionalFormatting>
  <conditionalFormatting sqref="T42">
    <cfRule type="cellIs" dxfId="9431" priority="9602" operator="lessThanOrEqual">
      <formula>0</formula>
    </cfRule>
  </conditionalFormatting>
  <conditionalFormatting sqref="T46">
    <cfRule type="cellIs" dxfId="9430" priority="9600" operator="lessThanOrEqual">
      <formula>0</formula>
    </cfRule>
  </conditionalFormatting>
  <conditionalFormatting sqref="T48">
    <cfRule type="cellIs" dxfId="9429" priority="9599" operator="lessThanOrEqual">
      <formula>0</formula>
    </cfRule>
  </conditionalFormatting>
  <conditionalFormatting sqref="T50">
    <cfRule type="cellIs" dxfId="9428" priority="9598" operator="lessThanOrEqual">
      <formula>0</formula>
    </cfRule>
  </conditionalFormatting>
  <conditionalFormatting sqref="T34">
    <cfRule type="cellIs" dxfId="9427" priority="9597" operator="lessThanOrEqual">
      <formula>0</formula>
    </cfRule>
  </conditionalFormatting>
  <conditionalFormatting sqref="T34">
    <cfRule type="cellIs" dxfId="9426" priority="9596" operator="lessThanOrEqual">
      <formula>0</formula>
    </cfRule>
  </conditionalFormatting>
  <conditionalFormatting sqref="T34">
    <cfRule type="cellIs" dxfId="9425" priority="9595" operator="lessThanOrEqual">
      <formula>0</formula>
    </cfRule>
  </conditionalFormatting>
  <conditionalFormatting sqref="T34">
    <cfRule type="cellIs" dxfId="9424" priority="9594" operator="lessThanOrEqual">
      <formula>0</formula>
    </cfRule>
  </conditionalFormatting>
  <conditionalFormatting sqref="T46">
    <cfRule type="cellIs" dxfId="9423" priority="9592" operator="lessThanOrEqual">
      <formula>0</formula>
    </cfRule>
  </conditionalFormatting>
  <conditionalFormatting sqref="T46">
    <cfRule type="cellIs" dxfId="9422" priority="9589" operator="lessThanOrEqual">
      <formula>0</formula>
    </cfRule>
  </conditionalFormatting>
  <conditionalFormatting sqref="T46">
    <cfRule type="cellIs" dxfId="9421" priority="9581" operator="lessThanOrEqual">
      <formula>0</formula>
    </cfRule>
  </conditionalFormatting>
  <conditionalFormatting sqref="T50">
    <cfRule type="cellIs" dxfId="9420" priority="9587" operator="lessThanOrEqual">
      <formula>0</formula>
    </cfRule>
  </conditionalFormatting>
  <conditionalFormatting sqref="T48">
    <cfRule type="cellIs" dxfId="9419" priority="9585" operator="lessThanOrEqual">
      <formula>0</formula>
    </cfRule>
  </conditionalFormatting>
  <conditionalFormatting sqref="T42">
    <cfRule type="cellIs" dxfId="9418" priority="9586" operator="lessThanOrEqual">
      <formula>0</formula>
    </cfRule>
  </conditionalFormatting>
  <conditionalFormatting sqref="T50">
    <cfRule type="cellIs" dxfId="9417" priority="9584" operator="lessThanOrEqual">
      <formula>0</formula>
    </cfRule>
  </conditionalFormatting>
  <conditionalFormatting sqref="T44">
    <cfRule type="cellIs" dxfId="9416" priority="9593" operator="lessThanOrEqual">
      <formula>0</formula>
    </cfRule>
  </conditionalFormatting>
  <conditionalFormatting sqref="T44">
    <cfRule type="cellIs" dxfId="9415" priority="9590" operator="lessThanOrEqual">
      <formula>0</formula>
    </cfRule>
  </conditionalFormatting>
  <conditionalFormatting sqref="T59">
    <cfRule type="cellIs" dxfId="9414" priority="9591" operator="lessThanOrEqual">
      <formula>0</formula>
    </cfRule>
  </conditionalFormatting>
  <conditionalFormatting sqref="T48">
    <cfRule type="cellIs" dxfId="9413" priority="9588" operator="lessThanOrEqual">
      <formula>0</formula>
    </cfRule>
  </conditionalFormatting>
  <conditionalFormatting sqref="T44">
    <cfRule type="cellIs" dxfId="9412" priority="9582" operator="lessThanOrEqual">
      <formula>0</formula>
    </cfRule>
  </conditionalFormatting>
  <conditionalFormatting sqref="T42">
    <cfRule type="cellIs" dxfId="9411" priority="9583" operator="lessThanOrEqual">
      <formula>0</formula>
    </cfRule>
  </conditionalFormatting>
  <conditionalFormatting sqref="T48">
    <cfRule type="cellIs" dxfId="9410" priority="9580" operator="lessThanOrEqual">
      <formula>0</formula>
    </cfRule>
  </conditionalFormatting>
  <conditionalFormatting sqref="T50">
    <cfRule type="cellIs" dxfId="9409" priority="9579" operator="lessThanOrEqual">
      <formula>0</formula>
    </cfRule>
  </conditionalFormatting>
  <conditionalFormatting sqref="T64">
    <cfRule type="cellIs" dxfId="9408" priority="9577" operator="lessThanOrEqual">
      <formula>0</formula>
    </cfRule>
  </conditionalFormatting>
  <conditionalFormatting sqref="T64">
    <cfRule type="cellIs" dxfId="9407" priority="9578" operator="lessThanOrEqual">
      <formula>0</formula>
    </cfRule>
  </conditionalFormatting>
  <conditionalFormatting sqref="T46">
    <cfRule type="cellIs" dxfId="9406" priority="9576" operator="lessThanOrEqual">
      <formula>0</formula>
    </cfRule>
  </conditionalFormatting>
  <conditionalFormatting sqref="T48">
    <cfRule type="cellIs" dxfId="9405" priority="9575" operator="lessThanOrEqual">
      <formula>0</formula>
    </cfRule>
  </conditionalFormatting>
  <conditionalFormatting sqref="T61">
    <cfRule type="cellIs" dxfId="9404" priority="9573" operator="lessThanOrEqual">
      <formula>0</formula>
    </cfRule>
  </conditionalFormatting>
  <conditionalFormatting sqref="T64">
    <cfRule type="cellIs" dxfId="9403" priority="9574" operator="lessThanOrEqual">
      <formula>0</formula>
    </cfRule>
  </conditionalFormatting>
  <conditionalFormatting sqref="T46">
    <cfRule type="cellIs" dxfId="9402" priority="9572" operator="lessThanOrEqual">
      <formula>0</formula>
    </cfRule>
  </conditionalFormatting>
  <conditionalFormatting sqref="T48">
    <cfRule type="cellIs" dxfId="9401" priority="9571" operator="lessThanOrEqual">
      <formula>0</formula>
    </cfRule>
  </conditionalFormatting>
  <conditionalFormatting sqref="T50">
    <cfRule type="cellIs" dxfId="9400" priority="9570" operator="lessThanOrEqual">
      <formula>0</formula>
    </cfRule>
  </conditionalFormatting>
  <conditionalFormatting sqref="T52">
    <cfRule type="cellIs" dxfId="9399" priority="9569" operator="lessThanOrEqual">
      <formula>0</formula>
    </cfRule>
  </conditionalFormatting>
  <conditionalFormatting sqref="T44">
    <cfRule type="cellIs" dxfId="9398" priority="9567" operator="lessThanOrEqual">
      <formula>0</formula>
    </cfRule>
  </conditionalFormatting>
  <conditionalFormatting sqref="T64">
    <cfRule type="cellIs" dxfId="9397" priority="9568" operator="lessThanOrEqual">
      <formula>0</formula>
    </cfRule>
  </conditionalFormatting>
  <conditionalFormatting sqref="T42">
    <cfRule type="cellIs" dxfId="9396" priority="9566" operator="lessThanOrEqual">
      <formula>0</formula>
    </cfRule>
  </conditionalFormatting>
  <conditionalFormatting sqref="T50">
    <cfRule type="cellIs" dxfId="9395" priority="9565" operator="lessThanOrEqual">
      <formula>0</formula>
    </cfRule>
  </conditionalFormatting>
  <conditionalFormatting sqref="T52">
    <cfRule type="cellIs" dxfId="9394" priority="9564" operator="lessThanOrEqual">
      <formula>0</formula>
    </cfRule>
  </conditionalFormatting>
  <conditionalFormatting sqref="T64">
    <cfRule type="cellIs" dxfId="9393" priority="9563" operator="lessThanOrEqual">
      <formula>0</formula>
    </cfRule>
  </conditionalFormatting>
  <conditionalFormatting sqref="T42">
    <cfRule type="cellIs" dxfId="9392" priority="9562" operator="lessThanOrEqual">
      <formula>0</formula>
    </cfRule>
  </conditionalFormatting>
  <conditionalFormatting sqref="T44">
    <cfRule type="cellIs" dxfId="9391" priority="9561" operator="lessThanOrEqual">
      <formula>0</formula>
    </cfRule>
  </conditionalFormatting>
  <conditionalFormatting sqref="T46">
    <cfRule type="cellIs" dxfId="9390" priority="9560" operator="lessThanOrEqual">
      <formula>0</formula>
    </cfRule>
  </conditionalFormatting>
  <conditionalFormatting sqref="T48">
    <cfRule type="cellIs" dxfId="9389" priority="9559" operator="lessThanOrEqual">
      <formula>0</formula>
    </cfRule>
  </conditionalFormatting>
  <conditionalFormatting sqref="T50">
    <cfRule type="cellIs" dxfId="9388" priority="9558" operator="lessThanOrEqual">
      <formula>0</formula>
    </cfRule>
  </conditionalFormatting>
  <conditionalFormatting sqref="T52">
    <cfRule type="cellIs" dxfId="9387" priority="9557" operator="lessThanOrEqual">
      <formula>0</formula>
    </cfRule>
  </conditionalFormatting>
  <conditionalFormatting sqref="T58">
    <cfRule type="cellIs" dxfId="9386" priority="9555" operator="lessThanOrEqual">
      <formula>0</formula>
    </cfRule>
  </conditionalFormatting>
  <conditionalFormatting sqref="T64">
    <cfRule type="cellIs" dxfId="9385" priority="9556" operator="lessThanOrEqual">
      <formula>0</formula>
    </cfRule>
  </conditionalFormatting>
  <conditionalFormatting sqref="T58">
    <cfRule type="cellIs" dxfId="9384" priority="9554" operator="lessThanOrEqual">
      <formula>0</formula>
    </cfRule>
  </conditionalFormatting>
  <conditionalFormatting sqref="T58">
    <cfRule type="cellIs" dxfId="9383" priority="9553" operator="lessThanOrEqual">
      <formula>0</formula>
    </cfRule>
  </conditionalFormatting>
  <conditionalFormatting sqref="T58">
    <cfRule type="cellIs" dxfId="9382" priority="9552" operator="lessThanOrEqual">
      <formula>0</formula>
    </cfRule>
  </conditionalFormatting>
  <conditionalFormatting sqref="T40">
    <cfRule type="cellIs" dxfId="9381" priority="9551" operator="lessThanOrEqual">
      <formula>0</formula>
    </cfRule>
  </conditionalFormatting>
  <conditionalFormatting sqref="T40">
    <cfRule type="cellIs" dxfId="9380" priority="9550" operator="lessThanOrEqual">
      <formula>0</formula>
    </cfRule>
  </conditionalFormatting>
  <conditionalFormatting sqref="T66">
    <cfRule type="cellIs" dxfId="9379" priority="9549" operator="lessThanOrEqual">
      <formula>0</formula>
    </cfRule>
  </conditionalFormatting>
  <conditionalFormatting sqref="T64 T56 T60">
    <cfRule type="cellIs" dxfId="9378" priority="9548" operator="lessThanOrEqual">
      <formula>0</formula>
    </cfRule>
  </conditionalFormatting>
  <conditionalFormatting sqref="T60">
    <cfRule type="cellIs" dxfId="9377" priority="9547" operator="lessThanOrEqual">
      <formula>0</formula>
    </cfRule>
  </conditionalFormatting>
  <conditionalFormatting sqref="T59">
    <cfRule type="cellIs" dxfId="9376" priority="9546" operator="lessThanOrEqual">
      <formula>0</formula>
    </cfRule>
  </conditionalFormatting>
  <conditionalFormatting sqref="T66">
    <cfRule type="cellIs" dxfId="9375" priority="9545" operator="lessThanOrEqual">
      <formula>0</formula>
    </cfRule>
  </conditionalFormatting>
  <conditionalFormatting sqref="T60">
    <cfRule type="cellIs" dxfId="9374" priority="9544" operator="lessThanOrEqual">
      <formula>0</formula>
    </cfRule>
  </conditionalFormatting>
  <conditionalFormatting sqref="T60">
    <cfRule type="cellIs" dxfId="9373" priority="9543" operator="lessThanOrEqual">
      <formula>0</formula>
    </cfRule>
  </conditionalFormatting>
  <conditionalFormatting sqref="T64">
    <cfRule type="cellIs" dxfId="9372" priority="9541" operator="lessThanOrEqual">
      <formula>0</formula>
    </cfRule>
  </conditionalFormatting>
  <conditionalFormatting sqref="T64">
    <cfRule type="cellIs" dxfId="9371" priority="9542" operator="lessThanOrEqual">
      <formula>0</formula>
    </cfRule>
  </conditionalFormatting>
  <conditionalFormatting sqref="T64">
    <cfRule type="cellIs" dxfId="9370" priority="9540" operator="lessThanOrEqual">
      <formula>0</formula>
    </cfRule>
  </conditionalFormatting>
  <conditionalFormatting sqref="T61">
    <cfRule type="cellIs" dxfId="9369" priority="9539" operator="lessThanOrEqual">
      <formula>0</formula>
    </cfRule>
  </conditionalFormatting>
  <conditionalFormatting sqref="T64">
    <cfRule type="cellIs" dxfId="9368" priority="9538" operator="lessThanOrEqual">
      <formula>0</formula>
    </cfRule>
  </conditionalFormatting>
  <conditionalFormatting sqref="T64">
    <cfRule type="cellIs" dxfId="9367" priority="9537" operator="lessThanOrEqual">
      <formula>0</formula>
    </cfRule>
  </conditionalFormatting>
  <conditionalFormatting sqref="T64">
    <cfRule type="cellIs" dxfId="9366" priority="9536" operator="lessThanOrEqual">
      <formula>0</formula>
    </cfRule>
  </conditionalFormatting>
  <conditionalFormatting sqref="T58">
    <cfRule type="cellIs" dxfId="9365" priority="9534" operator="lessThanOrEqual">
      <formula>0</formula>
    </cfRule>
  </conditionalFormatting>
  <conditionalFormatting sqref="T58">
    <cfRule type="cellIs" dxfId="9364" priority="9533" operator="lessThanOrEqual">
      <formula>0</formula>
    </cfRule>
  </conditionalFormatting>
  <conditionalFormatting sqref="T58">
    <cfRule type="cellIs" dxfId="9363" priority="9535" operator="lessThanOrEqual">
      <formula>0</formula>
    </cfRule>
  </conditionalFormatting>
  <conditionalFormatting sqref="T58">
    <cfRule type="cellIs" dxfId="9362" priority="9532" operator="lessThanOrEqual">
      <formula>0</formula>
    </cfRule>
  </conditionalFormatting>
  <conditionalFormatting sqref="T64">
    <cfRule type="cellIs" dxfId="9361" priority="9531" operator="lessThanOrEqual">
      <formula>0</formula>
    </cfRule>
  </conditionalFormatting>
  <conditionalFormatting sqref="T61">
    <cfRule type="cellIs" dxfId="9360" priority="9530" operator="lessThanOrEqual">
      <formula>0</formula>
    </cfRule>
  </conditionalFormatting>
  <conditionalFormatting sqref="T64">
    <cfRule type="cellIs" dxfId="9359" priority="9529" operator="lessThanOrEqual">
      <formula>0</formula>
    </cfRule>
  </conditionalFormatting>
  <conditionalFormatting sqref="T64">
    <cfRule type="cellIs" dxfId="9358" priority="9528" operator="lessThanOrEqual">
      <formula>0</formula>
    </cfRule>
  </conditionalFormatting>
  <conditionalFormatting sqref="T64">
    <cfRule type="cellIs" dxfId="9357" priority="9527" operator="lessThanOrEqual">
      <formula>0</formula>
    </cfRule>
  </conditionalFormatting>
  <conditionalFormatting sqref="T58">
    <cfRule type="cellIs" dxfId="9356" priority="9525" operator="lessThanOrEqual">
      <formula>0</formula>
    </cfRule>
  </conditionalFormatting>
  <conditionalFormatting sqref="T58">
    <cfRule type="cellIs" dxfId="9355" priority="9524" operator="lessThanOrEqual">
      <formula>0</formula>
    </cfRule>
  </conditionalFormatting>
  <conditionalFormatting sqref="T58">
    <cfRule type="cellIs" dxfId="9354" priority="9526" operator="lessThanOrEqual">
      <formula>0</formula>
    </cfRule>
  </conditionalFormatting>
  <conditionalFormatting sqref="T58">
    <cfRule type="cellIs" dxfId="9353" priority="9523" operator="lessThanOrEqual">
      <formula>0</formula>
    </cfRule>
  </conditionalFormatting>
  <conditionalFormatting sqref="T66">
    <cfRule type="cellIs" dxfId="9352" priority="9521" operator="lessThanOrEqual">
      <formula>0</formula>
    </cfRule>
  </conditionalFormatting>
  <conditionalFormatting sqref="T66">
    <cfRule type="cellIs" dxfId="9351" priority="9522" operator="lessThanOrEqual">
      <formula>0</formula>
    </cfRule>
  </conditionalFormatting>
  <conditionalFormatting sqref="T64">
    <cfRule type="cellIs" dxfId="9350" priority="9520" operator="lessThanOrEqual">
      <formula>0</formula>
    </cfRule>
  </conditionalFormatting>
  <conditionalFormatting sqref="T66">
    <cfRule type="cellIs" dxfId="9349" priority="9519" operator="lessThanOrEqual">
      <formula>0</formula>
    </cfRule>
  </conditionalFormatting>
  <conditionalFormatting sqref="T66">
    <cfRule type="cellIs" dxfId="9348" priority="9517" operator="lessThanOrEqual">
      <formula>0</formula>
    </cfRule>
  </conditionalFormatting>
  <conditionalFormatting sqref="T64">
    <cfRule type="cellIs" dxfId="9347" priority="9518" operator="lessThanOrEqual">
      <formula>0</formula>
    </cfRule>
  </conditionalFormatting>
  <conditionalFormatting sqref="T66">
    <cfRule type="cellIs" dxfId="9346" priority="9516" operator="lessThanOrEqual">
      <formula>0</formula>
    </cfRule>
  </conditionalFormatting>
  <conditionalFormatting sqref="T64">
    <cfRule type="cellIs" dxfId="9345" priority="9515" operator="lessThanOrEqual">
      <formula>0</formula>
    </cfRule>
  </conditionalFormatting>
  <conditionalFormatting sqref="T66">
    <cfRule type="cellIs" dxfId="9344" priority="9514" operator="lessThanOrEqual">
      <formula>0</formula>
    </cfRule>
  </conditionalFormatting>
  <conditionalFormatting sqref="T60">
    <cfRule type="cellIs" dxfId="9343" priority="9512" operator="lessThanOrEqual">
      <formula>0</formula>
    </cfRule>
  </conditionalFormatting>
  <conditionalFormatting sqref="T60">
    <cfRule type="cellIs" dxfId="9342" priority="9511" operator="lessThanOrEqual">
      <formula>0</formula>
    </cfRule>
  </conditionalFormatting>
  <conditionalFormatting sqref="T60">
    <cfRule type="cellIs" dxfId="9341" priority="9513" operator="lessThanOrEqual">
      <formula>0</formula>
    </cfRule>
  </conditionalFormatting>
  <conditionalFormatting sqref="T60">
    <cfRule type="cellIs" dxfId="9340" priority="9510" operator="lessThanOrEqual">
      <formula>0</formula>
    </cfRule>
  </conditionalFormatting>
  <conditionalFormatting sqref="T58">
    <cfRule type="cellIs" dxfId="9339" priority="9509" operator="lessThanOrEqual">
      <formula>0</formula>
    </cfRule>
  </conditionalFormatting>
  <conditionalFormatting sqref="T58">
    <cfRule type="cellIs" dxfId="9338" priority="9508" operator="lessThanOrEqual">
      <formula>0</formula>
    </cfRule>
  </conditionalFormatting>
  <conditionalFormatting sqref="T58">
    <cfRule type="cellIs" dxfId="9337" priority="9507" operator="lessThanOrEqual">
      <formula>0</formula>
    </cfRule>
  </conditionalFormatting>
  <conditionalFormatting sqref="T58">
    <cfRule type="cellIs" dxfId="9336" priority="9506" operator="lessThanOrEqual">
      <formula>0</formula>
    </cfRule>
  </conditionalFormatting>
  <conditionalFormatting sqref="T56">
    <cfRule type="cellIs" dxfId="9335" priority="9505" operator="lessThanOrEqual">
      <formula>0</formula>
    </cfRule>
  </conditionalFormatting>
  <conditionalFormatting sqref="T64">
    <cfRule type="cellIs" dxfId="9334" priority="9257" operator="lessThanOrEqual">
      <formula>0</formula>
    </cfRule>
  </conditionalFormatting>
  <conditionalFormatting sqref="T68">
    <cfRule type="cellIs" dxfId="9333" priority="9256" operator="lessThanOrEqual">
      <formula>0</formula>
    </cfRule>
  </conditionalFormatting>
  <conditionalFormatting sqref="T68">
    <cfRule type="cellIs" dxfId="9332" priority="9255" operator="lessThanOrEqual">
      <formula>0</formula>
    </cfRule>
  </conditionalFormatting>
  <conditionalFormatting sqref="T68">
    <cfRule type="cellIs" dxfId="9331" priority="9254" operator="lessThanOrEqual">
      <formula>0</formula>
    </cfRule>
  </conditionalFormatting>
  <conditionalFormatting sqref="T65">
    <cfRule type="cellIs" dxfId="9330" priority="9253" operator="lessThanOrEqual">
      <formula>0</formula>
    </cfRule>
  </conditionalFormatting>
  <conditionalFormatting sqref="T68">
    <cfRule type="cellIs" dxfId="9329" priority="9252" operator="lessThanOrEqual">
      <formula>0</formula>
    </cfRule>
  </conditionalFormatting>
  <conditionalFormatting sqref="T68">
    <cfRule type="cellIs" dxfId="9328" priority="9251" operator="lessThanOrEqual">
      <formula>0</formula>
    </cfRule>
  </conditionalFormatting>
  <conditionalFormatting sqref="T68">
    <cfRule type="cellIs" dxfId="9327" priority="9250" operator="lessThanOrEqual">
      <formula>0</formula>
    </cfRule>
  </conditionalFormatting>
  <conditionalFormatting sqref="T68">
    <cfRule type="cellIs" dxfId="9326" priority="9249" operator="lessThanOrEqual">
      <formula>0</formula>
    </cfRule>
  </conditionalFormatting>
  <conditionalFormatting sqref="T65">
    <cfRule type="cellIs" dxfId="9325" priority="9248" operator="lessThanOrEqual">
      <formula>0</formula>
    </cfRule>
  </conditionalFormatting>
  <conditionalFormatting sqref="T68">
    <cfRule type="cellIs" dxfId="9324" priority="9504" operator="lessThanOrEqual">
      <formula>0</formula>
    </cfRule>
  </conditionalFormatting>
  <conditionalFormatting sqref="T68">
    <cfRule type="cellIs" dxfId="9323" priority="9503" operator="lessThanOrEqual">
      <formula>0</formula>
    </cfRule>
  </conditionalFormatting>
  <conditionalFormatting sqref="T68">
    <cfRule type="cellIs" dxfId="9322" priority="9501" operator="lessThanOrEqual">
      <formula>0</formula>
    </cfRule>
  </conditionalFormatting>
  <conditionalFormatting sqref="T68">
    <cfRule type="cellIs" dxfId="9321" priority="9502" operator="lessThanOrEqual">
      <formula>0</formula>
    </cfRule>
  </conditionalFormatting>
  <conditionalFormatting sqref="T68">
    <cfRule type="cellIs" dxfId="9320" priority="9500" operator="lessThanOrEqual">
      <formula>0</formula>
    </cfRule>
  </conditionalFormatting>
  <conditionalFormatting sqref="T68">
    <cfRule type="cellIs" dxfId="9319" priority="9499" operator="lessThanOrEqual">
      <formula>0</formula>
    </cfRule>
  </conditionalFormatting>
  <conditionalFormatting sqref="T68">
    <cfRule type="cellIs" dxfId="9318" priority="9498" operator="lessThanOrEqual">
      <formula>0</formula>
    </cfRule>
  </conditionalFormatting>
  <conditionalFormatting sqref="T68">
    <cfRule type="cellIs" dxfId="9317" priority="9497" operator="lessThanOrEqual">
      <formula>0</formula>
    </cfRule>
  </conditionalFormatting>
  <conditionalFormatting sqref="T56">
    <cfRule type="cellIs" dxfId="9316" priority="9433" operator="lessThanOrEqual">
      <formula>0</formula>
    </cfRule>
  </conditionalFormatting>
  <conditionalFormatting sqref="T64">
    <cfRule type="cellIs" dxfId="9315" priority="9430" operator="lessThanOrEqual">
      <formula>0</formula>
    </cfRule>
  </conditionalFormatting>
  <conditionalFormatting sqref="T44">
    <cfRule type="cellIs" dxfId="9314" priority="9496" operator="lessThanOrEqual">
      <formula>0</formula>
    </cfRule>
  </conditionalFormatting>
  <conditionalFormatting sqref="T38">
    <cfRule type="cellIs" dxfId="9313" priority="9495" operator="lessThanOrEqual">
      <formula>0</formula>
    </cfRule>
  </conditionalFormatting>
  <conditionalFormatting sqref="T46">
    <cfRule type="cellIs" dxfId="9312" priority="9494" operator="lessThanOrEqual">
      <formula>0</formula>
    </cfRule>
  </conditionalFormatting>
  <conditionalFormatting sqref="T60">
    <cfRule type="cellIs" dxfId="9311" priority="9493" operator="lessThanOrEqual">
      <formula>0</formula>
    </cfRule>
  </conditionalFormatting>
  <conditionalFormatting sqref="T59">
    <cfRule type="cellIs" dxfId="9310" priority="9492" operator="lessThanOrEqual">
      <formula>0</formula>
    </cfRule>
  </conditionalFormatting>
  <conditionalFormatting sqref="T66">
    <cfRule type="cellIs" dxfId="9309" priority="9491" operator="lessThanOrEqual">
      <formula>0</formula>
    </cfRule>
  </conditionalFormatting>
  <conditionalFormatting sqref="T36">
    <cfRule type="cellIs" dxfId="9308" priority="9490" operator="lessThanOrEqual">
      <formula>0</formula>
    </cfRule>
  </conditionalFormatting>
  <conditionalFormatting sqref="T38">
    <cfRule type="cellIs" dxfId="9307" priority="9489" operator="lessThanOrEqual">
      <formula>0</formula>
    </cfRule>
  </conditionalFormatting>
  <conditionalFormatting sqref="T44">
    <cfRule type="cellIs" dxfId="9306" priority="9488" operator="lessThanOrEqual">
      <formula>0</formula>
    </cfRule>
  </conditionalFormatting>
  <conditionalFormatting sqref="T46">
    <cfRule type="cellIs" dxfId="9305" priority="9487" operator="lessThanOrEqual">
      <formula>0</formula>
    </cfRule>
  </conditionalFormatting>
  <conditionalFormatting sqref="T48">
    <cfRule type="cellIs" dxfId="9304" priority="9486" operator="lessThanOrEqual">
      <formula>0</formula>
    </cfRule>
  </conditionalFormatting>
  <conditionalFormatting sqref="T50">
    <cfRule type="cellIs" dxfId="9303" priority="9485" operator="lessThanOrEqual">
      <formula>0</formula>
    </cfRule>
  </conditionalFormatting>
  <conditionalFormatting sqref="T60">
    <cfRule type="cellIs" dxfId="9302" priority="9484" operator="lessThanOrEqual">
      <formula>0</formula>
    </cfRule>
  </conditionalFormatting>
  <conditionalFormatting sqref="T40">
    <cfRule type="cellIs" dxfId="9301" priority="9483" operator="lessThanOrEqual">
      <formula>0</formula>
    </cfRule>
  </conditionalFormatting>
  <conditionalFormatting sqref="T48">
    <cfRule type="cellIs" dxfId="9300" priority="9482" operator="lessThanOrEqual">
      <formula>0</formula>
    </cfRule>
  </conditionalFormatting>
  <conditionalFormatting sqref="T50">
    <cfRule type="cellIs" dxfId="9299" priority="9481" operator="lessThanOrEqual">
      <formula>0</formula>
    </cfRule>
  </conditionalFormatting>
  <conditionalFormatting sqref="T40">
    <cfRule type="cellIs" dxfId="9298" priority="9480" operator="lessThanOrEqual">
      <formula>0</formula>
    </cfRule>
  </conditionalFormatting>
  <conditionalFormatting sqref="T44">
    <cfRule type="cellIs" dxfId="9297" priority="9479" operator="lessThanOrEqual">
      <formula>0</formula>
    </cfRule>
  </conditionalFormatting>
  <conditionalFormatting sqref="T46">
    <cfRule type="cellIs" dxfId="9296" priority="9478" operator="lessThanOrEqual">
      <formula>0</formula>
    </cfRule>
  </conditionalFormatting>
  <conditionalFormatting sqref="T48">
    <cfRule type="cellIs" dxfId="9295" priority="9477" operator="lessThanOrEqual">
      <formula>0</formula>
    </cfRule>
  </conditionalFormatting>
  <conditionalFormatting sqref="T50">
    <cfRule type="cellIs" dxfId="9294" priority="9476" operator="lessThanOrEqual">
      <formula>0</formula>
    </cfRule>
  </conditionalFormatting>
  <conditionalFormatting sqref="T60">
    <cfRule type="cellIs" dxfId="9293" priority="9475" operator="lessThanOrEqual">
      <formula>0</formula>
    </cfRule>
  </conditionalFormatting>
  <conditionalFormatting sqref="T56">
    <cfRule type="cellIs" dxfId="9292" priority="9473" operator="lessThanOrEqual">
      <formula>0</formula>
    </cfRule>
  </conditionalFormatting>
  <conditionalFormatting sqref="T56">
    <cfRule type="cellIs" dxfId="9291" priority="9472" operator="lessThanOrEqual">
      <formula>0</formula>
    </cfRule>
  </conditionalFormatting>
  <conditionalFormatting sqref="T56">
    <cfRule type="cellIs" dxfId="9290" priority="9474" operator="lessThanOrEqual">
      <formula>0</formula>
    </cfRule>
  </conditionalFormatting>
  <conditionalFormatting sqref="T56">
    <cfRule type="cellIs" dxfId="9289" priority="9471" operator="lessThanOrEqual">
      <formula>0</formula>
    </cfRule>
  </conditionalFormatting>
  <conditionalFormatting sqref="T34">
    <cfRule type="cellIs" dxfId="9288" priority="9470" operator="lessThanOrEqual">
      <formula>0</formula>
    </cfRule>
  </conditionalFormatting>
  <conditionalFormatting sqref="T34">
    <cfRule type="cellIs" dxfId="9287" priority="9469" operator="lessThanOrEqual">
      <formula>0</formula>
    </cfRule>
  </conditionalFormatting>
  <conditionalFormatting sqref="T34">
    <cfRule type="cellIs" dxfId="9286" priority="9468" operator="lessThanOrEqual">
      <formula>0</formula>
    </cfRule>
  </conditionalFormatting>
  <conditionalFormatting sqref="T34">
    <cfRule type="cellIs" dxfId="9285" priority="9467" operator="lessThanOrEqual">
      <formula>0</formula>
    </cfRule>
  </conditionalFormatting>
  <conditionalFormatting sqref="T64">
    <cfRule type="cellIs" dxfId="9284" priority="9465" operator="lessThanOrEqual">
      <formula>0</formula>
    </cfRule>
  </conditionalFormatting>
  <conditionalFormatting sqref="T64">
    <cfRule type="cellIs" dxfId="9283" priority="9466" operator="lessThanOrEqual">
      <formula>0</formula>
    </cfRule>
  </conditionalFormatting>
  <conditionalFormatting sqref="T69">
    <cfRule type="cellIs" dxfId="9282" priority="9464" operator="lessThanOrEqual">
      <formula>0</formula>
    </cfRule>
  </conditionalFormatting>
  <conditionalFormatting sqref="T40">
    <cfRule type="cellIs" dxfId="9281" priority="9462" operator="lessThanOrEqual">
      <formula>0</formula>
    </cfRule>
  </conditionalFormatting>
  <conditionalFormatting sqref="T48">
    <cfRule type="cellIs" dxfId="9280" priority="9461" operator="lessThanOrEqual">
      <formula>0</formula>
    </cfRule>
  </conditionalFormatting>
  <conditionalFormatting sqref="T48">
    <cfRule type="cellIs" dxfId="9279" priority="9454" operator="lessThanOrEqual">
      <formula>0</formula>
    </cfRule>
  </conditionalFormatting>
  <conditionalFormatting sqref="T46">
    <cfRule type="cellIs" dxfId="9278" priority="9463" operator="lessThanOrEqual">
      <formula>0</formula>
    </cfRule>
  </conditionalFormatting>
  <conditionalFormatting sqref="T64">
    <cfRule type="cellIs" dxfId="9277" priority="9460" operator="lessThanOrEqual">
      <formula>0</formula>
    </cfRule>
  </conditionalFormatting>
  <conditionalFormatting sqref="T61">
    <cfRule type="cellIs" dxfId="9276" priority="9459" operator="lessThanOrEqual">
      <formula>0</formula>
    </cfRule>
  </conditionalFormatting>
  <conditionalFormatting sqref="T38">
    <cfRule type="cellIs" dxfId="9275" priority="9458" operator="lessThanOrEqual">
      <formula>0</formula>
    </cfRule>
  </conditionalFormatting>
  <conditionalFormatting sqref="T34">
    <cfRule type="cellIs" dxfId="9274" priority="9457" operator="lessThanOrEqual">
      <formula>0</formula>
    </cfRule>
  </conditionalFormatting>
  <conditionalFormatting sqref="T40">
    <cfRule type="cellIs" dxfId="9273" priority="9456" operator="lessThanOrEqual">
      <formula>0</formula>
    </cfRule>
  </conditionalFormatting>
  <conditionalFormatting sqref="T46">
    <cfRule type="cellIs" dxfId="9272" priority="9455" operator="lessThanOrEqual">
      <formula>0</formula>
    </cfRule>
  </conditionalFormatting>
  <conditionalFormatting sqref="T50">
    <cfRule type="cellIs" dxfId="9271" priority="9453" operator="lessThanOrEqual">
      <formula>0</formula>
    </cfRule>
  </conditionalFormatting>
  <conditionalFormatting sqref="T52">
    <cfRule type="cellIs" dxfId="9270" priority="9452" operator="lessThanOrEqual">
      <formula>0</formula>
    </cfRule>
  </conditionalFormatting>
  <conditionalFormatting sqref="T36">
    <cfRule type="cellIs" dxfId="9269" priority="9437" operator="lessThanOrEqual">
      <formula>0</formula>
    </cfRule>
  </conditionalFormatting>
  <conditionalFormatting sqref="T56">
    <cfRule type="cellIs" dxfId="9268" priority="9435" operator="lessThanOrEqual">
      <formula>0</formula>
    </cfRule>
  </conditionalFormatting>
  <conditionalFormatting sqref="T56">
    <cfRule type="cellIs" dxfId="9267" priority="9434" operator="lessThanOrEqual">
      <formula>0</formula>
    </cfRule>
  </conditionalFormatting>
  <conditionalFormatting sqref="T48">
    <cfRule type="cellIs" dxfId="9266" priority="9431" operator="lessThanOrEqual">
      <formula>0</formula>
    </cfRule>
  </conditionalFormatting>
  <conditionalFormatting sqref="T46">
    <cfRule type="cellIs" dxfId="9265" priority="9432" operator="lessThanOrEqual">
      <formula>0</formula>
    </cfRule>
  </conditionalFormatting>
  <conditionalFormatting sqref="T61">
    <cfRule type="cellIs" dxfId="9264" priority="9429" operator="lessThanOrEqual">
      <formula>0</formula>
    </cfRule>
  </conditionalFormatting>
  <conditionalFormatting sqref="T46">
    <cfRule type="cellIs" dxfId="9263" priority="9428" operator="lessThanOrEqual">
      <formula>0</formula>
    </cfRule>
  </conditionalFormatting>
  <conditionalFormatting sqref="T44">
    <cfRule type="cellIs" dxfId="9262" priority="9394" operator="lessThanOrEqual">
      <formula>0</formula>
    </cfRule>
  </conditionalFormatting>
  <conditionalFormatting sqref="T46">
    <cfRule type="cellIs" dxfId="9261" priority="9393" operator="lessThanOrEqual">
      <formula>0</formula>
    </cfRule>
  </conditionalFormatting>
  <conditionalFormatting sqref="T48">
    <cfRule type="cellIs" dxfId="9260" priority="9392" operator="lessThanOrEqual">
      <formula>0</formula>
    </cfRule>
  </conditionalFormatting>
  <conditionalFormatting sqref="T50">
    <cfRule type="cellIs" dxfId="9259" priority="9391" operator="lessThanOrEqual">
      <formula>0</formula>
    </cfRule>
  </conditionalFormatting>
  <conditionalFormatting sqref="T66">
    <cfRule type="cellIs" dxfId="9258" priority="9377" operator="lessThanOrEqual">
      <formula>0</formula>
    </cfRule>
  </conditionalFormatting>
  <conditionalFormatting sqref="T66">
    <cfRule type="cellIs" dxfId="9257" priority="9376" operator="lessThanOrEqual">
      <formula>0</formula>
    </cfRule>
  </conditionalFormatting>
  <conditionalFormatting sqref="T66">
    <cfRule type="cellIs" dxfId="9256" priority="9375" operator="lessThanOrEqual">
      <formula>0</formula>
    </cfRule>
  </conditionalFormatting>
  <conditionalFormatting sqref="T66">
    <cfRule type="cellIs" dxfId="9255" priority="9373" operator="lessThanOrEqual">
      <formula>0</formula>
    </cfRule>
  </conditionalFormatting>
  <conditionalFormatting sqref="T66">
    <cfRule type="cellIs" dxfId="9254" priority="9374" operator="lessThanOrEqual">
      <formula>0</formula>
    </cfRule>
  </conditionalFormatting>
  <conditionalFormatting sqref="T66">
    <cfRule type="cellIs" dxfId="9253" priority="9372" operator="lessThanOrEqual">
      <formula>0</formula>
    </cfRule>
  </conditionalFormatting>
  <conditionalFormatting sqref="T60">
    <cfRule type="cellIs" dxfId="9252" priority="9370" operator="lessThanOrEqual">
      <formula>0</formula>
    </cfRule>
  </conditionalFormatting>
  <conditionalFormatting sqref="T60">
    <cfRule type="cellIs" dxfId="9251" priority="9369" operator="lessThanOrEqual">
      <formula>0</formula>
    </cfRule>
  </conditionalFormatting>
  <conditionalFormatting sqref="T60">
    <cfRule type="cellIs" dxfId="9250" priority="9371" operator="lessThanOrEqual">
      <formula>0</formula>
    </cfRule>
  </conditionalFormatting>
  <conditionalFormatting sqref="T60">
    <cfRule type="cellIs" dxfId="9249" priority="9368" operator="lessThanOrEqual">
      <formula>0</formula>
    </cfRule>
  </conditionalFormatting>
  <conditionalFormatting sqref="T66">
    <cfRule type="cellIs" dxfId="9248" priority="9367" operator="lessThanOrEqual">
      <formula>0</formula>
    </cfRule>
  </conditionalFormatting>
  <conditionalFormatting sqref="T60">
    <cfRule type="cellIs" dxfId="9247" priority="9347" operator="lessThanOrEqual">
      <formula>0</formula>
    </cfRule>
  </conditionalFormatting>
  <conditionalFormatting sqref="T60">
    <cfRule type="cellIs" dxfId="9246" priority="9346" operator="lessThanOrEqual">
      <formula>0</formula>
    </cfRule>
  </conditionalFormatting>
  <conditionalFormatting sqref="T58">
    <cfRule type="cellIs" dxfId="9245" priority="9345" operator="lessThanOrEqual">
      <formula>0</formula>
    </cfRule>
  </conditionalFormatting>
  <conditionalFormatting sqref="T70">
    <cfRule type="cellIs" dxfId="9244" priority="9344" operator="lessThanOrEqual">
      <formula>0</formula>
    </cfRule>
  </conditionalFormatting>
  <conditionalFormatting sqref="T66">
    <cfRule type="cellIs" dxfId="9243" priority="9311" operator="lessThanOrEqual">
      <formula>0</formula>
    </cfRule>
  </conditionalFormatting>
  <conditionalFormatting sqref="T66">
    <cfRule type="cellIs" dxfId="9242" priority="9310" operator="lessThanOrEqual">
      <formula>0</formula>
    </cfRule>
  </conditionalFormatting>
  <conditionalFormatting sqref="T66">
    <cfRule type="cellIs" dxfId="9241" priority="9309" operator="lessThanOrEqual">
      <formula>0</formula>
    </cfRule>
  </conditionalFormatting>
  <conditionalFormatting sqref="T66">
    <cfRule type="cellIs" dxfId="9240" priority="9308" operator="lessThanOrEqual">
      <formula>0</formula>
    </cfRule>
  </conditionalFormatting>
  <conditionalFormatting sqref="T70">
    <cfRule type="cellIs" dxfId="9239" priority="9259" operator="lessThanOrEqual">
      <formula>0</formula>
    </cfRule>
  </conditionalFormatting>
  <conditionalFormatting sqref="T64">
    <cfRule type="cellIs" dxfId="9238" priority="9258" operator="lessThanOrEqual">
      <formula>0</formula>
    </cfRule>
  </conditionalFormatting>
  <conditionalFormatting sqref="T70">
    <cfRule type="cellIs" dxfId="9237" priority="9238" operator="lessThanOrEqual">
      <formula>0</formula>
    </cfRule>
  </conditionalFormatting>
  <conditionalFormatting sqref="T70">
    <cfRule type="cellIs" dxfId="9236" priority="9237" operator="lessThanOrEqual">
      <formula>0</formula>
    </cfRule>
  </conditionalFormatting>
  <conditionalFormatting sqref="T68">
    <cfRule type="cellIs" dxfId="9235" priority="9236" operator="lessThanOrEqual">
      <formula>0</formula>
    </cfRule>
  </conditionalFormatting>
  <conditionalFormatting sqref="T70">
    <cfRule type="cellIs" dxfId="9234" priority="9235" operator="lessThanOrEqual">
      <formula>0</formula>
    </cfRule>
  </conditionalFormatting>
  <conditionalFormatting sqref="T64">
    <cfRule type="cellIs" dxfId="9233" priority="9233" operator="lessThanOrEqual">
      <formula>0</formula>
    </cfRule>
  </conditionalFormatting>
  <conditionalFormatting sqref="T64">
    <cfRule type="cellIs" dxfId="9232" priority="9232" operator="lessThanOrEqual">
      <formula>0</formula>
    </cfRule>
  </conditionalFormatting>
  <conditionalFormatting sqref="T64">
    <cfRule type="cellIs" dxfId="9231" priority="9234" operator="lessThanOrEqual">
      <formula>0</formula>
    </cfRule>
  </conditionalFormatting>
  <conditionalFormatting sqref="T64">
    <cfRule type="cellIs" dxfId="9230" priority="9231" operator="lessThanOrEqual">
      <formula>0</formula>
    </cfRule>
  </conditionalFormatting>
  <conditionalFormatting sqref="T66">
    <cfRule type="cellIs" dxfId="9229" priority="9141" operator="lessThanOrEqual">
      <formula>0</formula>
    </cfRule>
  </conditionalFormatting>
  <conditionalFormatting sqref="T66">
    <cfRule type="cellIs" dxfId="9228" priority="9142" operator="lessThanOrEqual">
      <formula>0</formula>
    </cfRule>
  </conditionalFormatting>
  <conditionalFormatting sqref="T66">
    <cfRule type="cellIs" dxfId="9227" priority="9140" operator="lessThanOrEqual">
      <formula>0</formula>
    </cfRule>
  </conditionalFormatting>
  <conditionalFormatting sqref="T68">
    <cfRule type="cellIs" dxfId="9226" priority="9124" operator="lessThanOrEqual">
      <formula>0</formula>
    </cfRule>
  </conditionalFormatting>
  <conditionalFormatting sqref="T58">
    <cfRule type="cellIs" dxfId="9225" priority="9139" operator="lessThanOrEqual">
      <formula>0</formula>
    </cfRule>
  </conditionalFormatting>
  <conditionalFormatting sqref="T66">
    <cfRule type="cellIs" dxfId="9224" priority="9133" operator="lessThanOrEqual">
      <formula>0</formula>
    </cfRule>
  </conditionalFormatting>
  <conditionalFormatting sqref="T58">
    <cfRule type="cellIs" dxfId="9223" priority="9128" operator="lessThanOrEqual">
      <formula>0</formula>
    </cfRule>
  </conditionalFormatting>
  <conditionalFormatting sqref="T66">
    <cfRule type="cellIs" dxfId="9222" priority="9134" operator="lessThanOrEqual">
      <formula>0</formula>
    </cfRule>
  </conditionalFormatting>
  <conditionalFormatting sqref="T66">
    <cfRule type="cellIs" dxfId="9221" priority="9132" operator="lessThanOrEqual">
      <formula>0</formula>
    </cfRule>
  </conditionalFormatting>
  <conditionalFormatting sqref="T58">
    <cfRule type="cellIs" dxfId="9220" priority="9131" operator="lessThanOrEqual">
      <formula>0</formula>
    </cfRule>
  </conditionalFormatting>
  <conditionalFormatting sqref="T58">
    <cfRule type="cellIs" dxfId="9219" priority="9130" operator="lessThanOrEqual">
      <formula>0</formula>
    </cfRule>
  </conditionalFormatting>
  <conditionalFormatting sqref="T58">
    <cfRule type="cellIs" dxfId="9218" priority="9129" operator="lessThanOrEqual">
      <formula>0</formula>
    </cfRule>
  </conditionalFormatting>
  <conditionalFormatting sqref="T68">
    <cfRule type="cellIs" dxfId="9217" priority="9127" operator="lessThanOrEqual">
      <formula>0</formula>
    </cfRule>
  </conditionalFormatting>
  <conditionalFormatting sqref="T68">
    <cfRule type="cellIs" dxfId="9216" priority="9126" operator="lessThanOrEqual">
      <formula>0</formula>
    </cfRule>
  </conditionalFormatting>
  <conditionalFormatting sqref="T66">
    <cfRule type="cellIs" dxfId="9215" priority="9125" operator="lessThanOrEqual">
      <formula>0</formula>
    </cfRule>
  </conditionalFormatting>
  <conditionalFormatting sqref="T56">
    <cfRule type="cellIs" dxfId="9214" priority="9123" operator="lessThanOrEqual">
      <formula>0</formula>
    </cfRule>
  </conditionalFormatting>
  <conditionalFormatting sqref="T66">
    <cfRule type="cellIs" dxfId="9213" priority="9122" operator="lessThanOrEqual">
      <formula>0</formula>
    </cfRule>
  </conditionalFormatting>
  <conditionalFormatting sqref="T68">
    <cfRule type="cellIs" dxfId="9212" priority="9121" operator="lessThanOrEqual">
      <formula>0</formula>
    </cfRule>
  </conditionalFormatting>
  <conditionalFormatting sqref="T56">
    <cfRule type="cellIs" dxfId="9211" priority="9120" operator="lessThanOrEqual">
      <formula>0</formula>
    </cfRule>
  </conditionalFormatting>
  <conditionalFormatting sqref="T68">
    <cfRule type="cellIs" dxfId="9210" priority="9119" operator="lessThanOrEqual">
      <formula>0</formula>
    </cfRule>
  </conditionalFormatting>
  <conditionalFormatting sqref="T56">
    <cfRule type="cellIs" dxfId="9209" priority="9118" operator="lessThanOrEqual">
      <formula>0</formula>
    </cfRule>
  </conditionalFormatting>
  <conditionalFormatting sqref="T66">
    <cfRule type="cellIs" dxfId="9208" priority="9117" operator="lessThanOrEqual">
      <formula>0</formula>
    </cfRule>
  </conditionalFormatting>
  <conditionalFormatting sqref="T68">
    <cfRule type="cellIs" dxfId="9207" priority="9116" operator="lessThanOrEqual">
      <formula>0</formula>
    </cfRule>
  </conditionalFormatting>
  <conditionalFormatting sqref="T70">
    <cfRule type="cellIs" dxfId="9206" priority="9115" operator="lessThanOrEqual">
      <formula>0</formula>
    </cfRule>
  </conditionalFormatting>
  <conditionalFormatting sqref="T68">
    <cfRule type="cellIs" dxfId="9205" priority="9114" operator="lessThanOrEqual">
      <formula>0</formula>
    </cfRule>
  </conditionalFormatting>
  <conditionalFormatting sqref="T70">
    <cfRule type="cellIs" dxfId="9204" priority="9113" operator="lessThanOrEqual">
      <formula>0</formula>
    </cfRule>
  </conditionalFormatting>
  <conditionalFormatting sqref="T68">
    <cfRule type="cellIs" dxfId="9203" priority="9104" operator="lessThanOrEqual">
      <formula>0</formula>
    </cfRule>
  </conditionalFormatting>
  <conditionalFormatting sqref="T68">
    <cfRule type="cellIs" dxfId="9202" priority="9094" operator="lessThanOrEqual">
      <formula>0</formula>
    </cfRule>
  </conditionalFormatting>
  <conditionalFormatting sqref="T70">
    <cfRule type="cellIs" dxfId="9201" priority="9102" operator="lessThanOrEqual">
      <formula>0</formula>
    </cfRule>
  </conditionalFormatting>
  <conditionalFormatting sqref="T70">
    <cfRule type="cellIs" dxfId="9200" priority="9101" operator="lessThanOrEqual">
      <formula>0</formula>
    </cfRule>
  </conditionalFormatting>
  <conditionalFormatting sqref="T68">
    <cfRule type="cellIs" dxfId="9199" priority="9100" operator="lessThanOrEqual">
      <formula>0</formula>
    </cfRule>
  </conditionalFormatting>
  <conditionalFormatting sqref="T70">
    <cfRule type="cellIs" dxfId="9198" priority="9099" operator="lessThanOrEqual">
      <formula>0</formula>
    </cfRule>
  </conditionalFormatting>
  <conditionalFormatting sqref="T67">
    <cfRule type="cellIs" dxfId="9197" priority="9098" operator="lessThanOrEqual">
      <formula>0</formula>
    </cfRule>
  </conditionalFormatting>
  <conditionalFormatting sqref="T68">
    <cfRule type="cellIs" dxfId="9196" priority="9105" operator="lessThanOrEqual">
      <formula>0</formula>
    </cfRule>
  </conditionalFormatting>
  <conditionalFormatting sqref="T68">
    <cfRule type="cellIs" dxfId="9195" priority="9103" operator="lessThanOrEqual">
      <formula>0</formula>
    </cfRule>
  </conditionalFormatting>
  <conditionalFormatting sqref="T68">
    <cfRule type="cellIs" dxfId="9194" priority="9097" operator="lessThanOrEqual">
      <formula>0</formula>
    </cfRule>
  </conditionalFormatting>
  <conditionalFormatting sqref="T70">
    <cfRule type="cellIs" dxfId="9193" priority="9096" operator="lessThanOrEqual">
      <formula>0</formula>
    </cfRule>
  </conditionalFormatting>
  <conditionalFormatting sqref="T70">
    <cfRule type="cellIs" dxfId="9192" priority="9095" operator="lessThanOrEqual">
      <formula>0</formula>
    </cfRule>
  </conditionalFormatting>
  <conditionalFormatting sqref="T70">
    <cfRule type="cellIs" dxfId="9191" priority="9093" operator="lessThanOrEqual">
      <formula>0</formula>
    </cfRule>
  </conditionalFormatting>
  <conditionalFormatting sqref="T68">
    <cfRule type="cellIs" dxfId="9190" priority="9091" operator="lessThanOrEqual">
      <formula>0</formula>
    </cfRule>
  </conditionalFormatting>
  <conditionalFormatting sqref="T66">
    <cfRule type="cellIs" dxfId="9189" priority="9090" operator="lessThanOrEqual">
      <formula>0</formula>
    </cfRule>
  </conditionalFormatting>
  <conditionalFormatting sqref="T66">
    <cfRule type="cellIs" dxfId="9188" priority="9089" operator="lessThanOrEqual">
      <formula>0</formula>
    </cfRule>
  </conditionalFormatting>
  <conditionalFormatting sqref="T71">
    <cfRule type="cellIs" dxfId="9187" priority="9088" operator="lessThanOrEqual">
      <formula>0</formula>
    </cfRule>
  </conditionalFormatting>
  <conditionalFormatting sqref="T66">
    <cfRule type="cellIs" dxfId="9186" priority="9087" operator="lessThanOrEqual">
      <formula>0</formula>
    </cfRule>
  </conditionalFormatting>
  <conditionalFormatting sqref="T66">
    <cfRule type="cellIs" dxfId="9185" priority="9086" operator="lessThanOrEqual">
      <formula>0</formula>
    </cfRule>
  </conditionalFormatting>
  <conditionalFormatting sqref="T66">
    <cfRule type="cellIs" dxfId="9184" priority="9085" operator="lessThanOrEqual">
      <formula>0</formula>
    </cfRule>
  </conditionalFormatting>
  <conditionalFormatting sqref="T66">
    <cfRule type="cellIs" dxfId="9183" priority="9084" operator="lessThanOrEqual">
      <formula>0</formula>
    </cfRule>
  </conditionalFormatting>
  <conditionalFormatting sqref="T66">
    <cfRule type="cellIs" dxfId="9182" priority="9083" operator="lessThanOrEqual">
      <formula>0</formula>
    </cfRule>
  </conditionalFormatting>
  <conditionalFormatting sqref="T66">
    <cfRule type="cellIs" dxfId="9181" priority="9082" operator="lessThanOrEqual">
      <formula>0</formula>
    </cfRule>
  </conditionalFormatting>
  <conditionalFormatting sqref="T66">
    <cfRule type="cellIs" dxfId="9180" priority="9081" operator="lessThanOrEqual">
      <formula>0</formula>
    </cfRule>
  </conditionalFormatting>
  <conditionalFormatting sqref="T66">
    <cfRule type="cellIs" dxfId="9179" priority="9080" operator="lessThanOrEqual">
      <formula>0</formula>
    </cfRule>
  </conditionalFormatting>
  <conditionalFormatting sqref="T68">
    <cfRule type="cellIs" dxfId="9178" priority="9079" operator="lessThanOrEqual">
      <formula>0</formula>
    </cfRule>
  </conditionalFormatting>
  <conditionalFormatting sqref="T68">
    <cfRule type="cellIs" dxfId="9177" priority="9078" operator="lessThanOrEqual">
      <formula>0</formula>
    </cfRule>
  </conditionalFormatting>
  <conditionalFormatting sqref="T66">
    <cfRule type="cellIs" dxfId="9176" priority="9077" operator="lessThanOrEqual">
      <formula>0</formula>
    </cfRule>
  </conditionalFormatting>
  <conditionalFormatting sqref="T68">
    <cfRule type="cellIs" dxfId="9175" priority="9076" operator="lessThanOrEqual">
      <formula>0</formula>
    </cfRule>
  </conditionalFormatting>
  <conditionalFormatting sqref="T66">
    <cfRule type="cellIs" dxfId="9174" priority="9075" operator="lessThanOrEqual">
      <formula>0</formula>
    </cfRule>
  </conditionalFormatting>
  <conditionalFormatting sqref="T68">
    <cfRule type="cellIs" dxfId="9173" priority="9074" operator="lessThanOrEqual">
      <formula>0</formula>
    </cfRule>
  </conditionalFormatting>
  <conditionalFormatting sqref="T68">
    <cfRule type="cellIs" dxfId="9172" priority="9073" operator="lessThanOrEqual">
      <formula>0</formula>
    </cfRule>
  </conditionalFormatting>
  <conditionalFormatting sqref="T66">
    <cfRule type="cellIs" dxfId="9171" priority="9072" operator="lessThanOrEqual">
      <formula>0</formula>
    </cfRule>
  </conditionalFormatting>
  <conditionalFormatting sqref="T68">
    <cfRule type="cellIs" dxfId="9170" priority="9071" operator="lessThanOrEqual">
      <formula>0</formula>
    </cfRule>
  </conditionalFormatting>
  <conditionalFormatting sqref="T68">
    <cfRule type="cellIs" dxfId="9169" priority="9069" operator="lessThanOrEqual">
      <formula>0</formula>
    </cfRule>
  </conditionalFormatting>
  <conditionalFormatting sqref="T70">
    <cfRule type="cellIs" dxfId="9168" priority="9068" operator="lessThanOrEqual">
      <formula>0</formula>
    </cfRule>
  </conditionalFormatting>
  <conditionalFormatting sqref="T70">
    <cfRule type="cellIs" dxfId="9167" priority="9070" operator="lessThanOrEqual">
      <formula>0</formula>
    </cfRule>
  </conditionalFormatting>
  <conditionalFormatting sqref="T68">
    <cfRule type="cellIs" dxfId="9166" priority="9067" operator="lessThanOrEqual">
      <formula>0</formula>
    </cfRule>
  </conditionalFormatting>
  <conditionalFormatting sqref="T68">
    <cfRule type="cellIs" dxfId="9165" priority="9062" operator="lessThanOrEqual">
      <formula>0</formula>
    </cfRule>
  </conditionalFormatting>
  <conditionalFormatting sqref="T68">
    <cfRule type="cellIs" dxfId="9164" priority="9061" operator="lessThanOrEqual">
      <formula>0</formula>
    </cfRule>
  </conditionalFormatting>
  <conditionalFormatting sqref="T68">
    <cfRule type="cellIs" dxfId="9163" priority="9060" operator="lessThanOrEqual">
      <formula>0</formula>
    </cfRule>
  </conditionalFormatting>
  <conditionalFormatting sqref="T68">
    <cfRule type="cellIs" dxfId="9162" priority="9059" operator="lessThanOrEqual">
      <formula>0</formula>
    </cfRule>
  </conditionalFormatting>
  <conditionalFormatting sqref="T68">
    <cfRule type="cellIs" dxfId="9161" priority="9058" operator="lessThanOrEqual">
      <formula>0</formula>
    </cfRule>
  </conditionalFormatting>
  <conditionalFormatting sqref="T70">
    <cfRule type="cellIs" dxfId="9160" priority="9057" operator="lessThanOrEqual">
      <formula>0</formula>
    </cfRule>
  </conditionalFormatting>
  <conditionalFormatting sqref="T70">
    <cfRule type="cellIs" dxfId="9159" priority="9056" operator="lessThanOrEqual">
      <formula>0</formula>
    </cfRule>
  </conditionalFormatting>
  <conditionalFormatting sqref="T68">
    <cfRule type="cellIs" dxfId="9158" priority="9055" operator="lessThanOrEqual">
      <formula>0</formula>
    </cfRule>
  </conditionalFormatting>
  <conditionalFormatting sqref="T70">
    <cfRule type="cellIs" dxfId="9157" priority="9054" operator="lessThanOrEqual">
      <formula>0</formula>
    </cfRule>
  </conditionalFormatting>
  <conditionalFormatting sqref="T68">
    <cfRule type="cellIs" dxfId="9156" priority="9052" operator="lessThanOrEqual">
      <formula>0</formula>
    </cfRule>
  </conditionalFormatting>
  <conditionalFormatting sqref="T67">
    <cfRule type="cellIs" dxfId="9155" priority="9053" operator="lessThanOrEqual">
      <formula>0</formula>
    </cfRule>
  </conditionalFormatting>
  <conditionalFormatting sqref="T70">
    <cfRule type="cellIs" dxfId="9154" priority="9051" operator="lessThanOrEqual">
      <formula>0</formula>
    </cfRule>
  </conditionalFormatting>
  <conditionalFormatting sqref="T70">
    <cfRule type="cellIs" dxfId="9153" priority="9050" operator="lessThanOrEqual">
      <formula>0</formula>
    </cfRule>
  </conditionalFormatting>
  <conditionalFormatting sqref="T68">
    <cfRule type="cellIs" dxfId="9152" priority="9049" operator="lessThanOrEqual">
      <formula>0</formula>
    </cfRule>
  </conditionalFormatting>
  <conditionalFormatting sqref="T70">
    <cfRule type="cellIs" dxfId="9151" priority="9048" operator="lessThanOrEqual">
      <formula>0</formula>
    </cfRule>
  </conditionalFormatting>
  <conditionalFormatting sqref="T70">
    <cfRule type="cellIs" dxfId="9150" priority="9047" operator="lessThanOrEqual">
      <formula>0</formula>
    </cfRule>
  </conditionalFormatting>
  <conditionalFormatting sqref="T68">
    <cfRule type="cellIs" dxfId="9149" priority="9046" operator="lessThanOrEqual">
      <formula>0</formula>
    </cfRule>
  </conditionalFormatting>
  <conditionalFormatting sqref="T73:T75">
    <cfRule type="cellIs" dxfId="9148" priority="9044" operator="lessThanOrEqual">
      <formula>0</formula>
    </cfRule>
  </conditionalFormatting>
  <conditionalFormatting sqref="T68">
    <cfRule type="cellIs" dxfId="9147" priority="9043" operator="lessThanOrEqual">
      <formula>0</formula>
    </cfRule>
  </conditionalFormatting>
  <conditionalFormatting sqref="T68">
    <cfRule type="cellIs" dxfId="9146" priority="9045" operator="lessThanOrEqual">
      <formula>0</formula>
    </cfRule>
  </conditionalFormatting>
  <conditionalFormatting sqref="T68">
    <cfRule type="cellIs" dxfId="9145" priority="9042" operator="lessThanOrEqual">
      <formula>0</formula>
    </cfRule>
  </conditionalFormatting>
  <conditionalFormatting sqref="T68">
    <cfRule type="cellIs" dxfId="9144" priority="9040" operator="lessThanOrEqual">
      <formula>0</formula>
    </cfRule>
  </conditionalFormatting>
  <conditionalFormatting sqref="T68">
    <cfRule type="cellIs" dxfId="9143" priority="9041" operator="lessThanOrEqual">
      <formula>0</formula>
    </cfRule>
  </conditionalFormatting>
  <conditionalFormatting sqref="T68">
    <cfRule type="cellIs" dxfId="9142" priority="9039" operator="lessThanOrEqual">
      <formula>0</formula>
    </cfRule>
  </conditionalFormatting>
  <conditionalFormatting sqref="T68">
    <cfRule type="cellIs" dxfId="9141" priority="9038" operator="lessThanOrEqual">
      <formula>0</formula>
    </cfRule>
  </conditionalFormatting>
  <conditionalFormatting sqref="T68">
    <cfRule type="cellIs" dxfId="9140" priority="9037" operator="lessThanOrEqual">
      <formula>0</formula>
    </cfRule>
  </conditionalFormatting>
  <conditionalFormatting sqref="T68">
    <cfRule type="cellIs" dxfId="9139" priority="9036" operator="lessThanOrEqual">
      <formula>0</formula>
    </cfRule>
  </conditionalFormatting>
  <conditionalFormatting sqref="T70">
    <cfRule type="cellIs" dxfId="9138" priority="9035" operator="lessThanOrEqual">
      <formula>0</formula>
    </cfRule>
  </conditionalFormatting>
  <conditionalFormatting sqref="T70">
    <cfRule type="cellIs" dxfId="9137" priority="9034" operator="lessThanOrEqual">
      <formula>0</formula>
    </cfRule>
  </conditionalFormatting>
  <conditionalFormatting sqref="T68">
    <cfRule type="cellIs" dxfId="9136" priority="9033" operator="lessThanOrEqual">
      <formula>0</formula>
    </cfRule>
  </conditionalFormatting>
  <conditionalFormatting sqref="T70">
    <cfRule type="cellIs" dxfId="9135" priority="9032" operator="lessThanOrEqual">
      <formula>0</formula>
    </cfRule>
  </conditionalFormatting>
  <conditionalFormatting sqref="T68">
    <cfRule type="cellIs" dxfId="9134" priority="9030" operator="lessThanOrEqual">
      <formula>0</formula>
    </cfRule>
  </conditionalFormatting>
  <conditionalFormatting sqref="T70">
    <cfRule type="cellIs" dxfId="9133" priority="9029" operator="lessThanOrEqual">
      <formula>0</formula>
    </cfRule>
  </conditionalFormatting>
  <conditionalFormatting sqref="T67">
    <cfRule type="cellIs" dxfId="9132" priority="9031" operator="lessThanOrEqual">
      <formula>0</formula>
    </cfRule>
  </conditionalFormatting>
  <conditionalFormatting sqref="T70">
    <cfRule type="cellIs" dxfId="9131" priority="9028" operator="lessThanOrEqual">
      <formula>0</formula>
    </cfRule>
  </conditionalFormatting>
  <conditionalFormatting sqref="T68">
    <cfRule type="cellIs" dxfId="9130" priority="9027" operator="lessThanOrEqual">
      <formula>0</formula>
    </cfRule>
  </conditionalFormatting>
  <conditionalFormatting sqref="T70">
    <cfRule type="cellIs" dxfId="9129" priority="9026" operator="lessThanOrEqual">
      <formula>0</formula>
    </cfRule>
  </conditionalFormatting>
  <conditionalFormatting sqref="T70 T66">
    <cfRule type="cellIs" dxfId="9128" priority="9025" operator="lessThanOrEqual">
      <formula>0</formula>
    </cfRule>
  </conditionalFormatting>
  <conditionalFormatting sqref="T66">
    <cfRule type="cellIs" dxfId="9127" priority="9024" operator="lessThanOrEqual">
      <formula>0</formula>
    </cfRule>
  </conditionalFormatting>
  <conditionalFormatting sqref="T70">
    <cfRule type="cellIs" dxfId="9126" priority="9012" operator="lessThanOrEqual">
      <formula>0</formula>
    </cfRule>
  </conditionalFormatting>
  <conditionalFormatting sqref="T70">
    <cfRule type="cellIs" dxfId="9125" priority="9011" operator="lessThanOrEqual">
      <formula>0</formula>
    </cfRule>
  </conditionalFormatting>
  <conditionalFormatting sqref="T70">
    <cfRule type="cellIs" dxfId="9124" priority="9010" operator="lessThanOrEqual">
      <formula>0</formula>
    </cfRule>
  </conditionalFormatting>
  <conditionalFormatting sqref="T70">
    <cfRule type="cellIs" dxfId="9123" priority="9009" operator="lessThanOrEqual">
      <formula>0</formula>
    </cfRule>
  </conditionalFormatting>
  <conditionalFormatting sqref="T69">
    <cfRule type="cellIs" dxfId="9122" priority="9008" operator="lessThanOrEqual">
      <formula>0</formula>
    </cfRule>
  </conditionalFormatting>
  <conditionalFormatting sqref="T70">
    <cfRule type="cellIs" dxfId="9121" priority="9007" operator="lessThanOrEqual">
      <formula>0</formula>
    </cfRule>
  </conditionalFormatting>
  <conditionalFormatting sqref="T60">
    <cfRule type="cellIs" dxfId="9120" priority="9230" operator="lessThanOrEqual">
      <formula>0</formula>
    </cfRule>
  </conditionalFormatting>
  <conditionalFormatting sqref="T59">
    <cfRule type="cellIs" dxfId="9119" priority="9229" operator="lessThanOrEqual">
      <formula>0</formula>
    </cfRule>
  </conditionalFormatting>
  <conditionalFormatting sqref="T66">
    <cfRule type="cellIs" dxfId="9118" priority="9228" operator="lessThanOrEqual">
      <formula>0</formula>
    </cfRule>
  </conditionalFormatting>
  <conditionalFormatting sqref="T60">
    <cfRule type="cellIs" dxfId="9117" priority="9227" operator="lessThanOrEqual">
      <formula>0</formula>
    </cfRule>
  </conditionalFormatting>
  <conditionalFormatting sqref="T60">
    <cfRule type="cellIs" dxfId="9116" priority="9226" operator="lessThanOrEqual">
      <formula>0</formula>
    </cfRule>
  </conditionalFormatting>
  <conditionalFormatting sqref="T56">
    <cfRule type="cellIs" dxfId="9115" priority="9224" operator="lessThanOrEqual">
      <formula>0</formula>
    </cfRule>
  </conditionalFormatting>
  <conditionalFormatting sqref="T56">
    <cfRule type="cellIs" dxfId="9114" priority="9223" operator="lessThanOrEqual">
      <formula>0</formula>
    </cfRule>
  </conditionalFormatting>
  <conditionalFormatting sqref="T56">
    <cfRule type="cellIs" dxfId="9113" priority="9225" operator="lessThanOrEqual">
      <formula>0</formula>
    </cfRule>
  </conditionalFormatting>
  <conditionalFormatting sqref="T56">
    <cfRule type="cellIs" dxfId="9112" priority="9222" operator="lessThanOrEqual">
      <formula>0</formula>
    </cfRule>
  </conditionalFormatting>
  <conditionalFormatting sqref="T69">
    <cfRule type="cellIs" dxfId="9111" priority="9221" operator="lessThanOrEqual">
      <formula>0</formula>
    </cfRule>
  </conditionalFormatting>
  <conditionalFormatting sqref="T61">
    <cfRule type="cellIs" dxfId="9110" priority="9220" operator="lessThanOrEqual">
      <formula>0</formula>
    </cfRule>
  </conditionalFormatting>
  <conditionalFormatting sqref="T56">
    <cfRule type="cellIs" dxfId="9109" priority="9219" operator="lessThanOrEqual">
      <formula>0</formula>
    </cfRule>
  </conditionalFormatting>
  <conditionalFormatting sqref="T56">
    <cfRule type="cellIs" dxfId="9108" priority="9218" operator="lessThanOrEqual">
      <formula>0</formula>
    </cfRule>
  </conditionalFormatting>
  <conditionalFormatting sqref="T56">
    <cfRule type="cellIs" dxfId="9107" priority="9217" operator="lessThanOrEqual">
      <formula>0</formula>
    </cfRule>
  </conditionalFormatting>
  <conditionalFormatting sqref="T56">
    <cfRule type="cellIs" dxfId="9106" priority="9216" operator="lessThanOrEqual">
      <formula>0</formula>
    </cfRule>
  </conditionalFormatting>
  <conditionalFormatting sqref="T56">
    <cfRule type="cellIs" dxfId="9105" priority="9214" operator="lessThanOrEqual">
      <formula>0</formula>
    </cfRule>
  </conditionalFormatting>
  <conditionalFormatting sqref="T56">
    <cfRule type="cellIs" dxfId="9104" priority="9213" operator="lessThanOrEqual">
      <formula>0</formula>
    </cfRule>
  </conditionalFormatting>
  <conditionalFormatting sqref="T56">
    <cfRule type="cellIs" dxfId="9103" priority="9212" operator="lessThanOrEqual">
      <formula>0</formula>
    </cfRule>
  </conditionalFormatting>
  <conditionalFormatting sqref="T61">
    <cfRule type="cellIs" dxfId="9102" priority="9215" operator="lessThanOrEqual">
      <formula>0</formula>
    </cfRule>
  </conditionalFormatting>
  <conditionalFormatting sqref="T66">
    <cfRule type="cellIs" dxfId="9101" priority="9209" operator="lessThanOrEqual">
      <formula>0</formula>
    </cfRule>
  </conditionalFormatting>
  <conditionalFormatting sqref="T56">
    <cfRule type="cellIs" dxfId="9100" priority="9211" operator="lessThanOrEqual">
      <formula>0</formula>
    </cfRule>
  </conditionalFormatting>
  <conditionalFormatting sqref="T66">
    <cfRule type="cellIs" dxfId="9099" priority="9210" operator="lessThanOrEqual">
      <formula>0</formula>
    </cfRule>
  </conditionalFormatting>
  <conditionalFormatting sqref="T66">
    <cfRule type="cellIs" dxfId="9098" priority="9208" operator="lessThanOrEqual">
      <formula>0</formula>
    </cfRule>
  </conditionalFormatting>
  <conditionalFormatting sqref="T66">
    <cfRule type="cellIs" dxfId="9097" priority="9207" operator="lessThanOrEqual">
      <formula>0</formula>
    </cfRule>
  </conditionalFormatting>
  <conditionalFormatting sqref="T66">
    <cfRule type="cellIs" dxfId="9096" priority="9206" operator="lessThanOrEqual">
      <formula>0</formula>
    </cfRule>
  </conditionalFormatting>
  <conditionalFormatting sqref="T60">
    <cfRule type="cellIs" dxfId="9095" priority="9204" operator="lessThanOrEqual">
      <formula>0</formula>
    </cfRule>
  </conditionalFormatting>
  <conditionalFormatting sqref="T66">
    <cfRule type="cellIs" dxfId="9094" priority="9205" operator="lessThanOrEqual">
      <formula>0</formula>
    </cfRule>
  </conditionalFormatting>
  <conditionalFormatting sqref="T60">
    <cfRule type="cellIs" dxfId="9093" priority="9203" operator="lessThanOrEqual">
      <formula>0</formula>
    </cfRule>
  </conditionalFormatting>
  <conditionalFormatting sqref="T60">
    <cfRule type="cellIs" dxfId="9092" priority="9202" operator="lessThanOrEqual">
      <formula>0</formula>
    </cfRule>
  </conditionalFormatting>
  <conditionalFormatting sqref="T60">
    <cfRule type="cellIs" dxfId="9091" priority="9201" operator="lessThanOrEqual">
      <formula>0</formula>
    </cfRule>
  </conditionalFormatting>
  <conditionalFormatting sqref="T68">
    <cfRule type="cellIs" dxfId="9090" priority="9200" operator="lessThanOrEqual">
      <formula>0</formula>
    </cfRule>
  </conditionalFormatting>
  <conditionalFormatting sqref="T66">
    <cfRule type="cellIs" dxfId="9089" priority="9199" operator="lessThanOrEqual">
      <formula>0</formula>
    </cfRule>
  </conditionalFormatting>
  <conditionalFormatting sqref="T61">
    <cfRule type="cellIs" dxfId="9088" priority="9198" operator="lessThanOrEqual">
      <formula>0</formula>
    </cfRule>
  </conditionalFormatting>
  <conditionalFormatting sqref="T68">
    <cfRule type="cellIs" dxfId="9087" priority="9197" operator="lessThanOrEqual">
      <formula>0</formula>
    </cfRule>
  </conditionalFormatting>
  <conditionalFormatting sqref="T66">
    <cfRule type="cellIs" dxfId="9086" priority="9195" operator="lessThanOrEqual">
      <formula>0</formula>
    </cfRule>
  </conditionalFormatting>
  <conditionalFormatting sqref="T66">
    <cfRule type="cellIs" dxfId="9085" priority="9196" operator="lessThanOrEqual">
      <formula>0</formula>
    </cfRule>
  </conditionalFormatting>
  <conditionalFormatting sqref="T66">
    <cfRule type="cellIs" dxfId="9084" priority="9194" operator="lessThanOrEqual">
      <formula>0</formula>
    </cfRule>
  </conditionalFormatting>
  <conditionalFormatting sqref="T66">
    <cfRule type="cellIs" dxfId="9083" priority="9193" operator="lessThanOrEqual">
      <formula>0</formula>
    </cfRule>
  </conditionalFormatting>
  <conditionalFormatting sqref="T66">
    <cfRule type="cellIs" dxfId="9082" priority="9192" operator="lessThanOrEqual">
      <formula>0</formula>
    </cfRule>
  </conditionalFormatting>
  <conditionalFormatting sqref="T66">
    <cfRule type="cellIs" dxfId="9081" priority="9191" operator="lessThanOrEqual">
      <formula>0</formula>
    </cfRule>
  </conditionalFormatting>
  <conditionalFormatting sqref="T60">
    <cfRule type="cellIs" dxfId="9080" priority="9189" operator="lessThanOrEqual">
      <formula>0</formula>
    </cfRule>
  </conditionalFormatting>
  <conditionalFormatting sqref="T60">
    <cfRule type="cellIs" dxfId="9079" priority="9188" operator="lessThanOrEqual">
      <formula>0</formula>
    </cfRule>
  </conditionalFormatting>
  <conditionalFormatting sqref="T60">
    <cfRule type="cellIs" dxfId="9078" priority="9190" operator="lessThanOrEqual">
      <formula>0</formula>
    </cfRule>
  </conditionalFormatting>
  <conditionalFormatting sqref="T60">
    <cfRule type="cellIs" dxfId="9077" priority="9187" operator="lessThanOrEqual">
      <formula>0</formula>
    </cfRule>
  </conditionalFormatting>
  <conditionalFormatting sqref="T66">
    <cfRule type="cellIs" dxfId="9076" priority="9186" operator="lessThanOrEqual">
      <formula>0</formula>
    </cfRule>
  </conditionalFormatting>
  <conditionalFormatting sqref="T66">
    <cfRule type="cellIs" dxfId="9075" priority="9185" operator="lessThanOrEqual">
      <formula>0</formula>
    </cfRule>
  </conditionalFormatting>
  <conditionalFormatting sqref="T66">
    <cfRule type="cellIs" dxfId="9074" priority="9184" operator="lessThanOrEqual">
      <formula>0</formula>
    </cfRule>
  </conditionalFormatting>
  <conditionalFormatting sqref="T66">
    <cfRule type="cellIs" dxfId="9073" priority="9183" operator="lessThanOrEqual">
      <formula>0</formula>
    </cfRule>
  </conditionalFormatting>
  <conditionalFormatting sqref="T60">
    <cfRule type="cellIs" dxfId="9072" priority="9181" operator="lessThanOrEqual">
      <formula>0</formula>
    </cfRule>
  </conditionalFormatting>
  <conditionalFormatting sqref="T60">
    <cfRule type="cellIs" dxfId="9071" priority="9180" operator="lessThanOrEqual">
      <formula>0</formula>
    </cfRule>
  </conditionalFormatting>
  <conditionalFormatting sqref="T60">
    <cfRule type="cellIs" dxfId="9070" priority="9182" operator="lessThanOrEqual">
      <formula>0</formula>
    </cfRule>
  </conditionalFormatting>
  <conditionalFormatting sqref="T60">
    <cfRule type="cellIs" dxfId="9069" priority="9179" operator="lessThanOrEqual">
      <formula>0</formula>
    </cfRule>
  </conditionalFormatting>
  <conditionalFormatting sqref="T68">
    <cfRule type="cellIs" dxfId="9068" priority="9177" operator="lessThanOrEqual">
      <formula>0</formula>
    </cfRule>
  </conditionalFormatting>
  <conditionalFormatting sqref="T68">
    <cfRule type="cellIs" dxfId="9067" priority="9178" operator="lessThanOrEqual">
      <formula>0</formula>
    </cfRule>
  </conditionalFormatting>
  <conditionalFormatting sqref="T66">
    <cfRule type="cellIs" dxfId="9066" priority="9176" operator="lessThanOrEqual">
      <formula>0</formula>
    </cfRule>
  </conditionalFormatting>
  <conditionalFormatting sqref="T68">
    <cfRule type="cellIs" dxfId="9065" priority="9175" operator="lessThanOrEqual">
      <formula>0</formula>
    </cfRule>
  </conditionalFormatting>
  <conditionalFormatting sqref="T68">
    <cfRule type="cellIs" dxfId="9064" priority="9173" operator="lessThanOrEqual">
      <formula>0</formula>
    </cfRule>
  </conditionalFormatting>
  <conditionalFormatting sqref="T66">
    <cfRule type="cellIs" dxfId="9063" priority="9174" operator="lessThanOrEqual">
      <formula>0</formula>
    </cfRule>
  </conditionalFormatting>
  <conditionalFormatting sqref="T68">
    <cfRule type="cellIs" dxfId="9062" priority="9172" operator="lessThanOrEqual">
      <formula>0</formula>
    </cfRule>
  </conditionalFormatting>
  <conditionalFormatting sqref="T66">
    <cfRule type="cellIs" dxfId="9061" priority="9171" operator="lessThanOrEqual">
      <formula>0</formula>
    </cfRule>
  </conditionalFormatting>
  <conditionalFormatting sqref="T68">
    <cfRule type="cellIs" dxfId="9060" priority="9170" operator="lessThanOrEqual">
      <formula>0</formula>
    </cfRule>
  </conditionalFormatting>
  <conditionalFormatting sqref="T60">
    <cfRule type="cellIs" dxfId="9059" priority="9169" operator="lessThanOrEqual">
      <formula>0</formula>
    </cfRule>
  </conditionalFormatting>
  <conditionalFormatting sqref="T60">
    <cfRule type="cellIs" dxfId="9058" priority="9168" operator="lessThanOrEqual">
      <formula>0</formula>
    </cfRule>
  </conditionalFormatting>
  <conditionalFormatting sqref="T60">
    <cfRule type="cellIs" dxfId="9057" priority="9167" operator="lessThanOrEqual">
      <formula>0</formula>
    </cfRule>
  </conditionalFormatting>
  <conditionalFormatting sqref="T60">
    <cfRule type="cellIs" dxfId="9056" priority="9166" operator="lessThanOrEqual">
      <formula>0</formula>
    </cfRule>
  </conditionalFormatting>
  <conditionalFormatting sqref="T58">
    <cfRule type="cellIs" dxfId="9055" priority="9165" operator="lessThanOrEqual">
      <formula>0</formula>
    </cfRule>
  </conditionalFormatting>
  <conditionalFormatting sqref="T66">
    <cfRule type="cellIs" dxfId="9054" priority="9022" operator="lessThanOrEqual">
      <formula>0</formula>
    </cfRule>
  </conditionalFormatting>
  <conditionalFormatting sqref="T70">
    <cfRule type="cellIs" dxfId="9053" priority="9021" operator="lessThanOrEqual">
      <formula>0</formula>
    </cfRule>
  </conditionalFormatting>
  <conditionalFormatting sqref="T70">
    <cfRule type="cellIs" dxfId="9052" priority="9020" operator="lessThanOrEqual">
      <formula>0</formula>
    </cfRule>
  </conditionalFormatting>
  <conditionalFormatting sqref="T70">
    <cfRule type="cellIs" dxfId="9051" priority="9019" operator="lessThanOrEqual">
      <formula>0</formula>
    </cfRule>
  </conditionalFormatting>
  <conditionalFormatting sqref="T67">
    <cfRule type="cellIs" dxfId="9050" priority="9018" operator="lessThanOrEqual">
      <formula>0</formula>
    </cfRule>
  </conditionalFormatting>
  <conditionalFormatting sqref="T70">
    <cfRule type="cellIs" dxfId="9049" priority="9017" operator="lessThanOrEqual">
      <formula>0</formula>
    </cfRule>
  </conditionalFormatting>
  <conditionalFormatting sqref="T70">
    <cfRule type="cellIs" dxfId="9048" priority="9016" operator="lessThanOrEqual">
      <formula>0</formula>
    </cfRule>
  </conditionalFormatting>
  <conditionalFormatting sqref="T70">
    <cfRule type="cellIs" dxfId="9047" priority="9015" operator="lessThanOrEqual">
      <formula>0</formula>
    </cfRule>
  </conditionalFormatting>
  <conditionalFormatting sqref="T70">
    <cfRule type="cellIs" dxfId="9046" priority="9014" operator="lessThanOrEqual">
      <formula>0</formula>
    </cfRule>
  </conditionalFormatting>
  <conditionalFormatting sqref="T67">
    <cfRule type="cellIs" dxfId="9045" priority="9013" operator="lessThanOrEqual">
      <formula>0</formula>
    </cfRule>
  </conditionalFormatting>
  <conditionalFormatting sqref="T70">
    <cfRule type="cellIs" dxfId="9044" priority="9164" operator="lessThanOrEqual">
      <formula>0</formula>
    </cfRule>
  </conditionalFormatting>
  <conditionalFormatting sqref="T70">
    <cfRule type="cellIs" dxfId="9043" priority="9163" operator="lessThanOrEqual">
      <formula>0</formula>
    </cfRule>
  </conditionalFormatting>
  <conditionalFormatting sqref="T70">
    <cfRule type="cellIs" dxfId="9042" priority="9161" operator="lessThanOrEqual">
      <formula>0</formula>
    </cfRule>
  </conditionalFormatting>
  <conditionalFormatting sqref="T70">
    <cfRule type="cellIs" dxfId="9041" priority="9162" operator="lessThanOrEqual">
      <formula>0</formula>
    </cfRule>
  </conditionalFormatting>
  <conditionalFormatting sqref="T70">
    <cfRule type="cellIs" dxfId="9040" priority="9160" operator="lessThanOrEqual">
      <formula>0</formula>
    </cfRule>
  </conditionalFormatting>
  <conditionalFormatting sqref="T70">
    <cfRule type="cellIs" dxfId="9039" priority="9159" operator="lessThanOrEqual">
      <formula>0</formula>
    </cfRule>
  </conditionalFormatting>
  <conditionalFormatting sqref="T70">
    <cfRule type="cellIs" dxfId="9038" priority="9158" operator="lessThanOrEqual">
      <formula>0</formula>
    </cfRule>
  </conditionalFormatting>
  <conditionalFormatting sqref="T70">
    <cfRule type="cellIs" dxfId="9037" priority="9157" operator="lessThanOrEqual">
      <formula>0</formula>
    </cfRule>
  </conditionalFormatting>
  <conditionalFormatting sqref="T58">
    <cfRule type="cellIs" dxfId="9036" priority="9136" operator="lessThanOrEqual">
      <formula>0</formula>
    </cfRule>
  </conditionalFormatting>
  <conditionalFormatting sqref="T66">
    <cfRule type="cellIs" dxfId="9035" priority="9135" operator="lessThanOrEqual">
      <formula>0</formula>
    </cfRule>
  </conditionalFormatting>
  <conditionalFormatting sqref="T61">
    <cfRule type="cellIs" dxfId="9034" priority="9156" operator="lessThanOrEqual">
      <formula>0</formula>
    </cfRule>
  </conditionalFormatting>
  <conditionalFormatting sqref="T68">
    <cfRule type="cellIs" dxfId="9033" priority="9155" operator="lessThanOrEqual">
      <formula>0</formula>
    </cfRule>
  </conditionalFormatting>
  <conditionalFormatting sqref="T58">
    <cfRule type="cellIs" dxfId="9032" priority="9153" operator="lessThanOrEqual">
      <formula>0</formula>
    </cfRule>
  </conditionalFormatting>
  <conditionalFormatting sqref="T58">
    <cfRule type="cellIs" dxfId="9031" priority="9152" operator="lessThanOrEqual">
      <formula>0</formula>
    </cfRule>
  </conditionalFormatting>
  <conditionalFormatting sqref="T58">
    <cfRule type="cellIs" dxfId="9030" priority="9154" operator="lessThanOrEqual">
      <formula>0</formula>
    </cfRule>
  </conditionalFormatting>
  <conditionalFormatting sqref="T58">
    <cfRule type="cellIs" dxfId="9029" priority="9151" operator="lessThanOrEqual">
      <formula>0</formula>
    </cfRule>
  </conditionalFormatting>
  <conditionalFormatting sqref="T56">
    <cfRule type="cellIs" dxfId="9028" priority="9150" operator="lessThanOrEqual">
      <formula>0</formula>
    </cfRule>
  </conditionalFormatting>
  <conditionalFormatting sqref="T66">
    <cfRule type="cellIs" dxfId="9027" priority="9145" operator="lessThanOrEqual">
      <formula>0</formula>
    </cfRule>
  </conditionalFormatting>
  <conditionalFormatting sqref="T56">
    <cfRule type="cellIs" dxfId="9026" priority="9149" operator="lessThanOrEqual">
      <formula>0</formula>
    </cfRule>
  </conditionalFormatting>
  <conditionalFormatting sqref="T56">
    <cfRule type="cellIs" dxfId="9025" priority="9148" operator="lessThanOrEqual">
      <formula>0</formula>
    </cfRule>
  </conditionalFormatting>
  <conditionalFormatting sqref="T56">
    <cfRule type="cellIs" dxfId="9024" priority="9147" operator="lessThanOrEqual">
      <formula>0</formula>
    </cfRule>
  </conditionalFormatting>
  <conditionalFormatting sqref="T66">
    <cfRule type="cellIs" dxfId="9023" priority="9146" operator="lessThanOrEqual">
      <formula>0</formula>
    </cfRule>
  </conditionalFormatting>
  <conditionalFormatting sqref="T71">
    <cfRule type="cellIs" dxfId="9022" priority="9144" operator="lessThanOrEqual">
      <formula>0</formula>
    </cfRule>
  </conditionalFormatting>
  <conditionalFormatting sqref="T66">
    <cfRule type="cellIs" dxfId="9021" priority="9143" operator="lessThanOrEqual">
      <formula>0</formula>
    </cfRule>
  </conditionalFormatting>
  <conditionalFormatting sqref="T58">
    <cfRule type="cellIs" dxfId="9020" priority="9138" operator="lessThanOrEqual">
      <formula>0</formula>
    </cfRule>
  </conditionalFormatting>
  <conditionalFormatting sqref="T58">
    <cfRule type="cellIs" dxfId="9019" priority="9137" operator="lessThanOrEqual">
      <formula>0</formula>
    </cfRule>
  </conditionalFormatting>
  <conditionalFormatting sqref="T68">
    <cfRule type="cellIs" dxfId="9018" priority="9112" operator="lessThanOrEqual">
      <formula>0</formula>
    </cfRule>
  </conditionalFormatting>
  <conditionalFormatting sqref="T68">
    <cfRule type="cellIs" dxfId="9017" priority="9111" operator="lessThanOrEqual">
      <formula>0</formula>
    </cfRule>
  </conditionalFormatting>
  <conditionalFormatting sqref="T68">
    <cfRule type="cellIs" dxfId="9016" priority="9110" operator="lessThanOrEqual">
      <formula>0</formula>
    </cfRule>
  </conditionalFormatting>
  <conditionalFormatting sqref="T68">
    <cfRule type="cellIs" dxfId="9015" priority="9108" operator="lessThanOrEqual">
      <formula>0</formula>
    </cfRule>
  </conditionalFormatting>
  <conditionalFormatting sqref="T68">
    <cfRule type="cellIs" dxfId="9014" priority="9109" operator="lessThanOrEqual">
      <formula>0</formula>
    </cfRule>
  </conditionalFormatting>
  <conditionalFormatting sqref="T68">
    <cfRule type="cellIs" dxfId="9013" priority="9107" operator="lessThanOrEqual">
      <formula>0</formula>
    </cfRule>
  </conditionalFormatting>
  <conditionalFormatting sqref="T68">
    <cfRule type="cellIs" dxfId="9012" priority="9106" operator="lessThanOrEqual">
      <formula>0</formula>
    </cfRule>
  </conditionalFormatting>
  <conditionalFormatting sqref="T60">
    <cfRule type="cellIs" dxfId="9011" priority="9092" operator="lessThanOrEqual">
      <formula>0</formula>
    </cfRule>
  </conditionalFormatting>
  <conditionalFormatting sqref="T68">
    <cfRule type="cellIs" dxfId="9010" priority="9066" operator="lessThanOrEqual">
      <formula>0</formula>
    </cfRule>
  </conditionalFormatting>
  <conditionalFormatting sqref="T68">
    <cfRule type="cellIs" dxfId="9009" priority="9065" operator="lessThanOrEqual">
      <formula>0</formula>
    </cfRule>
  </conditionalFormatting>
  <conditionalFormatting sqref="T68">
    <cfRule type="cellIs" dxfId="9008" priority="9064" operator="lessThanOrEqual">
      <formula>0</formula>
    </cfRule>
  </conditionalFormatting>
  <conditionalFormatting sqref="T68">
    <cfRule type="cellIs" dxfId="9007" priority="9063" operator="lessThanOrEqual">
      <formula>0</formula>
    </cfRule>
  </conditionalFormatting>
  <conditionalFormatting sqref="T66">
    <cfRule type="cellIs" dxfId="9006" priority="9023" operator="lessThanOrEqual">
      <formula>0</formula>
    </cfRule>
  </conditionalFormatting>
  <conditionalFormatting sqref="T70">
    <cfRule type="cellIs" dxfId="9005" priority="9006" operator="lessThanOrEqual">
      <formula>0</formula>
    </cfRule>
  </conditionalFormatting>
  <conditionalFormatting sqref="T66">
    <cfRule type="cellIs" dxfId="9004" priority="9004" operator="lessThanOrEqual">
      <formula>0</formula>
    </cfRule>
  </conditionalFormatting>
  <conditionalFormatting sqref="T66">
    <cfRule type="cellIs" dxfId="9003" priority="9003" operator="lessThanOrEqual">
      <formula>0</formula>
    </cfRule>
  </conditionalFormatting>
  <conditionalFormatting sqref="T66">
    <cfRule type="cellIs" dxfId="9002" priority="9005" operator="lessThanOrEqual">
      <formula>0</formula>
    </cfRule>
  </conditionalFormatting>
  <conditionalFormatting sqref="T66">
    <cfRule type="cellIs" dxfId="9001" priority="9002" operator="lessThanOrEqual">
      <formula>0</formula>
    </cfRule>
  </conditionalFormatting>
  <conditionalFormatting sqref="T64">
    <cfRule type="cellIs" dxfId="9000" priority="9001" operator="lessThanOrEqual">
      <formula>0</formula>
    </cfRule>
  </conditionalFormatting>
  <conditionalFormatting sqref="T64">
    <cfRule type="cellIs" dxfId="8999" priority="9000" operator="lessThanOrEqual">
      <formula>0</formula>
    </cfRule>
  </conditionalFormatting>
  <conditionalFormatting sqref="T42">
    <cfRule type="cellIs" dxfId="8998" priority="8829" operator="lessThanOrEqual">
      <formula>0</formula>
    </cfRule>
  </conditionalFormatting>
  <conditionalFormatting sqref="T48">
    <cfRule type="cellIs" dxfId="8997" priority="8828" operator="lessThanOrEqual">
      <formula>0</formula>
    </cfRule>
  </conditionalFormatting>
  <conditionalFormatting sqref="T50">
    <cfRule type="cellIs" dxfId="8996" priority="8827" operator="lessThanOrEqual">
      <formula>0</formula>
    </cfRule>
  </conditionalFormatting>
  <conditionalFormatting sqref="T48">
    <cfRule type="cellIs" dxfId="8995" priority="8823" operator="lessThanOrEqual">
      <formula>0</formula>
    </cfRule>
  </conditionalFormatting>
  <conditionalFormatting sqref="T42">
    <cfRule type="cellIs" dxfId="8994" priority="8826" operator="lessThanOrEqual">
      <formula>0</formula>
    </cfRule>
  </conditionalFormatting>
  <conditionalFormatting sqref="T44">
    <cfRule type="cellIs" dxfId="8993" priority="8825" operator="lessThanOrEqual">
      <formula>0</formula>
    </cfRule>
  </conditionalFormatting>
  <conditionalFormatting sqref="T46">
    <cfRule type="cellIs" dxfId="8992" priority="8824" operator="lessThanOrEqual">
      <formula>0</formula>
    </cfRule>
  </conditionalFormatting>
  <conditionalFormatting sqref="T34">
    <cfRule type="cellIs" dxfId="8991" priority="8819" operator="lessThanOrEqual">
      <formula>0</formula>
    </cfRule>
  </conditionalFormatting>
  <conditionalFormatting sqref="T50">
    <cfRule type="cellIs" dxfId="8990" priority="8822" operator="lessThanOrEqual">
      <formula>0</formula>
    </cfRule>
  </conditionalFormatting>
  <conditionalFormatting sqref="T34">
    <cfRule type="cellIs" dxfId="8989" priority="8821" operator="lessThanOrEqual">
      <formula>0</formula>
    </cfRule>
  </conditionalFormatting>
  <conditionalFormatting sqref="T34">
    <cfRule type="cellIs" dxfId="8988" priority="8820" operator="lessThanOrEqual">
      <formula>0</formula>
    </cfRule>
  </conditionalFormatting>
  <conditionalFormatting sqref="T64">
    <cfRule type="cellIs" dxfId="8987" priority="8798" operator="lessThanOrEqual">
      <formula>0</formula>
    </cfRule>
  </conditionalFormatting>
  <conditionalFormatting sqref="T42">
    <cfRule type="cellIs" dxfId="8986" priority="8810" operator="lessThanOrEqual">
      <formula>0</formula>
    </cfRule>
  </conditionalFormatting>
  <conditionalFormatting sqref="T48">
    <cfRule type="cellIs" dxfId="8985" priority="8809" operator="lessThanOrEqual">
      <formula>0</formula>
    </cfRule>
  </conditionalFormatting>
  <conditionalFormatting sqref="T50">
    <cfRule type="cellIs" dxfId="8984" priority="8808" operator="lessThanOrEqual">
      <formula>0</formula>
    </cfRule>
  </conditionalFormatting>
  <conditionalFormatting sqref="T46">
    <cfRule type="cellIs" dxfId="8983" priority="8813" operator="lessThanOrEqual">
      <formula>0</formula>
    </cfRule>
  </conditionalFormatting>
  <conditionalFormatting sqref="T48">
    <cfRule type="cellIs" dxfId="8982" priority="8812" operator="lessThanOrEqual">
      <formula>0</formula>
    </cfRule>
  </conditionalFormatting>
  <conditionalFormatting sqref="T50">
    <cfRule type="cellIs" dxfId="8981" priority="8811" operator="lessThanOrEqual">
      <formula>0</formula>
    </cfRule>
  </conditionalFormatting>
  <conditionalFormatting sqref="T42">
    <cfRule type="cellIs" dxfId="8980" priority="8807" operator="lessThanOrEqual">
      <formula>0</formula>
    </cfRule>
  </conditionalFormatting>
  <conditionalFormatting sqref="T44">
    <cfRule type="cellIs" dxfId="8979" priority="8806" operator="lessThanOrEqual">
      <formula>0</formula>
    </cfRule>
  </conditionalFormatting>
  <conditionalFormatting sqref="T46">
    <cfRule type="cellIs" dxfId="8978" priority="8805" operator="lessThanOrEqual">
      <formula>0</formula>
    </cfRule>
  </conditionalFormatting>
  <conditionalFormatting sqref="T48">
    <cfRule type="cellIs" dxfId="8977" priority="8804" operator="lessThanOrEqual">
      <formula>0</formula>
    </cfRule>
  </conditionalFormatting>
  <conditionalFormatting sqref="T50">
    <cfRule type="cellIs" dxfId="8976" priority="8803" operator="lessThanOrEqual">
      <formula>0</formula>
    </cfRule>
  </conditionalFormatting>
  <conditionalFormatting sqref="T64">
    <cfRule type="cellIs" dxfId="8975" priority="8802" operator="lessThanOrEqual">
      <formula>0</formula>
    </cfRule>
  </conditionalFormatting>
  <conditionalFormatting sqref="T64">
    <cfRule type="cellIs" dxfId="8974" priority="8801" operator="lessThanOrEqual">
      <formula>0</formula>
    </cfRule>
  </conditionalFormatting>
  <conditionalFormatting sqref="T46">
    <cfRule type="cellIs" dxfId="8973" priority="8800" operator="lessThanOrEqual">
      <formula>0</formula>
    </cfRule>
  </conditionalFormatting>
  <conditionalFormatting sqref="T48">
    <cfRule type="cellIs" dxfId="8972" priority="8799" operator="lessThanOrEqual">
      <formula>0</formula>
    </cfRule>
  </conditionalFormatting>
  <conditionalFormatting sqref="T46">
    <cfRule type="cellIs" dxfId="8971" priority="8797" operator="lessThanOrEqual">
      <formula>0</formula>
    </cfRule>
  </conditionalFormatting>
  <conditionalFormatting sqref="T48">
    <cfRule type="cellIs" dxfId="8970" priority="8796" operator="lessThanOrEqual">
      <formula>0</formula>
    </cfRule>
  </conditionalFormatting>
  <conditionalFormatting sqref="T50">
    <cfRule type="cellIs" dxfId="8969" priority="8795" operator="lessThanOrEqual">
      <formula>0</formula>
    </cfRule>
  </conditionalFormatting>
  <conditionalFormatting sqref="T52">
    <cfRule type="cellIs" dxfId="8968" priority="8794" operator="lessThanOrEqual">
      <formula>0</formula>
    </cfRule>
  </conditionalFormatting>
  <conditionalFormatting sqref="T64">
    <cfRule type="cellIs" dxfId="8967" priority="8793" operator="lessThanOrEqual">
      <formula>0</formula>
    </cfRule>
  </conditionalFormatting>
  <conditionalFormatting sqref="T44">
    <cfRule type="cellIs" dxfId="8966" priority="8792" operator="lessThanOrEqual">
      <formula>0</formula>
    </cfRule>
  </conditionalFormatting>
  <conditionalFormatting sqref="T42">
    <cfRule type="cellIs" dxfId="8965" priority="8791" operator="lessThanOrEqual">
      <formula>0</formula>
    </cfRule>
  </conditionalFormatting>
  <conditionalFormatting sqref="T50">
    <cfRule type="cellIs" dxfId="8964" priority="8790" operator="lessThanOrEqual">
      <formula>0</formula>
    </cfRule>
  </conditionalFormatting>
  <conditionalFormatting sqref="T52">
    <cfRule type="cellIs" dxfId="8963" priority="8789" operator="lessThanOrEqual">
      <formula>0</formula>
    </cfRule>
  </conditionalFormatting>
  <conditionalFormatting sqref="T64">
    <cfRule type="cellIs" dxfId="8962" priority="8788" operator="lessThanOrEqual">
      <formula>0</formula>
    </cfRule>
  </conditionalFormatting>
  <conditionalFormatting sqref="T50">
    <cfRule type="cellIs" dxfId="8961" priority="8783" operator="lessThanOrEqual">
      <formula>0</formula>
    </cfRule>
  </conditionalFormatting>
  <conditionalFormatting sqref="T52">
    <cfRule type="cellIs" dxfId="8960" priority="8782" operator="lessThanOrEqual">
      <formula>0</formula>
    </cfRule>
  </conditionalFormatting>
  <conditionalFormatting sqref="T64">
    <cfRule type="cellIs" dxfId="8959" priority="8781" operator="lessThanOrEqual">
      <formula>0</formula>
    </cfRule>
  </conditionalFormatting>
  <conditionalFormatting sqref="T58">
    <cfRule type="cellIs" dxfId="8958" priority="8780" operator="lessThanOrEqual">
      <formula>0</formula>
    </cfRule>
  </conditionalFormatting>
  <conditionalFormatting sqref="T40">
    <cfRule type="cellIs" dxfId="8957" priority="8776" operator="lessThanOrEqual">
      <formula>0</formula>
    </cfRule>
  </conditionalFormatting>
  <conditionalFormatting sqref="T58">
    <cfRule type="cellIs" dxfId="8956" priority="8779" operator="lessThanOrEqual">
      <formula>0</formula>
    </cfRule>
  </conditionalFormatting>
  <conditionalFormatting sqref="T58">
    <cfRule type="cellIs" dxfId="8955" priority="8778" operator="lessThanOrEqual">
      <formula>0</formula>
    </cfRule>
  </conditionalFormatting>
  <conditionalFormatting sqref="T58">
    <cfRule type="cellIs" dxfId="8954" priority="8777" operator="lessThanOrEqual">
      <formula>0</formula>
    </cfRule>
  </conditionalFormatting>
  <conditionalFormatting sqref="T40">
    <cfRule type="cellIs" dxfId="8953" priority="8775" operator="lessThanOrEqual">
      <formula>0</formula>
    </cfRule>
  </conditionalFormatting>
  <conditionalFormatting sqref="T66">
    <cfRule type="cellIs" dxfId="8952" priority="8774" operator="lessThanOrEqual">
      <formula>0</formula>
    </cfRule>
  </conditionalFormatting>
  <conditionalFormatting sqref="T64">
    <cfRule type="cellIs" dxfId="8951" priority="8773" operator="lessThanOrEqual">
      <formula>0</formula>
    </cfRule>
  </conditionalFormatting>
  <conditionalFormatting sqref="T66">
    <cfRule type="cellIs" dxfId="8950" priority="8771" operator="lessThanOrEqual">
      <formula>0</formula>
    </cfRule>
  </conditionalFormatting>
  <conditionalFormatting sqref="T59">
    <cfRule type="cellIs" dxfId="8949" priority="8772" operator="lessThanOrEqual">
      <formula>0</formula>
    </cfRule>
  </conditionalFormatting>
  <conditionalFormatting sqref="T64">
    <cfRule type="cellIs" dxfId="8948" priority="8758" operator="lessThanOrEqual">
      <formula>0</formula>
    </cfRule>
  </conditionalFormatting>
  <conditionalFormatting sqref="T68">
    <cfRule type="cellIs" dxfId="8947" priority="8737" operator="lessThanOrEqual">
      <formula>0</formula>
    </cfRule>
  </conditionalFormatting>
  <conditionalFormatting sqref="T68">
    <cfRule type="cellIs" dxfId="8946" priority="8736" operator="lessThanOrEqual">
      <formula>0</formula>
    </cfRule>
  </conditionalFormatting>
  <conditionalFormatting sqref="T68">
    <cfRule type="cellIs" dxfId="8945" priority="8735" operator="lessThanOrEqual">
      <formula>0</formula>
    </cfRule>
  </conditionalFormatting>
  <conditionalFormatting sqref="T58">
    <cfRule type="cellIs" dxfId="8944" priority="8754" operator="lessThanOrEqual">
      <formula>0</formula>
    </cfRule>
  </conditionalFormatting>
  <conditionalFormatting sqref="T64">
    <cfRule type="cellIs" dxfId="8943" priority="8745" operator="lessThanOrEqual">
      <formula>0</formula>
    </cfRule>
  </conditionalFormatting>
  <conditionalFormatting sqref="T66">
    <cfRule type="cellIs" dxfId="8942" priority="8752" operator="lessThanOrEqual">
      <formula>0</formula>
    </cfRule>
  </conditionalFormatting>
  <conditionalFormatting sqref="T66">
    <cfRule type="cellIs" dxfId="8941" priority="8751" operator="lessThanOrEqual">
      <formula>0</formula>
    </cfRule>
  </conditionalFormatting>
  <conditionalFormatting sqref="T64">
    <cfRule type="cellIs" dxfId="8940" priority="8750" operator="lessThanOrEqual">
      <formula>0</formula>
    </cfRule>
  </conditionalFormatting>
  <conditionalFormatting sqref="T66">
    <cfRule type="cellIs" dxfId="8939" priority="8749" operator="lessThanOrEqual">
      <formula>0</formula>
    </cfRule>
  </conditionalFormatting>
  <conditionalFormatting sqref="T64">
    <cfRule type="cellIs" dxfId="8938" priority="8759" operator="lessThanOrEqual">
      <formula>0</formula>
    </cfRule>
  </conditionalFormatting>
  <conditionalFormatting sqref="T64">
    <cfRule type="cellIs" dxfId="8937" priority="8757" operator="lessThanOrEqual">
      <formula>0</formula>
    </cfRule>
  </conditionalFormatting>
  <conditionalFormatting sqref="T58">
    <cfRule type="cellIs" dxfId="8936" priority="8756" operator="lessThanOrEqual">
      <formula>0</formula>
    </cfRule>
  </conditionalFormatting>
  <conditionalFormatting sqref="T58">
    <cfRule type="cellIs" dxfId="8935" priority="8755" operator="lessThanOrEqual">
      <formula>0</formula>
    </cfRule>
  </conditionalFormatting>
  <conditionalFormatting sqref="T58">
    <cfRule type="cellIs" dxfId="8934" priority="8753" operator="lessThanOrEqual">
      <formula>0</formula>
    </cfRule>
  </conditionalFormatting>
  <conditionalFormatting sqref="T64">
    <cfRule type="cellIs" dxfId="8933" priority="8748" operator="lessThanOrEqual">
      <formula>0</formula>
    </cfRule>
  </conditionalFormatting>
  <conditionalFormatting sqref="T66">
    <cfRule type="cellIs" dxfId="8932" priority="8747" operator="lessThanOrEqual">
      <formula>0</formula>
    </cfRule>
  </conditionalFormatting>
  <conditionalFormatting sqref="T66">
    <cfRule type="cellIs" dxfId="8931" priority="8746" operator="lessThanOrEqual">
      <formula>0</formula>
    </cfRule>
  </conditionalFormatting>
  <conditionalFormatting sqref="T66">
    <cfRule type="cellIs" dxfId="8930" priority="8744" operator="lessThanOrEqual">
      <formula>0</formula>
    </cfRule>
  </conditionalFormatting>
  <conditionalFormatting sqref="T58">
    <cfRule type="cellIs" dxfId="8929" priority="8743" operator="lessThanOrEqual">
      <formula>0</formula>
    </cfRule>
  </conditionalFormatting>
  <conditionalFormatting sqref="T58">
    <cfRule type="cellIs" dxfId="8928" priority="8742" operator="lessThanOrEqual">
      <formula>0</formula>
    </cfRule>
  </conditionalFormatting>
  <conditionalFormatting sqref="T68">
    <cfRule type="cellIs" dxfId="8927" priority="8732" operator="lessThanOrEqual">
      <formula>0</formula>
    </cfRule>
  </conditionalFormatting>
  <conditionalFormatting sqref="T68">
    <cfRule type="cellIs" dxfId="8926" priority="8734" operator="lessThanOrEqual">
      <formula>0</formula>
    </cfRule>
  </conditionalFormatting>
  <conditionalFormatting sqref="T68">
    <cfRule type="cellIs" dxfId="8925" priority="8733" operator="lessThanOrEqual">
      <formula>0</formula>
    </cfRule>
  </conditionalFormatting>
  <conditionalFormatting sqref="T68">
    <cfRule type="cellIs" dxfId="8924" priority="8731" operator="lessThanOrEqual">
      <formula>0</formula>
    </cfRule>
  </conditionalFormatting>
  <conditionalFormatting sqref="T64">
    <cfRule type="cellIs" dxfId="8923" priority="8730" operator="lessThanOrEqual">
      <formula>0</formula>
    </cfRule>
  </conditionalFormatting>
  <conditionalFormatting sqref="T67">
    <cfRule type="cellIs" dxfId="8922" priority="8729" operator="lessThanOrEqual">
      <formula>0</formula>
    </cfRule>
  </conditionalFormatting>
  <conditionalFormatting sqref="T64">
    <cfRule type="cellIs" dxfId="8921" priority="8728" operator="lessThanOrEqual">
      <formula>0</formula>
    </cfRule>
  </conditionalFormatting>
  <conditionalFormatting sqref="T64">
    <cfRule type="cellIs" dxfId="8920" priority="8727" operator="lessThanOrEqual">
      <formula>0</formula>
    </cfRule>
  </conditionalFormatting>
  <conditionalFormatting sqref="T64">
    <cfRule type="cellIs" dxfId="8919" priority="8726" operator="lessThanOrEqual">
      <formula>0</formula>
    </cfRule>
  </conditionalFormatting>
  <conditionalFormatting sqref="T64">
    <cfRule type="cellIs" dxfId="8918" priority="8725" operator="lessThanOrEqual">
      <formula>0</formula>
    </cfRule>
  </conditionalFormatting>
  <conditionalFormatting sqref="T64">
    <cfRule type="cellIs" dxfId="8917" priority="8724" operator="lessThanOrEqual">
      <formula>0</formula>
    </cfRule>
  </conditionalFormatting>
  <conditionalFormatting sqref="T64">
    <cfRule type="cellIs" dxfId="8916" priority="8723" operator="lessThanOrEqual">
      <formula>0</formula>
    </cfRule>
  </conditionalFormatting>
  <conditionalFormatting sqref="T64">
    <cfRule type="cellIs" dxfId="8915" priority="8721" operator="lessThanOrEqual">
      <formula>0</formula>
    </cfRule>
  </conditionalFormatting>
  <conditionalFormatting sqref="T66">
    <cfRule type="cellIs" dxfId="8914" priority="8720" operator="lessThanOrEqual">
      <formula>0</formula>
    </cfRule>
  </conditionalFormatting>
  <conditionalFormatting sqref="T66">
    <cfRule type="cellIs" dxfId="8913" priority="8722" operator="lessThanOrEqual">
      <formula>0</formula>
    </cfRule>
  </conditionalFormatting>
  <conditionalFormatting sqref="T64">
    <cfRule type="cellIs" dxfId="8912" priority="8719" operator="lessThanOrEqual">
      <formula>0</formula>
    </cfRule>
  </conditionalFormatting>
  <conditionalFormatting sqref="T64">
    <cfRule type="cellIs" dxfId="8911" priority="8714" operator="lessThanOrEqual">
      <formula>0</formula>
    </cfRule>
  </conditionalFormatting>
  <conditionalFormatting sqref="T64">
    <cfRule type="cellIs" dxfId="8910" priority="8713" operator="lessThanOrEqual">
      <formula>0</formula>
    </cfRule>
  </conditionalFormatting>
  <conditionalFormatting sqref="T64">
    <cfRule type="cellIs" dxfId="8909" priority="8712" operator="lessThanOrEqual">
      <formula>0</formula>
    </cfRule>
  </conditionalFormatting>
  <conditionalFormatting sqref="T64">
    <cfRule type="cellIs" dxfId="8908" priority="8711" operator="lessThanOrEqual">
      <formula>0</formula>
    </cfRule>
  </conditionalFormatting>
  <conditionalFormatting sqref="T64">
    <cfRule type="cellIs" dxfId="8907" priority="8710" operator="lessThanOrEqual">
      <formula>0</formula>
    </cfRule>
  </conditionalFormatting>
  <conditionalFormatting sqref="T66">
    <cfRule type="cellIs" dxfId="8906" priority="8709" operator="lessThanOrEqual">
      <formula>0</formula>
    </cfRule>
  </conditionalFormatting>
  <conditionalFormatting sqref="T66">
    <cfRule type="cellIs" dxfId="8905" priority="8708" operator="lessThanOrEqual">
      <formula>0</formula>
    </cfRule>
  </conditionalFormatting>
  <conditionalFormatting sqref="T64">
    <cfRule type="cellIs" dxfId="8904" priority="8707" operator="lessThanOrEqual">
      <formula>0</formula>
    </cfRule>
  </conditionalFormatting>
  <conditionalFormatting sqref="T66">
    <cfRule type="cellIs" dxfId="8903" priority="8706" operator="lessThanOrEqual">
      <formula>0</formula>
    </cfRule>
  </conditionalFormatting>
  <conditionalFormatting sqref="T64">
    <cfRule type="cellIs" dxfId="8902" priority="8705" operator="lessThanOrEqual">
      <formula>0</formula>
    </cfRule>
  </conditionalFormatting>
  <conditionalFormatting sqref="T66">
    <cfRule type="cellIs" dxfId="8901" priority="8704" operator="lessThanOrEqual">
      <formula>0</formula>
    </cfRule>
  </conditionalFormatting>
  <conditionalFormatting sqref="T66">
    <cfRule type="cellIs" dxfId="8900" priority="8703" operator="lessThanOrEqual">
      <formula>0</formula>
    </cfRule>
  </conditionalFormatting>
  <conditionalFormatting sqref="T64">
    <cfRule type="cellIs" dxfId="8899" priority="8702" operator="lessThanOrEqual">
      <formula>0</formula>
    </cfRule>
  </conditionalFormatting>
  <conditionalFormatting sqref="T66">
    <cfRule type="cellIs" dxfId="8898" priority="8701" operator="lessThanOrEqual">
      <formula>0</formula>
    </cfRule>
  </conditionalFormatting>
  <conditionalFormatting sqref="T68">
    <cfRule type="cellIs" dxfId="8897" priority="8700" operator="lessThanOrEqual">
      <formula>0</formula>
    </cfRule>
  </conditionalFormatting>
  <conditionalFormatting sqref="T68">
    <cfRule type="cellIs" dxfId="8896" priority="8698" operator="lessThanOrEqual">
      <formula>0</formula>
    </cfRule>
  </conditionalFormatting>
  <conditionalFormatting sqref="T68">
    <cfRule type="cellIs" dxfId="8895" priority="8697" operator="lessThanOrEqual">
      <formula>0</formula>
    </cfRule>
  </conditionalFormatting>
  <conditionalFormatting sqref="T68">
    <cfRule type="cellIs" dxfId="8894" priority="8699" operator="lessThanOrEqual">
      <formula>0</formula>
    </cfRule>
  </conditionalFormatting>
  <conditionalFormatting sqref="T68">
    <cfRule type="cellIs" dxfId="8893" priority="8696" operator="lessThanOrEqual">
      <formula>0</formula>
    </cfRule>
  </conditionalFormatting>
  <conditionalFormatting sqref="T68">
    <cfRule type="cellIs" dxfId="8892" priority="8695" operator="lessThanOrEqual">
      <formula>0</formula>
    </cfRule>
  </conditionalFormatting>
  <conditionalFormatting sqref="T68">
    <cfRule type="cellIs" dxfId="8891" priority="8694" operator="lessThanOrEqual">
      <formula>0</formula>
    </cfRule>
  </conditionalFormatting>
  <conditionalFormatting sqref="T68">
    <cfRule type="cellIs" dxfId="8890" priority="8693" operator="lessThanOrEqual">
      <formula>0</formula>
    </cfRule>
  </conditionalFormatting>
  <conditionalFormatting sqref="T66">
    <cfRule type="cellIs" dxfId="8889" priority="8692" operator="lessThanOrEqual">
      <formula>0</formula>
    </cfRule>
  </conditionalFormatting>
  <conditionalFormatting sqref="T64">
    <cfRule type="cellIs" dxfId="8888" priority="8691" operator="lessThanOrEqual">
      <formula>0</formula>
    </cfRule>
  </conditionalFormatting>
  <conditionalFormatting sqref="T69">
    <cfRule type="cellIs" dxfId="8887" priority="8689" operator="lessThanOrEqual">
      <formula>0</formula>
    </cfRule>
  </conditionalFormatting>
  <conditionalFormatting sqref="T64">
    <cfRule type="cellIs" dxfId="8886" priority="8688" operator="lessThanOrEqual">
      <formula>0</formula>
    </cfRule>
  </conditionalFormatting>
  <conditionalFormatting sqref="T64">
    <cfRule type="cellIs" dxfId="8885" priority="8690" operator="lessThanOrEqual">
      <formula>0</formula>
    </cfRule>
  </conditionalFormatting>
  <conditionalFormatting sqref="T64">
    <cfRule type="cellIs" dxfId="8884" priority="8687" operator="lessThanOrEqual">
      <formula>0</formula>
    </cfRule>
  </conditionalFormatting>
  <conditionalFormatting sqref="T64">
    <cfRule type="cellIs" dxfId="8883" priority="8685" operator="lessThanOrEqual">
      <formula>0</formula>
    </cfRule>
  </conditionalFormatting>
  <conditionalFormatting sqref="T64">
    <cfRule type="cellIs" dxfId="8882" priority="8686" operator="lessThanOrEqual">
      <formula>0</formula>
    </cfRule>
  </conditionalFormatting>
  <conditionalFormatting sqref="T64">
    <cfRule type="cellIs" dxfId="8881" priority="8684" operator="lessThanOrEqual">
      <formula>0</formula>
    </cfRule>
  </conditionalFormatting>
  <conditionalFormatting sqref="T64">
    <cfRule type="cellIs" dxfId="8880" priority="8683" operator="lessThanOrEqual">
      <formula>0</formula>
    </cfRule>
  </conditionalFormatting>
  <conditionalFormatting sqref="T64">
    <cfRule type="cellIs" dxfId="8879" priority="8682" operator="lessThanOrEqual">
      <formula>0</formula>
    </cfRule>
  </conditionalFormatting>
  <conditionalFormatting sqref="T64">
    <cfRule type="cellIs" dxfId="8878" priority="8681" operator="lessThanOrEqual">
      <formula>0</formula>
    </cfRule>
  </conditionalFormatting>
  <conditionalFormatting sqref="T66">
    <cfRule type="cellIs" dxfId="8877" priority="8680" operator="lessThanOrEqual">
      <formula>0</formula>
    </cfRule>
  </conditionalFormatting>
  <conditionalFormatting sqref="T66">
    <cfRule type="cellIs" dxfId="8876" priority="8679" operator="lessThanOrEqual">
      <formula>0</formula>
    </cfRule>
  </conditionalFormatting>
  <conditionalFormatting sqref="T64">
    <cfRule type="cellIs" dxfId="8875" priority="8678" operator="lessThanOrEqual">
      <formula>0</formula>
    </cfRule>
  </conditionalFormatting>
  <conditionalFormatting sqref="T66">
    <cfRule type="cellIs" dxfId="8874" priority="8677" operator="lessThanOrEqual">
      <formula>0</formula>
    </cfRule>
  </conditionalFormatting>
  <conditionalFormatting sqref="T64">
    <cfRule type="cellIs" dxfId="8873" priority="8676" operator="lessThanOrEqual">
      <formula>0</formula>
    </cfRule>
  </conditionalFormatting>
  <conditionalFormatting sqref="T66">
    <cfRule type="cellIs" dxfId="8872" priority="8675" operator="lessThanOrEqual">
      <formula>0</formula>
    </cfRule>
  </conditionalFormatting>
  <conditionalFormatting sqref="T66">
    <cfRule type="cellIs" dxfId="8871" priority="8674" operator="lessThanOrEqual">
      <formula>0</formula>
    </cfRule>
  </conditionalFormatting>
  <conditionalFormatting sqref="T64">
    <cfRule type="cellIs" dxfId="8870" priority="8673" operator="lessThanOrEqual">
      <formula>0</formula>
    </cfRule>
  </conditionalFormatting>
  <conditionalFormatting sqref="T66">
    <cfRule type="cellIs" dxfId="8869" priority="8672" operator="lessThanOrEqual">
      <formula>0</formula>
    </cfRule>
  </conditionalFormatting>
  <conditionalFormatting sqref="T68">
    <cfRule type="cellIs" dxfId="8868" priority="8671" operator="lessThanOrEqual">
      <formula>0</formula>
    </cfRule>
  </conditionalFormatting>
  <conditionalFormatting sqref="T66">
    <cfRule type="cellIs" dxfId="8867" priority="8670" operator="lessThanOrEqual">
      <formula>0</formula>
    </cfRule>
  </conditionalFormatting>
  <conditionalFormatting sqref="T66">
    <cfRule type="cellIs" dxfId="8866" priority="8661" operator="lessThanOrEqual">
      <formula>0</formula>
    </cfRule>
  </conditionalFormatting>
  <conditionalFormatting sqref="T66">
    <cfRule type="cellIs" dxfId="8865" priority="8660" operator="lessThanOrEqual">
      <formula>0</formula>
    </cfRule>
  </conditionalFormatting>
  <conditionalFormatting sqref="T66">
    <cfRule type="cellIs" dxfId="8864" priority="8659" operator="lessThanOrEqual">
      <formula>0</formula>
    </cfRule>
  </conditionalFormatting>
  <conditionalFormatting sqref="T68">
    <cfRule type="cellIs" dxfId="8863" priority="8657" operator="lessThanOrEqual">
      <formula>0</formula>
    </cfRule>
  </conditionalFormatting>
  <conditionalFormatting sqref="T68">
    <cfRule type="cellIs" dxfId="8862" priority="8658" operator="lessThanOrEqual">
      <formula>0</formula>
    </cfRule>
  </conditionalFormatting>
  <conditionalFormatting sqref="T66">
    <cfRule type="cellIs" dxfId="8861" priority="8656" operator="lessThanOrEqual">
      <formula>0</formula>
    </cfRule>
  </conditionalFormatting>
  <conditionalFormatting sqref="T68">
    <cfRule type="cellIs" dxfId="8860" priority="8655" operator="lessThanOrEqual">
      <formula>0</formula>
    </cfRule>
  </conditionalFormatting>
  <conditionalFormatting sqref="T65">
    <cfRule type="cellIs" dxfId="8859" priority="8654" operator="lessThanOrEqual">
      <formula>0</formula>
    </cfRule>
  </conditionalFormatting>
  <conditionalFormatting sqref="T66">
    <cfRule type="cellIs" dxfId="8858" priority="8653" operator="lessThanOrEqual">
      <formula>0</formula>
    </cfRule>
  </conditionalFormatting>
  <conditionalFormatting sqref="T73:T75">
    <cfRule type="cellIs" dxfId="8857" priority="8999" operator="lessThanOrEqual">
      <formula>0</formula>
    </cfRule>
  </conditionalFormatting>
  <conditionalFormatting sqref="T73:T75">
    <cfRule type="cellIs" dxfId="8856" priority="8998" operator="lessThanOrEqual">
      <formula>0</formula>
    </cfRule>
  </conditionalFormatting>
  <conditionalFormatting sqref="T40">
    <cfRule type="cellIs" dxfId="8855" priority="8997" operator="lessThanOrEqual">
      <formula>0</formula>
    </cfRule>
  </conditionalFormatting>
  <conditionalFormatting sqref="T34">
    <cfRule type="cellIs" dxfId="8854" priority="8996" operator="lessThanOrEqual">
      <formula>0</formula>
    </cfRule>
  </conditionalFormatting>
  <conditionalFormatting sqref="T42">
    <cfRule type="cellIs" dxfId="8853" priority="8995" operator="lessThanOrEqual">
      <formula>0</formula>
    </cfRule>
  </conditionalFormatting>
  <conditionalFormatting sqref="T56">
    <cfRule type="cellIs" dxfId="8852" priority="8994" operator="lessThanOrEqual">
      <formula>0</formula>
    </cfRule>
  </conditionalFormatting>
  <conditionalFormatting sqref="T34">
    <cfRule type="cellIs" dxfId="8851" priority="8993" operator="lessThanOrEqual">
      <formula>0</formula>
    </cfRule>
  </conditionalFormatting>
  <conditionalFormatting sqref="T40">
    <cfRule type="cellIs" dxfId="8850" priority="8992" operator="lessThanOrEqual">
      <formula>0</formula>
    </cfRule>
  </conditionalFormatting>
  <conditionalFormatting sqref="T42">
    <cfRule type="cellIs" dxfId="8849" priority="8991" operator="lessThanOrEqual">
      <formula>0</formula>
    </cfRule>
  </conditionalFormatting>
  <conditionalFormatting sqref="T44">
    <cfRule type="cellIs" dxfId="8848" priority="8990" operator="lessThanOrEqual">
      <formula>0</formula>
    </cfRule>
  </conditionalFormatting>
  <conditionalFormatting sqref="T46">
    <cfRule type="cellIs" dxfId="8847" priority="8989" operator="lessThanOrEqual">
      <formula>0</formula>
    </cfRule>
  </conditionalFormatting>
  <conditionalFormatting sqref="T56">
    <cfRule type="cellIs" dxfId="8846" priority="8988" operator="lessThanOrEqual">
      <formula>0</formula>
    </cfRule>
  </conditionalFormatting>
  <conditionalFormatting sqref="T36">
    <cfRule type="cellIs" dxfId="8845" priority="8987" operator="lessThanOrEqual">
      <formula>0</formula>
    </cfRule>
  </conditionalFormatting>
  <conditionalFormatting sqref="T44">
    <cfRule type="cellIs" dxfId="8844" priority="8986" operator="lessThanOrEqual">
      <formula>0</formula>
    </cfRule>
  </conditionalFormatting>
  <conditionalFormatting sqref="T46">
    <cfRule type="cellIs" dxfId="8843" priority="8985" operator="lessThanOrEqual">
      <formula>0</formula>
    </cfRule>
  </conditionalFormatting>
  <conditionalFormatting sqref="T36">
    <cfRule type="cellIs" dxfId="8842" priority="8984" operator="lessThanOrEqual">
      <formula>0</formula>
    </cfRule>
  </conditionalFormatting>
  <conditionalFormatting sqref="T40">
    <cfRule type="cellIs" dxfId="8841" priority="8983" operator="lessThanOrEqual">
      <formula>0</formula>
    </cfRule>
  </conditionalFormatting>
  <conditionalFormatting sqref="T42">
    <cfRule type="cellIs" dxfId="8840" priority="8982" operator="lessThanOrEqual">
      <formula>0</formula>
    </cfRule>
  </conditionalFormatting>
  <conditionalFormatting sqref="T44">
    <cfRule type="cellIs" dxfId="8839" priority="8981" operator="lessThanOrEqual">
      <formula>0</formula>
    </cfRule>
  </conditionalFormatting>
  <conditionalFormatting sqref="T46">
    <cfRule type="cellIs" dxfId="8838" priority="8980" operator="lessThanOrEqual">
      <formula>0</formula>
    </cfRule>
  </conditionalFormatting>
  <conditionalFormatting sqref="T56">
    <cfRule type="cellIs" dxfId="8837" priority="8979" operator="lessThanOrEqual">
      <formula>0</formula>
    </cfRule>
  </conditionalFormatting>
  <conditionalFormatting sqref="T52">
    <cfRule type="cellIs" dxfId="8836" priority="8977" operator="lessThanOrEqual">
      <formula>0</formula>
    </cfRule>
  </conditionalFormatting>
  <conditionalFormatting sqref="T52">
    <cfRule type="cellIs" dxfId="8835" priority="8976" operator="lessThanOrEqual">
      <formula>0</formula>
    </cfRule>
  </conditionalFormatting>
  <conditionalFormatting sqref="T52">
    <cfRule type="cellIs" dxfId="8834" priority="8978" operator="lessThanOrEqual">
      <formula>0</formula>
    </cfRule>
  </conditionalFormatting>
  <conditionalFormatting sqref="T52">
    <cfRule type="cellIs" dxfId="8833" priority="8975" operator="lessThanOrEqual">
      <formula>0</formula>
    </cfRule>
  </conditionalFormatting>
  <conditionalFormatting sqref="T50">
    <cfRule type="cellIs" dxfId="8832" priority="8974" operator="lessThanOrEqual">
      <formula>0</formula>
    </cfRule>
  </conditionalFormatting>
  <conditionalFormatting sqref="T65">
    <cfRule type="cellIs" dxfId="8831" priority="8970" operator="lessThanOrEqual">
      <formula>0</formula>
    </cfRule>
  </conditionalFormatting>
  <conditionalFormatting sqref="T50">
    <cfRule type="cellIs" dxfId="8830" priority="8973" operator="lessThanOrEqual">
      <formula>0</formula>
    </cfRule>
  </conditionalFormatting>
  <conditionalFormatting sqref="T50">
    <cfRule type="cellIs" dxfId="8829" priority="8972" operator="lessThanOrEqual">
      <formula>0</formula>
    </cfRule>
  </conditionalFormatting>
  <conditionalFormatting sqref="T50">
    <cfRule type="cellIs" dxfId="8828" priority="8971" operator="lessThanOrEqual">
      <formula>0</formula>
    </cfRule>
  </conditionalFormatting>
  <conditionalFormatting sqref="T40">
    <cfRule type="cellIs" dxfId="8827" priority="8959" operator="lessThanOrEqual">
      <formula>0</formula>
    </cfRule>
  </conditionalFormatting>
  <conditionalFormatting sqref="T36">
    <cfRule type="cellIs" dxfId="8826" priority="8968" operator="lessThanOrEqual">
      <formula>0</formula>
    </cfRule>
  </conditionalFormatting>
  <conditionalFormatting sqref="T44">
    <cfRule type="cellIs" dxfId="8825" priority="8967" operator="lessThanOrEqual">
      <formula>0</formula>
    </cfRule>
  </conditionalFormatting>
  <conditionalFormatting sqref="T44">
    <cfRule type="cellIs" dxfId="8824" priority="8962" operator="lessThanOrEqual">
      <formula>0</formula>
    </cfRule>
  </conditionalFormatting>
  <conditionalFormatting sqref="T42">
    <cfRule type="cellIs" dxfId="8823" priority="8969" operator="lessThanOrEqual">
      <formula>0</formula>
    </cfRule>
  </conditionalFormatting>
  <conditionalFormatting sqref="T57">
    <cfRule type="cellIs" dxfId="8822" priority="8966" operator="lessThanOrEqual">
      <formula>0</formula>
    </cfRule>
  </conditionalFormatting>
  <conditionalFormatting sqref="T34">
    <cfRule type="cellIs" dxfId="8821" priority="8965" operator="lessThanOrEqual">
      <formula>0</formula>
    </cfRule>
  </conditionalFormatting>
  <conditionalFormatting sqref="T36">
    <cfRule type="cellIs" dxfId="8820" priority="8964" operator="lessThanOrEqual">
      <formula>0</formula>
    </cfRule>
  </conditionalFormatting>
  <conditionalFormatting sqref="T42">
    <cfRule type="cellIs" dxfId="8819" priority="8963" operator="lessThanOrEqual">
      <formula>0</formula>
    </cfRule>
  </conditionalFormatting>
  <conditionalFormatting sqref="T46">
    <cfRule type="cellIs" dxfId="8818" priority="8961" operator="lessThanOrEqual">
      <formula>0</formula>
    </cfRule>
  </conditionalFormatting>
  <conditionalFormatting sqref="T48">
    <cfRule type="cellIs" dxfId="8817" priority="8960" operator="lessThanOrEqual">
      <formula>0</formula>
    </cfRule>
  </conditionalFormatting>
  <conditionalFormatting sqref="T46">
    <cfRule type="cellIs" dxfId="8816" priority="8958" operator="lessThanOrEqual">
      <formula>0</formula>
    </cfRule>
  </conditionalFormatting>
  <conditionalFormatting sqref="T48">
    <cfRule type="cellIs" dxfId="8815" priority="8957" operator="lessThanOrEqual">
      <formula>0</formula>
    </cfRule>
  </conditionalFormatting>
  <conditionalFormatting sqref="T42">
    <cfRule type="cellIs" dxfId="8814" priority="8955" operator="lessThanOrEqual">
      <formula>0</formula>
    </cfRule>
  </conditionalFormatting>
  <conditionalFormatting sqref="T40">
    <cfRule type="cellIs" dxfId="8813" priority="8956" operator="lessThanOrEqual">
      <formula>0</formula>
    </cfRule>
  </conditionalFormatting>
  <conditionalFormatting sqref="T44">
    <cfRule type="cellIs" dxfId="8812" priority="8954" operator="lessThanOrEqual">
      <formula>0</formula>
    </cfRule>
  </conditionalFormatting>
  <conditionalFormatting sqref="T46">
    <cfRule type="cellIs" dxfId="8811" priority="8953" operator="lessThanOrEqual">
      <formula>0</formula>
    </cfRule>
  </conditionalFormatting>
  <conditionalFormatting sqref="T48">
    <cfRule type="cellIs" dxfId="8810" priority="8952" operator="lessThanOrEqual">
      <formula>0</formula>
    </cfRule>
  </conditionalFormatting>
  <conditionalFormatting sqref="T52">
    <cfRule type="cellIs" dxfId="8809" priority="8951" operator="lessThanOrEqual">
      <formula>0</formula>
    </cfRule>
  </conditionalFormatting>
  <conditionalFormatting sqref="T52">
    <cfRule type="cellIs" dxfId="8808" priority="8950" operator="lessThanOrEqual">
      <formula>0</formula>
    </cfRule>
  </conditionalFormatting>
  <conditionalFormatting sqref="T52">
    <cfRule type="cellIs" dxfId="8807" priority="8949" operator="lessThanOrEqual">
      <formula>0</formula>
    </cfRule>
  </conditionalFormatting>
  <conditionalFormatting sqref="T52">
    <cfRule type="cellIs" dxfId="8806" priority="8948" operator="lessThanOrEqual">
      <formula>0</formula>
    </cfRule>
  </conditionalFormatting>
  <conditionalFormatting sqref="T44">
    <cfRule type="cellIs" dxfId="8805" priority="8946" operator="lessThanOrEqual">
      <formula>0</formula>
    </cfRule>
  </conditionalFormatting>
  <conditionalFormatting sqref="T52">
    <cfRule type="cellIs" dxfId="8804" priority="8932" operator="lessThanOrEqual">
      <formula>0</formula>
    </cfRule>
  </conditionalFormatting>
  <conditionalFormatting sqref="T52">
    <cfRule type="cellIs" dxfId="8803" priority="8931" operator="lessThanOrEqual">
      <formula>0</formula>
    </cfRule>
  </conditionalFormatting>
  <conditionalFormatting sqref="T52">
    <cfRule type="cellIs" dxfId="8802" priority="8930" operator="lessThanOrEqual">
      <formula>0</formula>
    </cfRule>
  </conditionalFormatting>
  <conditionalFormatting sqref="T44">
    <cfRule type="cellIs" dxfId="8801" priority="8943" operator="lessThanOrEqual">
      <formula>0</formula>
    </cfRule>
  </conditionalFormatting>
  <conditionalFormatting sqref="T44">
    <cfRule type="cellIs" dxfId="8800" priority="8935" operator="lessThanOrEqual">
      <formula>0</formula>
    </cfRule>
  </conditionalFormatting>
  <conditionalFormatting sqref="T48">
    <cfRule type="cellIs" dxfId="8799" priority="8941" operator="lessThanOrEqual">
      <formula>0</formula>
    </cfRule>
  </conditionalFormatting>
  <conditionalFormatting sqref="T46">
    <cfRule type="cellIs" dxfId="8798" priority="8939" operator="lessThanOrEqual">
      <formula>0</formula>
    </cfRule>
  </conditionalFormatting>
  <conditionalFormatting sqref="T40">
    <cfRule type="cellIs" dxfId="8797" priority="8940" operator="lessThanOrEqual">
      <formula>0</formula>
    </cfRule>
  </conditionalFormatting>
  <conditionalFormatting sqref="T48">
    <cfRule type="cellIs" dxfId="8796" priority="8938" operator="lessThanOrEqual">
      <formula>0</formula>
    </cfRule>
  </conditionalFormatting>
  <conditionalFormatting sqref="T42">
    <cfRule type="cellIs" dxfId="8795" priority="8947" operator="lessThanOrEqual">
      <formula>0</formula>
    </cfRule>
  </conditionalFormatting>
  <conditionalFormatting sqref="T42">
    <cfRule type="cellIs" dxfId="8794" priority="8944" operator="lessThanOrEqual">
      <formula>0</formula>
    </cfRule>
  </conditionalFormatting>
  <conditionalFormatting sqref="T57">
    <cfRule type="cellIs" dxfId="8793" priority="8945" operator="lessThanOrEqual">
      <formula>0</formula>
    </cfRule>
  </conditionalFormatting>
  <conditionalFormatting sqref="T46">
    <cfRule type="cellIs" dxfId="8792" priority="8942" operator="lessThanOrEqual">
      <formula>0</formula>
    </cfRule>
  </conditionalFormatting>
  <conditionalFormatting sqref="T42">
    <cfRule type="cellIs" dxfId="8791" priority="8936" operator="lessThanOrEqual">
      <formula>0</formula>
    </cfRule>
  </conditionalFormatting>
  <conditionalFormatting sqref="T40">
    <cfRule type="cellIs" dxfId="8790" priority="8937" operator="lessThanOrEqual">
      <formula>0</formula>
    </cfRule>
  </conditionalFormatting>
  <conditionalFormatting sqref="T46">
    <cfRule type="cellIs" dxfId="8789" priority="8934" operator="lessThanOrEqual">
      <formula>0</formula>
    </cfRule>
  </conditionalFormatting>
  <conditionalFormatting sqref="T48">
    <cfRule type="cellIs" dxfId="8788" priority="8933" operator="lessThanOrEqual">
      <formula>0</formula>
    </cfRule>
  </conditionalFormatting>
  <conditionalFormatting sqref="T52">
    <cfRule type="cellIs" dxfId="8787" priority="8929" operator="lessThanOrEqual">
      <formula>0</formula>
    </cfRule>
  </conditionalFormatting>
  <conditionalFormatting sqref="T44">
    <cfRule type="cellIs" dxfId="8786" priority="8928" operator="lessThanOrEqual">
      <formula>0</formula>
    </cfRule>
  </conditionalFormatting>
  <conditionalFormatting sqref="T46">
    <cfRule type="cellIs" dxfId="8785" priority="8927" operator="lessThanOrEqual">
      <formula>0</formula>
    </cfRule>
  </conditionalFormatting>
  <conditionalFormatting sqref="T59">
    <cfRule type="cellIs" dxfId="8784" priority="8926" operator="lessThanOrEqual">
      <formula>0</formula>
    </cfRule>
  </conditionalFormatting>
  <conditionalFormatting sqref="T44">
    <cfRule type="cellIs" dxfId="8783" priority="8925" operator="lessThanOrEqual">
      <formula>0</formula>
    </cfRule>
  </conditionalFormatting>
  <conditionalFormatting sqref="T46">
    <cfRule type="cellIs" dxfId="8782" priority="8924" operator="lessThanOrEqual">
      <formula>0</formula>
    </cfRule>
  </conditionalFormatting>
  <conditionalFormatting sqref="T48">
    <cfRule type="cellIs" dxfId="8781" priority="8923" operator="lessThanOrEqual">
      <formula>0</formula>
    </cfRule>
  </conditionalFormatting>
  <conditionalFormatting sqref="T50">
    <cfRule type="cellIs" dxfId="8780" priority="8922" operator="lessThanOrEqual">
      <formula>0</formula>
    </cfRule>
  </conditionalFormatting>
  <conditionalFormatting sqref="T42">
    <cfRule type="cellIs" dxfId="8779" priority="8921" operator="lessThanOrEqual">
      <formula>0</formula>
    </cfRule>
  </conditionalFormatting>
  <conditionalFormatting sqref="T40">
    <cfRule type="cellIs" dxfId="8778" priority="8920" operator="lessThanOrEqual">
      <formula>0</formula>
    </cfRule>
  </conditionalFormatting>
  <conditionalFormatting sqref="T48">
    <cfRule type="cellIs" dxfId="8777" priority="8919" operator="lessThanOrEqual">
      <formula>0</formula>
    </cfRule>
  </conditionalFormatting>
  <conditionalFormatting sqref="T50">
    <cfRule type="cellIs" dxfId="8776" priority="8918" operator="lessThanOrEqual">
      <formula>0</formula>
    </cfRule>
  </conditionalFormatting>
  <conditionalFormatting sqref="T40">
    <cfRule type="cellIs" dxfId="8775" priority="8917" operator="lessThanOrEqual">
      <formula>0</formula>
    </cfRule>
  </conditionalFormatting>
  <conditionalFormatting sqref="T42">
    <cfRule type="cellIs" dxfId="8774" priority="8916" operator="lessThanOrEqual">
      <formula>0</formula>
    </cfRule>
  </conditionalFormatting>
  <conditionalFormatting sqref="T44">
    <cfRule type="cellIs" dxfId="8773" priority="8915" operator="lessThanOrEqual">
      <formula>0</formula>
    </cfRule>
  </conditionalFormatting>
  <conditionalFormatting sqref="T46">
    <cfRule type="cellIs" dxfId="8772" priority="8914" operator="lessThanOrEqual">
      <formula>0</formula>
    </cfRule>
  </conditionalFormatting>
  <conditionalFormatting sqref="T48">
    <cfRule type="cellIs" dxfId="8771" priority="8913" operator="lessThanOrEqual">
      <formula>0</formula>
    </cfRule>
  </conditionalFormatting>
  <conditionalFormatting sqref="T50">
    <cfRule type="cellIs" dxfId="8770" priority="8912" operator="lessThanOrEqual">
      <formula>0</formula>
    </cfRule>
  </conditionalFormatting>
  <conditionalFormatting sqref="T56">
    <cfRule type="cellIs" dxfId="8769" priority="8911" operator="lessThanOrEqual">
      <formula>0</formula>
    </cfRule>
  </conditionalFormatting>
  <conditionalFormatting sqref="T56">
    <cfRule type="cellIs" dxfId="8768" priority="8910" operator="lessThanOrEqual">
      <formula>0</formula>
    </cfRule>
  </conditionalFormatting>
  <conditionalFormatting sqref="T56">
    <cfRule type="cellIs" dxfId="8767" priority="8909" operator="lessThanOrEqual">
      <formula>0</formula>
    </cfRule>
  </conditionalFormatting>
  <conditionalFormatting sqref="T56">
    <cfRule type="cellIs" dxfId="8766" priority="8908" operator="lessThanOrEqual">
      <formula>0</formula>
    </cfRule>
  </conditionalFormatting>
  <conditionalFormatting sqref="T38">
    <cfRule type="cellIs" dxfId="8765" priority="8907" operator="lessThanOrEqual">
      <formula>0</formula>
    </cfRule>
  </conditionalFormatting>
  <conditionalFormatting sqref="T38">
    <cfRule type="cellIs" dxfId="8764" priority="8906" operator="lessThanOrEqual">
      <formula>0</formula>
    </cfRule>
  </conditionalFormatting>
  <conditionalFormatting sqref="T64">
    <cfRule type="cellIs" dxfId="8763" priority="8905" operator="lessThanOrEqual">
      <formula>0</formula>
    </cfRule>
  </conditionalFormatting>
  <conditionalFormatting sqref="T58">
    <cfRule type="cellIs" dxfId="8762" priority="8904" operator="lessThanOrEqual">
      <formula>0</formula>
    </cfRule>
  </conditionalFormatting>
  <conditionalFormatting sqref="T58">
    <cfRule type="cellIs" dxfId="8761" priority="8903" operator="lessThanOrEqual">
      <formula>0</formula>
    </cfRule>
  </conditionalFormatting>
  <conditionalFormatting sqref="T57">
    <cfRule type="cellIs" dxfId="8760" priority="8902" operator="lessThanOrEqual">
      <formula>0</formula>
    </cfRule>
  </conditionalFormatting>
  <conditionalFormatting sqref="T64">
    <cfRule type="cellIs" dxfId="8759" priority="8901" operator="lessThanOrEqual">
      <formula>0</formula>
    </cfRule>
  </conditionalFormatting>
  <conditionalFormatting sqref="T58">
    <cfRule type="cellIs" dxfId="8758" priority="8900" operator="lessThanOrEqual">
      <formula>0</formula>
    </cfRule>
  </conditionalFormatting>
  <conditionalFormatting sqref="T58">
    <cfRule type="cellIs" dxfId="8757" priority="8899" operator="lessThanOrEqual">
      <formula>0</formula>
    </cfRule>
  </conditionalFormatting>
  <conditionalFormatting sqref="T59">
    <cfRule type="cellIs" dxfId="8756" priority="8898" operator="lessThanOrEqual">
      <formula>0</formula>
    </cfRule>
  </conditionalFormatting>
  <conditionalFormatting sqref="T56">
    <cfRule type="cellIs" dxfId="8755" priority="8896" operator="lessThanOrEqual">
      <formula>0</formula>
    </cfRule>
  </conditionalFormatting>
  <conditionalFormatting sqref="T56">
    <cfRule type="cellIs" dxfId="8754" priority="8895" operator="lessThanOrEqual">
      <formula>0</formula>
    </cfRule>
  </conditionalFormatting>
  <conditionalFormatting sqref="T56">
    <cfRule type="cellIs" dxfId="8753" priority="8897" operator="lessThanOrEqual">
      <formula>0</formula>
    </cfRule>
  </conditionalFormatting>
  <conditionalFormatting sqref="T56">
    <cfRule type="cellIs" dxfId="8752" priority="8894" operator="lessThanOrEqual">
      <formula>0</formula>
    </cfRule>
  </conditionalFormatting>
  <conditionalFormatting sqref="T59">
    <cfRule type="cellIs" dxfId="8751" priority="8893" operator="lessThanOrEqual">
      <formula>0</formula>
    </cfRule>
  </conditionalFormatting>
  <conditionalFormatting sqref="T56">
    <cfRule type="cellIs" dxfId="8750" priority="8891" operator="lessThanOrEqual">
      <formula>0</formula>
    </cfRule>
  </conditionalFormatting>
  <conditionalFormatting sqref="T56">
    <cfRule type="cellIs" dxfId="8749" priority="8890" operator="lessThanOrEqual">
      <formula>0</formula>
    </cfRule>
  </conditionalFormatting>
  <conditionalFormatting sqref="T56">
    <cfRule type="cellIs" dxfId="8748" priority="8892" operator="lessThanOrEqual">
      <formula>0</formula>
    </cfRule>
  </conditionalFormatting>
  <conditionalFormatting sqref="T56">
    <cfRule type="cellIs" dxfId="8747" priority="8889" operator="lessThanOrEqual">
      <formula>0</formula>
    </cfRule>
  </conditionalFormatting>
  <conditionalFormatting sqref="T64">
    <cfRule type="cellIs" dxfId="8746" priority="8887" operator="lessThanOrEqual">
      <formula>0</formula>
    </cfRule>
  </conditionalFormatting>
  <conditionalFormatting sqref="T64">
    <cfRule type="cellIs" dxfId="8745" priority="8888" operator="lessThanOrEqual">
      <formula>0</formula>
    </cfRule>
  </conditionalFormatting>
  <conditionalFormatting sqref="T64">
    <cfRule type="cellIs" dxfId="8744" priority="8886" operator="lessThanOrEqual">
      <formula>0</formula>
    </cfRule>
  </conditionalFormatting>
  <conditionalFormatting sqref="T64">
    <cfRule type="cellIs" dxfId="8743" priority="8885" operator="lessThanOrEqual">
      <formula>0</formula>
    </cfRule>
  </conditionalFormatting>
  <conditionalFormatting sqref="T64">
    <cfRule type="cellIs" dxfId="8742" priority="8884" operator="lessThanOrEqual">
      <formula>0</formula>
    </cfRule>
  </conditionalFormatting>
  <conditionalFormatting sqref="T64">
    <cfRule type="cellIs" dxfId="8741" priority="8883" operator="lessThanOrEqual">
      <formula>0</formula>
    </cfRule>
  </conditionalFormatting>
  <conditionalFormatting sqref="T58">
    <cfRule type="cellIs" dxfId="8740" priority="8881" operator="lessThanOrEqual">
      <formula>0</formula>
    </cfRule>
  </conditionalFormatting>
  <conditionalFormatting sqref="T58">
    <cfRule type="cellIs" dxfId="8739" priority="8880" operator="lessThanOrEqual">
      <formula>0</formula>
    </cfRule>
  </conditionalFormatting>
  <conditionalFormatting sqref="T58">
    <cfRule type="cellIs" dxfId="8738" priority="8882" operator="lessThanOrEqual">
      <formula>0</formula>
    </cfRule>
  </conditionalFormatting>
  <conditionalFormatting sqref="T58">
    <cfRule type="cellIs" dxfId="8737" priority="8879" operator="lessThanOrEqual">
      <formula>0</formula>
    </cfRule>
  </conditionalFormatting>
  <conditionalFormatting sqref="T56">
    <cfRule type="cellIs" dxfId="8736" priority="8878" operator="lessThanOrEqual">
      <formula>0</formula>
    </cfRule>
  </conditionalFormatting>
  <conditionalFormatting sqref="T56">
    <cfRule type="cellIs" dxfId="8735" priority="8877" operator="lessThanOrEqual">
      <formula>0</formula>
    </cfRule>
  </conditionalFormatting>
  <conditionalFormatting sqref="T56">
    <cfRule type="cellIs" dxfId="8734" priority="8876" operator="lessThanOrEqual">
      <formula>0</formula>
    </cfRule>
  </conditionalFormatting>
  <conditionalFormatting sqref="T56">
    <cfRule type="cellIs" dxfId="8733" priority="8875" operator="lessThanOrEqual">
      <formula>0</formula>
    </cfRule>
  </conditionalFormatting>
  <conditionalFormatting sqref="T66">
    <cfRule type="cellIs" dxfId="8732" priority="8668" operator="lessThanOrEqual">
      <formula>0</formula>
    </cfRule>
  </conditionalFormatting>
  <conditionalFormatting sqref="T66">
    <cfRule type="cellIs" dxfId="8731" priority="8667" operator="lessThanOrEqual">
      <formula>0</formula>
    </cfRule>
  </conditionalFormatting>
  <conditionalFormatting sqref="T66">
    <cfRule type="cellIs" dxfId="8730" priority="8666" operator="lessThanOrEqual">
      <formula>0</formula>
    </cfRule>
  </conditionalFormatting>
  <conditionalFormatting sqref="T66">
    <cfRule type="cellIs" dxfId="8729" priority="8665" operator="lessThanOrEqual">
      <formula>0</formula>
    </cfRule>
  </conditionalFormatting>
  <conditionalFormatting sqref="T66">
    <cfRule type="cellIs" dxfId="8728" priority="8664" operator="lessThanOrEqual">
      <formula>0</formula>
    </cfRule>
  </conditionalFormatting>
  <conditionalFormatting sqref="T66">
    <cfRule type="cellIs" dxfId="8727" priority="8663" operator="lessThanOrEqual">
      <formula>0</formula>
    </cfRule>
  </conditionalFormatting>
  <conditionalFormatting sqref="T66">
    <cfRule type="cellIs" dxfId="8726" priority="8662" operator="lessThanOrEqual">
      <formula>0</formula>
    </cfRule>
  </conditionalFormatting>
  <conditionalFormatting sqref="T66">
    <cfRule type="cellIs" dxfId="8725" priority="8874" operator="lessThanOrEqual">
      <formula>0</formula>
    </cfRule>
  </conditionalFormatting>
  <conditionalFormatting sqref="T66">
    <cfRule type="cellIs" dxfId="8724" priority="8873" operator="lessThanOrEqual">
      <formula>0</formula>
    </cfRule>
  </conditionalFormatting>
  <conditionalFormatting sqref="T66">
    <cfRule type="cellIs" dxfId="8723" priority="8871" operator="lessThanOrEqual">
      <formula>0</formula>
    </cfRule>
  </conditionalFormatting>
  <conditionalFormatting sqref="T66">
    <cfRule type="cellIs" dxfId="8722" priority="8872" operator="lessThanOrEqual">
      <formula>0</formula>
    </cfRule>
  </conditionalFormatting>
  <conditionalFormatting sqref="T66">
    <cfRule type="cellIs" dxfId="8721" priority="8870" operator="lessThanOrEqual">
      <formula>0</formula>
    </cfRule>
  </conditionalFormatting>
  <conditionalFormatting sqref="T66">
    <cfRule type="cellIs" dxfId="8720" priority="8869" operator="lessThanOrEqual">
      <formula>0</formula>
    </cfRule>
  </conditionalFormatting>
  <conditionalFormatting sqref="T66">
    <cfRule type="cellIs" dxfId="8719" priority="8868" operator="lessThanOrEqual">
      <formula>0</formula>
    </cfRule>
  </conditionalFormatting>
  <conditionalFormatting sqref="T66">
    <cfRule type="cellIs" dxfId="8718" priority="8867" operator="lessThanOrEqual">
      <formula>0</formula>
    </cfRule>
  </conditionalFormatting>
  <conditionalFormatting sqref="T42">
    <cfRule type="cellIs" dxfId="8717" priority="8866" operator="lessThanOrEqual">
      <formula>0</formula>
    </cfRule>
  </conditionalFormatting>
  <conditionalFormatting sqref="T36">
    <cfRule type="cellIs" dxfId="8716" priority="8865" operator="lessThanOrEqual">
      <formula>0</formula>
    </cfRule>
  </conditionalFormatting>
  <conditionalFormatting sqref="T44">
    <cfRule type="cellIs" dxfId="8715" priority="8864" operator="lessThanOrEqual">
      <formula>0</formula>
    </cfRule>
  </conditionalFormatting>
  <conditionalFormatting sqref="T58">
    <cfRule type="cellIs" dxfId="8714" priority="8863" operator="lessThanOrEqual">
      <formula>0</formula>
    </cfRule>
  </conditionalFormatting>
  <conditionalFormatting sqref="T57">
    <cfRule type="cellIs" dxfId="8713" priority="8862" operator="lessThanOrEqual">
      <formula>0</formula>
    </cfRule>
  </conditionalFormatting>
  <conditionalFormatting sqref="T64">
    <cfRule type="cellIs" dxfId="8712" priority="8861" operator="lessThanOrEqual">
      <formula>0</formula>
    </cfRule>
  </conditionalFormatting>
  <conditionalFormatting sqref="T34">
    <cfRule type="cellIs" dxfId="8711" priority="8860" operator="lessThanOrEqual">
      <formula>0</formula>
    </cfRule>
  </conditionalFormatting>
  <conditionalFormatting sqref="T36">
    <cfRule type="cellIs" dxfId="8710" priority="8859" operator="lessThanOrEqual">
      <formula>0</formula>
    </cfRule>
  </conditionalFormatting>
  <conditionalFormatting sqref="T42">
    <cfRule type="cellIs" dxfId="8709" priority="8858" operator="lessThanOrEqual">
      <formula>0</formula>
    </cfRule>
  </conditionalFormatting>
  <conditionalFormatting sqref="T44">
    <cfRule type="cellIs" dxfId="8708" priority="8857" operator="lessThanOrEqual">
      <formula>0</formula>
    </cfRule>
  </conditionalFormatting>
  <conditionalFormatting sqref="T46">
    <cfRule type="cellIs" dxfId="8707" priority="8856" operator="lessThanOrEqual">
      <formula>0</formula>
    </cfRule>
  </conditionalFormatting>
  <conditionalFormatting sqref="T48">
    <cfRule type="cellIs" dxfId="8706" priority="8855" operator="lessThanOrEqual">
      <formula>0</formula>
    </cfRule>
  </conditionalFormatting>
  <conditionalFormatting sqref="T58">
    <cfRule type="cellIs" dxfId="8705" priority="8854" operator="lessThanOrEqual">
      <formula>0</formula>
    </cfRule>
  </conditionalFormatting>
  <conditionalFormatting sqref="T38">
    <cfRule type="cellIs" dxfId="8704" priority="8853" operator="lessThanOrEqual">
      <formula>0</formula>
    </cfRule>
  </conditionalFormatting>
  <conditionalFormatting sqref="T46">
    <cfRule type="cellIs" dxfId="8703" priority="8852" operator="lessThanOrEqual">
      <formula>0</formula>
    </cfRule>
  </conditionalFormatting>
  <conditionalFormatting sqref="T48">
    <cfRule type="cellIs" dxfId="8702" priority="8851" operator="lessThanOrEqual">
      <formula>0</formula>
    </cfRule>
  </conditionalFormatting>
  <conditionalFormatting sqref="T38">
    <cfRule type="cellIs" dxfId="8701" priority="8850" operator="lessThanOrEqual">
      <formula>0</formula>
    </cfRule>
  </conditionalFormatting>
  <conditionalFormatting sqref="T42">
    <cfRule type="cellIs" dxfId="8700" priority="8849" operator="lessThanOrEqual">
      <formula>0</formula>
    </cfRule>
  </conditionalFormatting>
  <conditionalFormatting sqref="T44">
    <cfRule type="cellIs" dxfId="8699" priority="8848" operator="lessThanOrEqual">
      <formula>0</formula>
    </cfRule>
  </conditionalFormatting>
  <conditionalFormatting sqref="T46">
    <cfRule type="cellIs" dxfId="8698" priority="8847" operator="lessThanOrEqual">
      <formula>0</formula>
    </cfRule>
  </conditionalFormatting>
  <conditionalFormatting sqref="T48">
    <cfRule type="cellIs" dxfId="8697" priority="8846" operator="lessThanOrEqual">
      <formula>0</formula>
    </cfRule>
  </conditionalFormatting>
  <conditionalFormatting sqref="T58">
    <cfRule type="cellIs" dxfId="8696" priority="8845" operator="lessThanOrEqual">
      <formula>0</formula>
    </cfRule>
  </conditionalFormatting>
  <conditionalFormatting sqref="T52">
    <cfRule type="cellIs" dxfId="8695" priority="8844" operator="lessThanOrEqual">
      <formula>0</formula>
    </cfRule>
  </conditionalFormatting>
  <conditionalFormatting sqref="T52">
    <cfRule type="cellIs" dxfId="8694" priority="8843" operator="lessThanOrEqual">
      <formula>0</formula>
    </cfRule>
  </conditionalFormatting>
  <conditionalFormatting sqref="T52">
    <cfRule type="cellIs" dxfId="8693" priority="8842" operator="lessThanOrEqual">
      <formula>0</formula>
    </cfRule>
  </conditionalFormatting>
  <conditionalFormatting sqref="T52">
    <cfRule type="cellIs" dxfId="8692" priority="8841" operator="lessThanOrEqual">
      <formula>0</formula>
    </cfRule>
  </conditionalFormatting>
  <conditionalFormatting sqref="T67">
    <cfRule type="cellIs" dxfId="8691" priority="8840" operator="lessThanOrEqual">
      <formula>0</formula>
    </cfRule>
  </conditionalFormatting>
  <conditionalFormatting sqref="T38">
    <cfRule type="cellIs" dxfId="8690" priority="8838" operator="lessThanOrEqual">
      <formula>0</formula>
    </cfRule>
  </conditionalFormatting>
  <conditionalFormatting sqref="T46">
    <cfRule type="cellIs" dxfId="8689" priority="8837" operator="lessThanOrEqual">
      <formula>0</formula>
    </cfRule>
  </conditionalFormatting>
  <conditionalFormatting sqref="T46">
    <cfRule type="cellIs" dxfId="8688" priority="8832" operator="lessThanOrEqual">
      <formula>0</formula>
    </cfRule>
  </conditionalFormatting>
  <conditionalFormatting sqref="T44">
    <cfRule type="cellIs" dxfId="8687" priority="8839" operator="lessThanOrEqual">
      <formula>0</formula>
    </cfRule>
  </conditionalFormatting>
  <conditionalFormatting sqref="T59">
    <cfRule type="cellIs" dxfId="8686" priority="8836" operator="lessThanOrEqual">
      <formula>0</formula>
    </cfRule>
  </conditionalFormatting>
  <conditionalFormatting sqref="T36">
    <cfRule type="cellIs" dxfId="8685" priority="8835" operator="lessThanOrEqual">
      <formula>0</formula>
    </cfRule>
  </conditionalFormatting>
  <conditionalFormatting sqref="T38">
    <cfRule type="cellIs" dxfId="8684" priority="8834" operator="lessThanOrEqual">
      <formula>0</formula>
    </cfRule>
  </conditionalFormatting>
  <conditionalFormatting sqref="T44">
    <cfRule type="cellIs" dxfId="8683" priority="8833" operator="lessThanOrEqual">
      <formula>0</formula>
    </cfRule>
  </conditionalFormatting>
  <conditionalFormatting sqref="T48">
    <cfRule type="cellIs" dxfId="8682" priority="8831" operator="lessThanOrEqual">
      <formula>0</formula>
    </cfRule>
  </conditionalFormatting>
  <conditionalFormatting sqref="T50">
    <cfRule type="cellIs" dxfId="8681" priority="8830" operator="lessThanOrEqual">
      <formula>0</formula>
    </cfRule>
  </conditionalFormatting>
  <conditionalFormatting sqref="T34">
    <cfRule type="cellIs" dxfId="8680" priority="8818" operator="lessThanOrEqual">
      <formula>0</formula>
    </cfRule>
  </conditionalFormatting>
  <conditionalFormatting sqref="T46">
    <cfRule type="cellIs" dxfId="8679" priority="8816" operator="lessThanOrEqual">
      <formula>0</formula>
    </cfRule>
  </conditionalFormatting>
  <conditionalFormatting sqref="T44">
    <cfRule type="cellIs" dxfId="8678" priority="8817" operator="lessThanOrEqual">
      <formula>0</formula>
    </cfRule>
  </conditionalFormatting>
  <conditionalFormatting sqref="T59">
    <cfRule type="cellIs" dxfId="8677" priority="8815" operator="lessThanOrEqual">
      <formula>0</formula>
    </cfRule>
  </conditionalFormatting>
  <conditionalFormatting sqref="T44">
    <cfRule type="cellIs" dxfId="8676" priority="8814" operator="lessThanOrEqual">
      <formula>0</formula>
    </cfRule>
  </conditionalFormatting>
  <conditionalFormatting sqref="T42">
    <cfRule type="cellIs" dxfId="8675" priority="8787" operator="lessThanOrEqual">
      <formula>0</formula>
    </cfRule>
  </conditionalFormatting>
  <conditionalFormatting sqref="T44">
    <cfRule type="cellIs" dxfId="8674" priority="8786" operator="lessThanOrEqual">
      <formula>0</formula>
    </cfRule>
  </conditionalFormatting>
  <conditionalFormatting sqref="T46">
    <cfRule type="cellIs" dxfId="8673" priority="8785" operator="lessThanOrEqual">
      <formula>0</formula>
    </cfRule>
  </conditionalFormatting>
  <conditionalFormatting sqref="T48">
    <cfRule type="cellIs" dxfId="8672" priority="8784" operator="lessThanOrEqual">
      <formula>0</formula>
    </cfRule>
  </conditionalFormatting>
  <conditionalFormatting sqref="T64">
    <cfRule type="cellIs" dxfId="8671" priority="8770" operator="lessThanOrEqual">
      <formula>0</formula>
    </cfRule>
  </conditionalFormatting>
  <conditionalFormatting sqref="T64">
    <cfRule type="cellIs" dxfId="8670" priority="8769" operator="lessThanOrEqual">
      <formula>0</formula>
    </cfRule>
  </conditionalFormatting>
  <conditionalFormatting sqref="T64">
    <cfRule type="cellIs" dxfId="8669" priority="8768" operator="lessThanOrEqual">
      <formula>0</formula>
    </cfRule>
  </conditionalFormatting>
  <conditionalFormatting sqref="T64">
    <cfRule type="cellIs" dxfId="8668" priority="8766" operator="lessThanOrEqual">
      <formula>0</formula>
    </cfRule>
  </conditionalFormatting>
  <conditionalFormatting sqref="T64">
    <cfRule type="cellIs" dxfId="8667" priority="8767" operator="lessThanOrEqual">
      <formula>0</formula>
    </cfRule>
  </conditionalFormatting>
  <conditionalFormatting sqref="T64">
    <cfRule type="cellIs" dxfId="8666" priority="8765" operator="lessThanOrEqual">
      <formula>0</formula>
    </cfRule>
  </conditionalFormatting>
  <conditionalFormatting sqref="T58">
    <cfRule type="cellIs" dxfId="8665" priority="8763" operator="lessThanOrEqual">
      <formula>0</formula>
    </cfRule>
  </conditionalFormatting>
  <conditionalFormatting sqref="T58">
    <cfRule type="cellIs" dxfId="8664" priority="8762" operator="lessThanOrEqual">
      <formula>0</formula>
    </cfRule>
  </conditionalFormatting>
  <conditionalFormatting sqref="T58">
    <cfRule type="cellIs" dxfId="8663" priority="8764" operator="lessThanOrEqual">
      <formula>0</formula>
    </cfRule>
  </conditionalFormatting>
  <conditionalFormatting sqref="T58">
    <cfRule type="cellIs" dxfId="8662" priority="8761" operator="lessThanOrEqual">
      <formula>0</formula>
    </cfRule>
  </conditionalFormatting>
  <conditionalFormatting sqref="T64">
    <cfRule type="cellIs" dxfId="8661" priority="8760" operator="lessThanOrEqual">
      <formula>0</formula>
    </cfRule>
  </conditionalFormatting>
  <conditionalFormatting sqref="T58">
    <cfRule type="cellIs" dxfId="8660" priority="8741" operator="lessThanOrEqual">
      <formula>0</formula>
    </cfRule>
  </conditionalFormatting>
  <conditionalFormatting sqref="T58">
    <cfRule type="cellIs" dxfId="8659" priority="8740" operator="lessThanOrEqual">
      <formula>0</formula>
    </cfRule>
  </conditionalFormatting>
  <conditionalFormatting sqref="T56">
    <cfRule type="cellIs" dxfId="8658" priority="8739" operator="lessThanOrEqual">
      <formula>0</formula>
    </cfRule>
  </conditionalFormatting>
  <conditionalFormatting sqref="T68">
    <cfRule type="cellIs" dxfId="8657" priority="8738" operator="lessThanOrEqual">
      <formula>0</formula>
    </cfRule>
  </conditionalFormatting>
  <conditionalFormatting sqref="T64">
    <cfRule type="cellIs" dxfId="8656" priority="8718" operator="lessThanOrEqual">
      <formula>0</formula>
    </cfRule>
  </conditionalFormatting>
  <conditionalFormatting sqref="T64">
    <cfRule type="cellIs" dxfId="8655" priority="8717" operator="lessThanOrEqual">
      <formula>0</formula>
    </cfRule>
  </conditionalFormatting>
  <conditionalFormatting sqref="T64">
    <cfRule type="cellIs" dxfId="8654" priority="8716" operator="lessThanOrEqual">
      <formula>0</formula>
    </cfRule>
  </conditionalFormatting>
  <conditionalFormatting sqref="T64">
    <cfRule type="cellIs" dxfId="8653" priority="8715" operator="lessThanOrEqual">
      <formula>0</formula>
    </cfRule>
  </conditionalFormatting>
  <conditionalFormatting sqref="T68">
    <cfRule type="cellIs" dxfId="8652" priority="8669" operator="lessThanOrEqual">
      <formula>0</formula>
    </cfRule>
  </conditionalFormatting>
  <conditionalFormatting sqref="T68">
    <cfRule type="cellIs" dxfId="8651" priority="8652" operator="lessThanOrEqual">
      <formula>0</formula>
    </cfRule>
  </conditionalFormatting>
  <conditionalFormatting sqref="T68">
    <cfRule type="cellIs" dxfId="8650" priority="8651" operator="lessThanOrEqual">
      <formula>0</formula>
    </cfRule>
  </conditionalFormatting>
  <conditionalFormatting sqref="T66">
    <cfRule type="cellIs" dxfId="8649" priority="8650" operator="lessThanOrEqual">
      <formula>0</formula>
    </cfRule>
  </conditionalFormatting>
  <conditionalFormatting sqref="T68">
    <cfRule type="cellIs" dxfId="8648" priority="8649" operator="lessThanOrEqual">
      <formula>0</formula>
    </cfRule>
  </conditionalFormatting>
  <conditionalFormatting sqref="T70">
    <cfRule type="cellIs" dxfId="8647" priority="8648" operator="lessThanOrEqual">
      <formula>0</formula>
    </cfRule>
  </conditionalFormatting>
  <conditionalFormatting sqref="T70">
    <cfRule type="cellIs" dxfId="8646" priority="8647" operator="lessThanOrEqual">
      <formula>0</formula>
    </cfRule>
  </conditionalFormatting>
  <conditionalFormatting sqref="T70">
    <cfRule type="cellIs" dxfId="8645" priority="8645" operator="lessThanOrEqual">
      <formula>0</formula>
    </cfRule>
  </conditionalFormatting>
  <conditionalFormatting sqref="T70">
    <cfRule type="cellIs" dxfId="8644" priority="8646" operator="lessThanOrEqual">
      <formula>0</formula>
    </cfRule>
  </conditionalFormatting>
  <conditionalFormatting sqref="T70">
    <cfRule type="cellIs" dxfId="8643" priority="8644" operator="lessThanOrEqual">
      <formula>0</formula>
    </cfRule>
  </conditionalFormatting>
  <conditionalFormatting sqref="T70">
    <cfRule type="cellIs" dxfId="8642" priority="8643" operator="lessThanOrEqual">
      <formula>0</formula>
    </cfRule>
  </conditionalFormatting>
  <conditionalFormatting sqref="T70">
    <cfRule type="cellIs" dxfId="8641" priority="8642" operator="lessThanOrEqual">
      <formula>0</formula>
    </cfRule>
  </conditionalFormatting>
  <conditionalFormatting sqref="T70">
    <cfRule type="cellIs" dxfId="8640" priority="8641" operator="lessThanOrEqual">
      <formula>0</formula>
    </cfRule>
  </conditionalFormatting>
  <conditionalFormatting sqref="T60">
    <cfRule type="cellIs" dxfId="8639" priority="8640" operator="lessThanOrEqual">
      <formula>0</formula>
    </cfRule>
  </conditionalFormatting>
  <conditionalFormatting sqref="T60">
    <cfRule type="cellIs" dxfId="8638" priority="8639" operator="lessThanOrEqual">
      <formula>0</formula>
    </cfRule>
  </conditionalFormatting>
  <conditionalFormatting sqref="T64">
    <cfRule type="cellIs" dxfId="8637" priority="8542" operator="lessThanOrEqual">
      <formula>0</formula>
    </cfRule>
  </conditionalFormatting>
  <conditionalFormatting sqref="T64">
    <cfRule type="cellIs" dxfId="8636" priority="8544" operator="lessThanOrEqual">
      <formula>0</formula>
    </cfRule>
  </conditionalFormatting>
  <conditionalFormatting sqref="T52">
    <cfRule type="cellIs" dxfId="8635" priority="8543" operator="lessThanOrEqual">
      <formula>0</formula>
    </cfRule>
  </conditionalFormatting>
  <conditionalFormatting sqref="T52">
    <cfRule type="cellIs" dxfId="8634" priority="8541" operator="lessThanOrEqual">
      <formula>0</formula>
    </cfRule>
  </conditionalFormatting>
  <conditionalFormatting sqref="T64">
    <cfRule type="cellIs" dxfId="8633" priority="8540" operator="lessThanOrEqual">
      <formula>0</formula>
    </cfRule>
  </conditionalFormatting>
  <conditionalFormatting sqref="T66">
    <cfRule type="cellIs" dxfId="8632" priority="8520" operator="lessThanOrEqual">
      <formula>0</formula>
    </cfRule>
  </conditionalFormatting>
  <conditionalFormatting sqref="T56">
    <cfRule type="cellIs" dxfId="8631" priority="8539" operator="lessThanOrEqual">
      <formula>0</formula>
    </cfRule>
  </conditionalFormatting>
  <conditionalFormatting sqref="T52">
    <cfRule type="cellIs" dxfId="8630" priority="8531" operator="lessThanOrEqual">
      <formula>0</formula>
    </cfRule>
  </conditionalFormatting>
  <conditionalFormatting sqref="T64">
    <cfRule type="cellIs" dxfId="8629" priority="8530" operator="lessThanOrEqual">
      <formula>0</formula>
    </cfRule>
  </conditionalFormatting>
  <conditionalFormatting sqref="T56">
    <cfRule type="cellIs" dxfId="8628" priority="8524" operator="lessThanOrEqual">
      <formula>0</formula>
    </cfRule>
  </conditionalFormatting>
  <conditionalFormatting sqref="T52">
    <cfRule type="cellIs" dxfId="8627" priority="8533" operator="lessThanOrEqual">
      <formula>0</formula>
    </cfRule>
  </conditionalFormatting>
  <conditionalFormatting sqref="T64">
    <cfRule type="cellIs" dxfId="8626" priority="8532" operator="lessThanOrEqual">
      <formula>0</formula>
    </cfRule>
  </conditionalFormatting>
  <conditionalFormatting sqref="T52">
    <cfRule type="cellIs" dxfId="8625" priority="8529" operator="lessThanOrEqual">
      <formula>0</formula>
    </cfRule>
  </conditionalFormatting>
  <conditionalFormatting sqref="T64">
    <cfRule type="cellIs" dxfId="8624" priority="8528" operator="lessThanOrEqual">
      <formula>0</formula>
    </cfRule>
  </conditionalFormatting>
  <conditionalFormatting sqref="T56">
    <cfRule type="cellIs" dxfId="8623" priority="8527" operator="lessThanOrEqual">
      <formula>0</formula>
    </cfRule>
  </conditionalFormatting>
  <conditionalFormatting sqref="T56">
    <cfRule type="cellIs" dxfId="8622" priority="8526" operator="lessThanOrEqual">
      <formula>0</formula>
    </cfRule>
  </conditionalFormatting>
  <conditionalFormatting sqref="T56">
    <cfRule type="cellIs" dxfId="8621" priority="8525" operator="lessThanOrEqual">
      <formula>0</formula>
    </cfRule>
  </conditionalFormatting>
  <conditionalFormatting sqref="T66">
    <cfRule type="cellIs" dxfId="8620" priority="8523" operator="lessThanOrEqual">
      <formula>0</formula>
    </cfRule>
  </conditionalFormatting>
  <conditionalFormatting sqref="T66">
    <cfRule type="cellIs" dxfId="8619" priority="8522" operator="lessThanOrEqual">
      <formula>0</formula>
    </cfRule>
  </conditionalFormatting>
  <conditionalFormatting sqref="T64">
    <cfRule type="cellIs" dxfId="8618" priority="8521" operator="lessThanOrEqual">
      <formula>0</formula>
    </cfRule>
  </conditionalFormatting>
  <conditionalFormatting sqref="T52">
    <cfRule type="cellIs" dxfId="8617" priority="8519" operator="lessThanOrEqual">
      <formula>0</formula>
    </cfRule>
  </conditionalFormatting>
  <conditionalFormatting sqref="T64">
    <cfRule type="cellIs" dxfId="8616" priority="8518" operator="lessThanOrEqual">
      <formula>0</formula>
    </cfRule>
  </conditionalFormatting>
  <conditionalFormatting sqref="T66">
    <cfRule type="cellIs" dxfId="8615" priority="8517" operator="lessThanOrEqual">
      <formula>0</formula>
    </cfRule>
  </conditionalFormatting>
  <conditionalFormatting sqref="T52">
    <cfRule type="cellIs" dxfId="8614" priority="8516" operator="lessThanOrEqual">
      <formula>0</formula>
    </cfRule>
  </conditionalFormatting>
  <conditionalFormatting sqref="T66">
    <cfRule type="cellIs" dxfId="8613" priority="8515" operator="lessThanOrEqual">
      <formula>0</formula>
    </cfRule>
  </conditionalFormatting>
  <conditionalFormatting sqref="T52">
    <cfRule type="cellIs" dxfId="8612" priority="8514" operator="lessThanOrEqual">
      <formula>0</formula>
    </cfRule>
  </conditionalFormatting>
  <conditionalFormatting sqref="T64">
    <cfRule type="cellIs" dxfId="8611" priority="8513" operator="lessThanOrEqual">
      <formula>0</formula>
    </cfRule>
  </conditionalFormatting>
  <conditionalFormatting sqref="T66">
    <cfRule type="cellIs" dxfId="8610" priority="8512" operator="lessThanOrEqual">
      <formula>0</formula>
    </cfRule>
  </conditionalFormatting>
  <conditionalFormatting sqref="T60">
    <cfRule type="cellIs" dxfId="8609" priority="8511" operator="lessThanOrEqual">
      <formula>0</formula>
    </cfRule>
  </conditionalFormatting>
  <conditionalFormatting sqref="T60">
    <cfRule type="cellIs" dxfId="8608" priority="8510" operator="lessThanOrEqual">
      <formula>0</formula>
    </cfRule>
  </conditionalFormatting>
  <conditionalFormatting sqref="T60">
    <cfRule type="cellIs" dxfId="8607" priority="8509" operator="lessThanOrEqual">
      <formula>0</formula>
    </cfRule>
  </conditionalFormatting>
  <conditionalFormatting sqref="T60">
    <cfRule type="cellIs" dxfId="8606" priority="8508" operator="lessThanOrEqual">
      <formula>0</formula>
    </cfRule>
  </conditionalFormatting>
  <conditionalFormatting sqref="T68">
    <cfRule type="cellIs" dxfId="8605" priority="8507" operator="lessThanOrEqual">
      <formula>0</formula>
    </cfRule>
  </conditionalFormatting>
  <conditionalFormatting sqref="T66">
    <cfRule type="cellIs" dxfId="8604" priority="8506" operator="lessThanOrEqual">
      <formula>0</formula>
    </cfRule>
  </conditionalFormatting>
  <conditionalFormatting sqref="T68">
    <cfRule type="cellIs" dxfId="8603" priority="8504" operator="lessThanOrEqual">
      <formula>0</formula>
    </cfRule>
  </conditionalFormatting>
  <conditionalFormatting sqref="T61">
    <cfRule type="cellIs" dxfId="8602" priority="8505" operator="lessThanOrEqual">
      <formula>0</formula>
    </cfRule>
  </conditionalFormatting>
  <conditionalFormatting sqref="T66">
    <cfRule type="cellIs" dxfId="8601" priority="8491" operator="lessThanOrEqual">
      <formula>0</formula>
    </cfRule>
  </conditionalFormatting>
  <conditionalFormatting sqref="T70">
    <cfRule type="cellIs" dxfId="8600" priority="8469" operator="lessThanOrEqual">
      <formula>0</formula>
    </cfRule>
  </conditionalFormatting>
  <conditionalFormatting sqref="T70">
    <cfRule type="cellIs" dxfId="8599" priority="8468" operator="lessThanOrEqual">
      <formula>0</formula>
    </cfRule>
  </conditionalFormatting>
  <conditionalFormatting sqref="T70">
    <cfRule type="cellIs" dxfId="8598" priority="8467" operator="lessThanOrEqual">
      <formula>0</formula>
    </cfRule>
  </conditionalFormatting>
  <conditionalFormatting sqref="T60">
    <cfRule type="cellIs" dxfId="8597" priority="8487" operator="lessThanOrEqual">
      <formula>0</formula>
    </cfRule>
  </conditionalFormatting>
  <conditionalFormatting sqref="T66">
    <cfRule type="cellIs" dxfId="8596" priority="8477" operator="lessThanOrEqual">
      <formula>0</formula>
    </cfRule>
  </conditionalFormatting>
  <conditionalFormatting sqref="T68">
    <cfRule type="cellIs" dxfId="8595" priority="8485" operator="lessThanOrEqual">
      <formula>0</formula>
    </cfRule>
  </conditionalFormatting>
  <conditionalFormatting sqref="T68">
    <cfRule type="cellIs" dxfId="8594" priority="8484" operator="lessThanOrEqual">
      <formula>0</formula>
    </cfRule>
  </conditionalFormatting>
  <conditionalFormatting sqref="T66">
    <cfRule type="cellIs" dxfId="8593" priority="8483" operator="lessThanOrEqual">
      <formula>0</formula>
    </cfRule>
  </conditionalFormatting>
  <conditionalFormatting sqref="T68">
    <cfRule type="cellIs" dxfId="8592" priority="8482" operator="lessThanOrEqual">
      <formula>0</formula>
    </cfRule>
  </conditionalFormatting>
  <conditionalFormatting sqref="T65">
    <cfRule type="cellIs" dxfId="8591" priority="8481" operator="lessThanOrEqual">
      <formula>0</formula>
    </cfRule>
  </conditionalFormatting>
  <conditionalFormatting sqref="T66">
    <cfRule type="cellIs" dxfId="8590" priority="8492" operator="lessThanOrEqual">
      <formula>0</formula>
    </cfRule>
  </conditionalFormatting>
  <conditionalFormatting sqref="T66">
    <cfRule type="cellIs" dxfId="8589" priority="8490" operator="lessThanOrEqual">
      <formula>0</formula>
    </cfRule>
  </conditionalFormatting>
  <conditionalFormatting sqref="T60">
    <cfRule type="cellIs" dxfId="8588" priority="8489" operator="lessThanOrEqual">
      <formula>0</formula>
    </cfRule>
  </conditionalFormatting>
  <conditionalFormatting sqref="T60">
    <cfRule type="cellIs" dxfId="8587" priority="8488" operator="lessThanOrEqual">
      <formula>0</formula>
    </cfRule>
  </conditionalFormatting>
  <conditionalFormatting sqref="T60">
    <cfRule type="cellIs" dxfId="8586" priority="8486" operator="lessThanOrEqual">
      <formula>0</formula>
    </cfRule>
  </conditionalFormatting>
  <conditionalFormatting sqref="T66">
    <cfRule type="cellIs" dxfId="8585" priority="8480" operator="lessThanOrEqual">
      <formula>0</formula>
    </cfRule>
  </conditionalFormatting>
  <conditionalFormatting sqref="T68">
    <cfRule type="cellIs" dxfId="8584" priority="8479" operator="lessThanOrEqual">
      <formula>0</formula>
    </cfRule>
  </conditionalFormatting>
  <conditionalFormatting sqref="T68">
    <cfRule type="cellIs" dxfId="8583" priority="8478" operator="lessThanOrEqual">
      <formula>0</formula>
    </cfRule>
  </conditionalFormatting>
  <conditionalFormatting sqref="T68">
    <cfRule type="cellIs" dxfId="8582" priority="8476" operator="lessThanOrEqual">
      <formula>0</formula>
    </cfRule>
  </conditionalFormatting>
  <conditionalFormatting sqref="T60">
    <cfRule type="cellIs" dxfId="8581" priority="8475" operator="lessThanOrEqual">
      <formula>0</formula>
    </cfRule>
  </conditionalFormatting>
  <conditionalFormatting sqref="T60">
    <cfRule type="cellIs" dxfId="8580" priority="8474" operator="lessThanOrEqual">
      <formula>0</formula>
    </cfRule>
  </conditionalFormatting>
  <conditionalFormatting sqref="T70">
    <cfRule type="cellIs" dxfId="8579" priority="8464" operator="lessThanOrEqual">
      <formula>0</formula>
    </cfRule>
  </conditionalFormatting>
  <conditionalFormatting sqref="T70">
    <cfRule type="cellIs" dxfId="8578" priority="8466" operator="lessThanOrEqual">
      <formula>0</formula>
    </cfRule>
  </conditionalFormatting>
  <conditionalFormatting sqref="T70">
    <cfRule type="cellIs" dxfId="8577" priority="8465" operator="lessThanOrEqual">
      <formula>0</formula>
    </cfRule>
  </conditionalFormatting>
  <conditionalFormatting sqref="T70">
    <cfRule type="cellIs" dxfId="8576" priority="8463" operator="lessThanOrEqual">
      <formula>0</formula>
    </cfRule>
  </conditionalFormatting>
  <conditionalFormatting sqref="T66">
    <cfRule type="cellIs" dxfId="8575" priority="8462" operator="lessThanOrEqual">
      <formula>0</formula>
    </cfRule>
  </conditionalFormatting>
  <conditionalFormatting sqref="T64">
    <cfRule type="cellIs" dxfId="8574" priority="8461" operator="lessThanOrEqual">
      <formula>0</formula>
    </cfRule>
  </conditionalFormatting>
  <conditionalFormatting sqref="T64">
    <cfRule type="cellIs" dxfId="8573" priority="8460" operator="lessThanOrEqual">
      <formula>0</formula>
    </cfRule>
  </conditionalFormatting>
  <conditionalFormatting sqref="T69">
    <cfRule type="cellIs" dxfId="8572" priority="8459" operator="lessThanOrEqual">
      <formula>0</formula>
    </cfRule>
  </conditionalFormatting>
  <conditionalFormatting sqref="T64">
    <cfRule type="cellIs" dxfId="8571" priority="8458" operator="lessThanOrEqual">
      <formula>0</formula>
    </cfRule>
  </conditionalFormatting>
  <conditionalFormatting sqref="T64">
    <cfRule type="cellIs" dxfId="8570" priority="8457" operator="lessThanOrEqual">
      <formula>0</formula>
    </cfRule>
  </conditionalFormatting>
  <conditionalFormatting sqref="T64">
    <cfRule type="cellIs" dxfId="8569" priority="8456" operator="lessThanOrEqual">
      <formula>0</formula>
    </cfRule>
  </conditionalFormatting>
  <conditionalFormatting sqref="T64">
    <cfRule type="cellIs" dxfId="8568" priority="8455" operator="lessThanOrEqual">
      <formula>0</formula>
    </cfRule>
  </conditionalFormatting>
  <conditionalFormatting sqref="T64">
    <cfRule type="cellIs" dxfId="8567" priority="8454" operator="lessThanOrEqual">
      <formula>0</formula>
    </cfRule>
  </conditionalFormatting>
  <conditionalFormatting sqref="T64">
    <cfRule type="cellIs" dxfId="8566" priority="8453" operator="lessThanOrEqual">
      <formula>0</formula>
    </cfRule>
  </conditionalFormatting>
  <conditionalFormatting sqref="T64">
    <cfRule type="cellIs" dxfId="8565" priority="8452" operator="lessThanOrEqual">
      <formula>0</formula>
    </cfRule>
  </conditionalFormatting>
  <conditionalFormatting sqref="T64">
    <cfRule type="cellIs" dxfId="8564" priority="8451" operator="lessThanOrEqual">
      <formula>0</formula>
    </cfRule>
  </conditionalFormatting>
  <conditionalFormatting sqref="T66">
    <cfRule type="cellIs" dxfId="8563" priority="8450" operator="lessThanOrEqual">
      <formula>0</formula>
    </cfRule>
  </conditionalFormatting>
  <conditionalFormatting sqref="T66">
    <cfRule type="cellIs" dxfId="8562" priority="8449" operator="lessThanOrEqual">
      <formula>0</formula>
    </cfRule>
  </conditionalFormatting>
  <conditionalFormatting sqref="T64">
    <cfRule type="cellIs" dxfId="8561" priority="8448" operator="lessThanOrEqual">
      <formula>0</formula>
    </cfRule>
  </conditionalFormatting>
  <conditionalFormatting sqref="T66">
    <cfRule type="cellIs" dxfId="8560" priority="8447" operator="lessThanOrEqual">
      <formula>0</formula>
    </cfRule>
  </conditionalFormatting>
  <conditionalFormatting sqref="T64">
    <cfRule type="cellIs" dxfId="8559" priority="8446" operator="lessThanOrEqual">
      <formula>0</formula>
    </cfRule>
  </conditionalFormatting>
  <conditionalFormatting sqref="T66">
    <cfRule type="cellIs" dxfId="8558" priority="8445" operator="lessThanOrEqual">
      <formula>0</formula>
    </cfRule>
  </conditionalFormatting>
  <conditionalFormatting sqref="T66">
    <cfRule type="cellIs" dxfId="8557" priority="8444" operator="lessThanOrEqual">
      <formula>0</formula>
    </cfRule>
  </conditionalFormatting>
  <conditionalFormatting sqref="T64">
    <cfRule type="cellIs" dxfId="8556" priority="8443" operator="lessThanOrEqual">
      <formula>0</formula>
    </cfRule>
  </conditionalFormatting>
  <conditionalFormatting sqref="T66">
    <cfRule type="cellIs" dxfId="8555" priority="8442" operator="lessThanOrEqual">
      <formula>0</formula>
    </cfRule>
  </conditionalFormatting>
  <conditionalFormatting sqref="T66">
    <cfRule type="cellIs" dxfId="8554" priority="8440" operator="lessThanOrEqual">
      <formula>0</formula>
    </cfRule>
  </conditionalFormatting>
  <conditionalFormatting sqref="T68">
    <cfRule type="cellIs" dxfId="8553" priority="8439" operator="lessThanOrEqual">
      <formula>0</formula>
    </cfRule>
  </conditionalFormatting>
  <conditionalFormatting sqref="T68">
    <cfRule type="cellIs" dxfId="8552" priority="8441" operator="lessThanOrEqual">
      <formula>0</formula>
    </cfRule>
  </conditionalFormatting>
  <conditionalFormatting sqref="T66">
    <cfRule type="cellIs" dxfId="8551" priority="8438" operator="lessThanOrEqual">
      <formula>0</formula>
    </cfRule>
  </conditionalFormatting>
  <conditionalFormatting sqref="T66">
    <cfRule type="cellIs" dxfId="8550" priority="8433" operator="lessThanOrEqual">
      <formula>0</formula>
    </cfRule>
  </conditionalFormatting>
  <conditionalFormatting sqref="T66">
    <cfRule type="cellIs" dxfId="8549" priority="8432" operator="lessThanOrEqual">
      <formula>0</formula>
    </cfRule>
  </conditionalFormatting>
  <conditionalFormatting sqref="T66">
    <cfRule type="cellIs" dxfId="8548" priority="8431" operator="lessThanOrEqual">
      <formula>0</formula>
    </cfRule>
  </conditionalFormatting>
  <conditionalFormatting sqref="T66">
    <cfRule type="cellIs" dxfId="8547" priority="8430" operator="lessThanOrEqual">
      <formula>0</formula>
    </cfRule>
  </conditionalFormatting>
  <conditionalFormatting sqref="T66">
    <cfRule type="cellIs" dxfId="8546" priority="8429" operator="lessThanOrEqual">
      <formula>0</formula>
    </cfRule>
  </conditionalFormatting>
  <conditionalFormatting sqref="T68">
    <cfRule type="cellIs" dxfId="8545" priority="8428" operator="lessThanOrEqual">
      <formula>0</formula>
    </cfRule>
  </conditionalFormatting>
  <conditionalFormatting sqref="T68">
    <cfRule type="cellIs" dxfId="8544" priority="8427" operator="lessThanOrEqual">
      <formula>0</formula>
    </cfRule>
  </conditionalFormatting>
  <conditionalFormatting sqref="T66">
    <cfRule type="cellIs" dxfId="8543" priority="8426" operator="lessThanOrEqual">
      <formula>0</formula>
    </cfRule>
  </conditionalFormatting>
  <conditionalFormatting sqref="T68">
    <cfRule type="cellIs" dxfId="8542" priority="8425" operator="lessThanOrEqual">
      <formula>0</formula>
    </cfRule>
  </conditionalFormatting>
  <conditionalFormatting sqref="T66">
    <cfRule type="cellIs" dxfId="8541" priority="8423" operator="lessThanOrEqual">
      <formula>0</formula>
    </cfRule>
  </conditionalFormatting>
  <conditionalFormatting sqref="T65">
    <cfRule type="cellIs" dxfId="8540" priority="8424" operator="lessThanOrEqual">
      <formula>0</formula>
    </cfRule>
  </conditionalFormatting>
  <conditionalFormatting sqref="T68">
    <cfRule type="cellIs" dxfId="8539" priority="8422" operator="lessThanOrEqual">
      <formula>0</formula>
    </cfRule>
  </conditionalFormatting>
  <conditionalFormatting sqref="T68">
    <cfRule type="cellIs" dxfId="8538" priority="8421" operator="lessThanOrEqual">
      <formula>0</formula>
    </cfRule>
  </conditionalFormatting>
  <conditionalFormatting sqref="T66">
    <cfRule type="cellIs" dxfId="8537" priority="8420" operator="lessThanOrEqual">
      <formula>0</formula>
    </cfRule>
  </conditionalFormatting>
  <conditionalFormatting sqref="T68">
    <cfRule type="cellIs" dxfId="8536" priority="8419" operator="lessThanOrEqual">
      <formula>0</formula>
    </cfRule>
  </conditionalFormatting>
  <conditionalFormatting sqref="T70">
    <cfRule type="cellIs" dxfId="8535" priority="8418" operator="lessThanOrEqual">
      <formula>0</formula>
    </cfRule>
  </conditionalFormatting>
  <conditionalFormatting sqref="T70">
    <cfRule type="cellIs" dxfId="8534" priority="8416" operator="lessThanOrEqual">
      <formula>0</formula>
    </cfRule>
  </conditionalFormatting>
  <conditionalFormatting sqref="T70">
    <cfRule type="cellIs" dxfId="8533" priority="8415" operator="lessThanOrEqual">
      <formula>0</formula>
    </cfRule>
  </conditionalFormatting>
  <conditionalFormatting sqref="T70">
    <cfRule type="cellIs" dxfId="8532" priority="8417" operator="lessThanOrEqual">
      <formula>0</formula>
    </cfRule>
  </conditionalFormatting>
  <conditionalFormatting sqref="T70">
    <cfRule type="cellIs" dxfId="8531" priority="8414" operator="lessThanOrEqual">
      <formula>0</formula>
    </cfRule>
  </conditionalFormatting>
  <conditionalFormatting sqref="T70">
    <cfRule type="cellIs" dxfId="8530" priority="8413" operator="lessThanOrEqual">
      <formula>0</formula>
    </cfRule>
  </conditionalFormatting>
  <conditionalFormatting sqref="T70">
    <cfRule type="cellIs" dxfId="8529" priority="8412" operator="lessThanOrEqual">
      <formula>0</formula>
    </cfRule>
  </conditionalFormatting>
  <conditionalFormatting sqref="T70">
    <cfRule type="cellIs" dxfId="8528" priority="8411" operator="lessThanOrEqual">
      <formula>0</formula>
    </cfRule>
  </conditionalFormatting>
  <conditionalFormatting sqref="T68">
    <cfRule type="cellIs" dxfId="8527" priority="8410" operator="lessThanOrEqual">
      <formula>0</formula>
    </cfRule>
  </conditionalFormatting>
  <conditionalFormatting sqref="T66">
    <cfRule type="cellIs" dxfId="8526" priority="8409" operator="lessThanOrEqual">
      <formula>0</formula>
    </cfRule>
  </conditionalFormatting>
  <conditionalFormatting sqref="T71">
    <cfRule type="cellIs" dxfId="8525" priority="8407" operator="lessThanOrEqual">
      <formula>0</formula>
    </cfRule>
  </conditionalFormatting>
  <conditionalFormatting sqref="T66">
    <cfRule type="cellIs" dxfId="8524" priority="8406" operator="lessThanOrEqual">
      <formula>0</formula>
    </cfRule>
  </conditionalFormatting>
  <conditionalFormatting sqref="T66">
    <cfRule type="cellIs" dxfId="8523" priority="8408" operator="lessThanOrEqual">
      <formula>0</formula>
    </cfRule>
  </conditionalFormatting>
  <conditionalFormatting sqref="T66">
    <cfRule type="cellIs" dxfId="8522" priority="8405" operator="lessThanOrEqual">
      <formula>0</formula>
    </cfRule>
  </conditionalFormatting>
  <conditionalFormatting sqref="T66">
    <cfRule type="cellIs" dxfId="8521" priority="8403" operator="lessThanOrEqual">
      <formula>0</formula>
    </cfRule>
  </conditionalFormatting>
  <conditionalFormatting sqref="T66">
    <cfRule type="cellIs" dxfId="8520" priority="8404" operator="lessThanOrEqual">
      <formula>0</formula>
    </cfRule>
  </conditionalFormatting>
  <conditionalFormatting sqref="T66">
    <cfRule type="cellIs" dxfId="8519" priority="8402" operator="lessThanOrEqual">
      <formula>0</formula>
    </cfRule>
  </conditionalFormatting>
  <conditionalFormatting sqref="T66">
    <cfRule type="cellIs" dxfId="8518" priority="8401" operator="lessThanOrEqual">
      <formula>0</formula>
    </cfRule>
  </conditionalFormatting>
  <conditionalFormatting sqref="T66">
    <cfRule type="cellIs" dxfId="8517" priority="8400" operator="lessThanOrEqual">
      <formula>0</formula>
    </cfRule>
  </conditionalFormatting>
  <conditionalFormatting sqref="T66">
    <cfRule type="cellIs" dxfId="8516" priority="8399" operator="lessThanOrEqual">
      <formula>0</formula>
    </cfRule>
  </conditionalFormatting>
  <conditionalFormatting sqref="T68">
    <cfRule type="cellIs" dxfId="8515" priority="8398" operator="lessThanOrEqual">
      <formula>0</formula>
    </cfRule>
  </conditionalFormatting>
  <conditionalFormatting sqref="T68">
    <cfRule type="cellIs" dxfId="8514" priority="8397" operator="lessThanOrEqual">
      <formula>0</formula>
    </cfRule>
  </conditionalFormatting>
  <conditionalFormatting sqref="T66">
    <cfRule type="cellIs" dxfId="8513" priority="8396" operator="lessThanOrEqual">
      <formula>0</formula>
    </cfRule>
  </conditionalFormatting>
  <conditionalFormatting sqref="T68">
    <cfRule type="cellIs" dxfId="8512" priority="8395" operator="lessThanOrEqual">
      <formula>0</formula>
    </cfRule>
  </conditionalFormatting>
  <conditionalFormatting sqref="T66">
    <cfRule type="cellIs" dxfId="8511" priority="8393" operator="lessThanOrEqual">
      <formula>0</formula>
    </cfRule>
  </conditionalFormatting>
  <conditionalFormatting sqref="T68">
    <cfRule type="cellIs" dxfId="8510" priority="8392" operator="lessThanOrEqual">
      <formula>0</formula>
    </cfRule>
  </conditionalFormatting>
  <conditionalFormatting sqref="T65">
    <cfRule type="cellIs" dxfId="8509" priority="8394" operator="lessThanOrEqual">
      <formula>0</formula>
    </cfRule>
  </conditionalFormatting>
  <conditionalFormatting sqref="T68">
    <cfRule type="cellIs" dxfId="8508" priority="8391" operator="lessThanOrEqual">
      <formula>0</formula>
    </cfRule>
  </conditionalFormatting>
  <conditionalFormatting sqref="T66">
    <cfRule type="cellIs" dxfId="8507" priority="8390" operator="lessThanOrEqual">
      <formula>0</formula>
    </cfRule>
  </conditionalFormatting>
  <conditionalFormatting sqref="T68">
    <cfRule type="cellIs" dxfId="8506" priority="8389" operator="lessThanOrEqual">
      <formula>0</formula>
    </cfRule>
  </conditionalFormatting>
  <conditionalFormatting sqref="T70">
    <cfRule type="cellIs" dxfId="8505" priority="8388" operator="lessThanOrEqual">
      <formula>0</formula>
    </cfRule>
  </conditionalFormatting>
  <conditionalFormatting sqref="T68 T64">
    <cfRule type="cellIs" dxfId="8504" priority="8387" operator="lessThanOrEqual">
      <formula>0</formula>
    </cfRule>
  </conditionalFormatting>
  <conditionalFormatting sqref="T64">
    <cfRule type="cellIs" dxfId="8503" priority="8386" operator="lessThanOrEqual">
      <formula>0</formula>
    </cfRule>
  </conditionalFormatting>
  <conditionalFormatting sqref="T68">
    <cfRule type="cellIs" dxfId="8502" priority="8373" operator="lessThanOrEqual">
      <formula>0</formula>
    </cfRule>
  </conditionalFormatting>
  <conditionalFormatting sqref="T68">
    <cfRule type="cellIs" dxfId="8501" priority="8372" operator="lessThanOrEqual">
      <formula>0</formula>
    </cfRule>
  </conditionalFormatting>
  <conditionalFormatting sqref="T68">
    <cfRule type="cellIs" dxfId="8500" priority="8371" operator="lessThanOrEqual">
      <formula>0</formula>
    </cfRule>
  </conditionalFormatting>
  <conditionalFormatting sqref="T70">
    <cfRule type="cellIs" dxfId="8499" priority="8369" operator="lessThanOrEqual">
      <formula>0</formula>
    </cfRule>
  </conditionalFormatting>
  <conditionalFormatting sqref="T70">
    <cfRule type="cellIs" dxfId="8498" priority="8370" operator="lessThanOrEqual">
      <formula>0</formula>
    </cfRule>
  </conditionalFormatting>
  <conditionalFormatting sqref="T68">
    <cfRule type="cellIs" dxfId="8497" priority="8368" operator="lessThanOrEqual">
      <formula>0</formula>
    </cfRule>
  </conditionalFormatting>
  <conditionalFormatting sqref="T70">
    <cfRule type="cellIs" dxfId="8496" priority="8367" operator="lessThanOrEqual">
      <formula>0</formula>
    </cfRule>
  </conditionalFormatting>
  <conditionalFormatting sqref="T67">
    <cfRule type="cellIs" dxfId="8495" priority="8366" operator="lessThanOrEqual">
      <formula>0</formula>
    </cfRule>
  </conditionalFormatting>
  <conditionalFormatting sqref="T68">
    <cfRule type="cellIs" dxfId="8494" priority="8365" operator="lessThanOrEqual">
      <formula>0</formula>
    </cfRule>
  </conditionalFormatting>
  <conditionalFormatting sqref="T58">
    <cfRule type="cellIs" dxfId="8493" priority="8638" operator="lessThanOrEqual">
      <formula>0</formula>
    </cfRule>
  </conditionalFormatting>
  <conditionalFormatting sqref="T57">
    <cfRule type="cellIs" dxfId="8492" priority="8637" operator="lessThanOrEqual">
      <formula>0</formula>
    </cfRule>
  </conditionalFormatting>
  <conditionalFormatting sqref="T64">
    <cfRule type="cellIs" dxfId="8491" priority="8636" operator="lessThanOrEqual">
      <formula>0</formula>
    </cfRule>
  </conditionalFormatting>
  <conditionalFormatting sqref="T58">
    <cfRule type="cellIs" dxfId="8490" priority="8635" operator="lessThanOrEqual">
      <formula>0</formula>
    </cfRule>
  </conditionalFormatting>
  <conditionalFormatting sqref="T58">
    <cfRule type="cellIs" dxfId="8489" priority="8634" operator="lessThanOrEqual">
      <formula>0</formula>
    </cfRule>
  </conditionalFormatting>
  <conditionalFormatting sqref="T52">
    <cfRule type="cellIs" dxfId="8488" priority="8633" operator="lessThanOrEqual">
      <formula>0</formula>
    </cfRule>
  </conditionalFormatting>
  <conditionalFormatting sqref="T67">
    <cfRule type="cellIs" dxfId="8487" priority="8629" operator="lessThanOrEqual">
      <formula>0</formula>
    </cfRule>
  </conditionalFormatting>
  <conditionalFormatting sqref="T52">
    <cfRule type="cellIs" dxfId="8486" priority="8632" operator="lessThanOrEqual">
      <formula>0</formula>
    </cfRule>
  </conditionalFormatting>
  <conditionalFormatting sqref="T52">
    <cfRule type="cellIs" dxfId="8485" priority="8631" operator="lessThanOrEqual">
      <formula>0</formula>
    </cfRule>
  </conditionalFormatting>
  <conditionalFormatting sqref="T52">
    <cfRule type="cellIs" dxfId="8484" priority="8630" operator="lessThanOrEqual">
      <formula>0</formula>
    </cfRule>
  </conditionalFormatting>
  <conditionalFormatting sqref="T59">
    <cfRule type="cellIs" dxfId="8483" priority="8628" operator="lessThanOrEqual">
      <formula>0</formula>
    </cfRule>
  </conditionalFormatting>
  <conditionalFormatting sqref="T59">
    <cfRule type="cellIs" dxfId="8482" priority="8627" operator="lessThanOrEqual">
      <formula>0</formula>
    </cfRule>
  </conditionalFormatting>
  <conditionalFormatting sqref="T64">
    <cfRule type="cellIs" dxfId="8481" priority="8625" operator="lessThanOrEqual">
      <formula>0</formula>
    </cfRule>
  </conditionalFormatting>
  <conditionalFormatting sqref="T64">
    <cfRule type="cellIs" dxfId="8480" priority="8626" operator="lessThanOrEqual">
      <formula>0</formula>
    </cfRule>
  </conditionalFormatting>
  <conditionalFormatting sqref="T61">
    <cfRule type="cellIs" dxfId="8479" priority="8623" operator="lessThanOrEqual">
      <formula>0</formula>
    </cfRule>
  </conditionalFormatting>
  <conditionalFormatting sqref="T64">
    <cfRule type="cellIs" dxfId="8478" priority="8624" operator="lessThanOrEqual">
      <formula>0</formula>
    </cfRule>
  </conditionalFormatting>
  <conditionalFormatting sqref="T52">
    <cfRule type="cellIs" dxfId="8477" priority="8622" operator="lessThanOrEqual">
      <formula>0</formula>
    </cfRule>
  </conditionalFormatting>
  <conditionalFormatting sqref="T64">
    <cfRule type="cellIs" dxfId="8476" priority="8621" operator="lessThanOrEqual">
      <formula>0</formula>
    </cfRule>
  </conditionalFormatting>
  <conditionalFormatting sqref="T52">
    <cfRule type="cellIs" dxfId="8475" priority="8620" operator="lessThanOrEqual">
      <formula>0</formula>
    </cfRule>
  </conditionalFormatting>
  <conditionalFormatting sqref="T64">
    <cfRule type="cellIs" dxfId="8474" priority="8619" operator="lessThanOrEqual">
      <formula>0</formula>
    </cfRule>
  </conditionalFormatting>
  <conditionalFormatting sqref="T52">
    <cfRule type="cellIs" dxfId="8473" priority="8618" operator="lessThanOrEqual">
      <formula>0</formula>
    </cfRule>
  </conditionalFormatting>
  <conditionalFormatting sqref="T58">
    <cfRule type="cellIs" dxfId="8472" priority="8616" operator="lessThanOrEqual">
      <formula>0</formula>
    </cfRule>
  </conditionalFormatting>
  <conditionalFormatting sqref="T64">
    <cfRule type="cellIs" dxfId="8471" priority="8617" operator="lessThanOrEqual">
      <formula>0</formula>
    </cfRule>
  </conditionalFormatting>
  <conditionalFormatting sqref="T58">
    <cfRule type="cellIs" dxfId="8470" priority="8615" operator="lessThanOrEqual">
      <formula>0</formula>
    </cfRule>
  </conditionalFormatting>
  <conditionalFormatting sqref="T58">
    <cfRule type="cellIs" dxfId="8469" priority="8614" operator="lessThanOrEqual">
      <formula>0</formula>
    </cfRule>
  </conditionalFormatting>
  <conditionalFormatting sqref="T58">
    <cfRule type="cellIs" dxfId="8468" priority="8613" operator="lessThanOrEqual">
      <formula>0</formula>
    </cfRule>
  </conditionalFormatting>
  <conditionalFormatting sqref="T66">
    <cfRule type="cellIs" dxfId="8467" priority="8612" operator="lessThanOrEqual">
      <formula>0</formula>
    </cfRule>
  </conditionalFormatting>
  <conditionalFormatting sqref="T64 T56 T60">
    <cfRule type="cellIs" dxfId="8466" priority="8611" operator="lessThanOrEqual">
      <formula>0</formula>
    </cfRule>
  </conditionalFormatting>
  <conditionalFormatting sqref="T60">
    <cfRule type="cellIs" dxfId="8465" priority="8610" operator="lessThanOrEqual">
      <formula>0</formula>
    </cfRule>
  </conditionalFormatting>
  <conditionalFormatting sqref="T59">
    <cfRule type="cellIs" dxfId="8464" priority="8609" operator="lessThanOrEqual">
      <formula>0</formula>
    </cfRule>
  </conditionalFormatting>
  <conditionalFormatting sqref="T66">
    <cfRule type="cellIs" dxfId="8463" priority="8608" operator="lessThanOrEqual">
      <formula>0</formula>
    </cfRule>
  </conditionalFormatting>
  <conditionalFormatting sqref="T60">
    <cfRule type="cellIs" dxfId="8462" priority="8607" operator="lessThanOrEqual">
      <formula>0</formula>
    </cfRule>
  </conditionalFormatting>
  <conditionalFormatting sqref="T60">
    <cfRule type="cellIs" dxfId="8461" priority="8606" operator="lessThanOrEqual">
      <formula>0</formula>
    </cfRule>
  </conditionalFormatting>
  <conditionalFormatting sqref="T64">
    <cfRule type="cellIs" dxfId="8460" priority="8604" operator="lessThanOrEqual">
      <formula>0</formula>
    </cfRule>
  </conditionalFormatting>
  <conditionalFormatting sqref="T64">
    <cfRule type="cellIs" dxfId="8459" priority="8605" operator="lessThanOrEqual">
      <formula>0</formula>
    </cfRule>
  </conditionalFormatting>
  <conditionalFormatting sqref="T64">
    <cfRule type="cellIs" dxfId="8458" priority="8603" operator="lessThanOrEqual">
      <formula>0</formula>
    </cfRule>
  </conditionalFormatting>
  <conditionalFormatting sqref="T61">
    <cfRule type="cellIs" dxfId="8457" priority="8602" operator="lessThanOrEqual">
      <formula>0</formula>
    </cfRule>
  </conditionalFormatting>
  <conditionalFormatting sqref="T64">
    <cfRule type="cellIs" dxfId="8456" priority="8601" operator="lessThanOrEqual">
      <formula>0</formula>
    </cfRule>
  </conditionalFormatting>
  <conditionalFormatting sqref="T64">
    <cfRule type="cellIs" dxfId="8455" priority="8600" operator="lessThanOrEqual">
      <formula>0</formula>
    </cfRule>
  </conditionalFormatting>
  <conditionalFormatting sqref="T64">
    <cfRule type="cellIs" dxfId="8454" priority="8599" operator="lessThanOrEqual">
      <formula>0</formula>
    </cfRule>
  </conditionalFormatting>
  <conditionalFormatting sqref="T58">
    <cfRule type="cellIs" dxfId="8453" priority="8597" operator="lessThanOrEqual">
      <formula>0</formula>
    </cfRule>
  </conditionalFormatting>
  <conditionalFormatting sqref="T58">
    <cfRule type="cellIs" dxfId="8452" priority="8596" operator="lessThanOrEqual">
      <formula>0</formula>
    </cfRule>
  </conditionalFormatting>
  <conditionalFormatting sqref="T58">
    <cfRule type="cellIs" dxfId="8451" priority="8598" operator="lessThanOrEqual">
      <formula>0</formula>
    </cfRule>
  </conditionalFormatting>
  <conditionalFormatting sqref="T58">
    <cfRule type="cellIs" dxfId="8450" priority="8595" operator="lessThanOrEqual">
      <formula>0</formula>
    </cfRule>
  </conditionalFormatting>
  <conditionalFormatting sqref="T64">
    <cfRule type="cellIs" dxfId="8449" priority="8594" operator="lessThanOrEqual">
      <formula>0</formula>
    </cfRule>
  </conditionalFormatting>
  <conditionalFormatting sqref="T61">
    <cfRule type="cellIs" dxfId="8448" priority="8593" operator="lessThanOrEqual">
      <formula>0</formula>
    </cfRule>
  </conditionalFormatting>
  <conditionalFormatting sqref="T64">
    <cfRule type="cellIs" dxfId="8447" priority="8592" operator="lessThanOrEqual">
      <formula>0</formula>
    </cfRule>
  </conditionalFormatting>
  <conditionalFormatting sqref="T64">
    <cfRule type="cellIs" dxfId="8446" priority="8591" operator="lessThanOrEqual">
      <formula>0</formula>
    </cfRule>
  </conditionalFormatting>
  <conditionalFormatting sqref="T64">
    <cfRule type="cellIs" dxfId="8445" priority="8590" operator="lessThanOrEqual">
      <formula>0</formula>
    </cfRule>
  </conditionalFormatting>
  <conditionalFormatting sqref="T58">
    <cfRule type="cellIs" dxfId="8444" priority="8588" operator="lessThanOrEqual">
      <formula>0</formula>
    </cfRule>
  </conditionalFormatting>
  <conditionalFormatting sqref="T58">
    <cfRule type="cellIs" dxfId="8443" priority="8587" operator="lessThanOrEqual">
      <formula>0</formula>
    </cfRule>
  </conditionalFormatting>
  <conditionalFormatting sqref="T58">
    <cfRule type="cellIs" dxfId="8442" priority="8589" operator="lessThanOrEqual">
      <formula>0</formula>
    </cfRule>
  </conditionalFormatting>
  <conditionalFormatting sqref="T58">
    <cfRule type="cellIs" dxfId="8441" priority="8586" operator="lessThanOrEqual">
      <formula>0</formula>
    </cfRule>
  </conditionalFormatting>
  <conditionalFormatting sqref="T66">
    <cfRule type="cellIs" dxfId="8440" priority="8584" operator="lessThanOrEqual">
      <formula>0</formula>
    </cfRule>
  </conditionalFormatting>
  <conditionalFormatting sqref="T66">
    <cfRule type="cellIs" dxfId="8439" priority="8585" operator="lessThanOrEqual">
      <formula>0</formula>
    </cfRule>
  </conditionalFormatting>
  <conditionalFormatting sqref="T64">
    <cfRule type="cellIs" dxfId="8438" priority="8583" operator="lessThanOrEqual">
      <formula>0</formula>
    </cfRule>
  </conditionalFormatting>
  <conditionalFormatting sqref="T66">
    <cfRule type="cellIs" dxfId="8437" priority="8582" operator="lessThanOrEqual">
      <formula>0</formula>
    </cfRule>
  </conditionalFormatting>
  <conditionalFormatting sqref="T66">
    <cfRule type="cellIs" dxfId="8436" priority="8580" operator="lessThanOrEqual">
      <formula>0</formula>
    </cfRule>
  </conditionalFormatting>
  <conditionalFormatting sqref="T64">
    <cfRule type="cellIs" dxfId="8435" priority="8581" operator="lessThanOrEqual">
      <formula>0</formula>
    </cfRule>
  </conditionalFormatting>
  <conditionalFormatting sqref="T66">
    <cfRule type="cellIs" dxfId="8434" priority="8579" operator="lessThanOrEqual">
      <formula>0</formula>
    </cfRule>
  </conditionalFormatting>
  <conditionalFormatting sqref="T64">
    <cfRule type="cellIs" dxfId="8433" priority="8578" operator="lessThanOrEqual">
      <formula>0</formula>
    </cfRule>
  </conditionalFormatting>
  <conditionalFormatting sqref="T66">
    <cfRule type="cellIs" dxfId="8432" priority="8577" operator="lessThanOrEqual">
      <formula>0</formula>
    </cfRule>
  </conditionalFormatting>
  <conditionalFormatting sqref="T60">
    <cfRule type="cellIs" dxfId="8431" priority="8575" operator="lessThanOrEqual">
      <formula>0</formula>
    </cfRule>
  </conditionalFormatting>
  <conditionalFormatting sqref="T60">
    <cfRule type="cellIs" dxfId="8430" priority="8574" operator="lessThanOrEqual">
      <formula>0</formula>
    </cfRule>
  </conditionalFormatting>
  <conditionalFormatting sqref="T60">
    <cfRule type="cellIs" dxfId="8429" priority="8576" operator="lessThanOrEqual">
      <formula>0</formula>
    </cfRule>
  </conditionalFormatting>
  <conditionalFormatting sqref="T60">
    <cfRule type="cellIs" dxfId="8428" priority="8573" operator="lessThanOrEqual">
      <formula>0</formula>
    </cfRule>
  </conditionalFormatting>
  <conditionalFormatting sqref="T58">
    <cfRule type="cellIs" dxfId="8427" priority="8572" operator="lessThanOrEqual">
      <formula>0</formula>
    </cfRule>
  </conditionalFormatting>
  <conditionalFormatting sqref="T58">
    <cfRule type="cellIs" dxfId="8426" priority="8571" operator="lessThanOrEqual">
      <formula>0</formula>
    </cfRule>
  </conditionalFormatting>
  <conditionalFormatting sqref="T58">
    <cfRule type="cellIs" dxfId="8425" priority="8570" operator="lessThanOrEqual">
      <formula>0</formula>
    </cfRule>
  </conditionalFormatting>
  <conditionalFormatting sqref="T58">
    <cfRule type="cellIs" dxfId="8424" priority="8569" operator="lessThanOrEqual">
      <formula>0</formula>
    </cfRule>
  </conditionalFormatting>
  <conditionalFormatting sqref="T56">
    <cfRule type="cellIs" dxfId="8423" priority="8568" operator="lessThanOrEqual">
      <formula>0</formula>
    </cfRule>
  </conditionalFormatting>
  <conditionalFormatting sqref="T64">
    <cfRule type="cellIs" dxfId="8422" priority="8383" operator="lessThanOrEqual">
      <formula>0</formula>
    </cfRule>
  </conditionalFormatting>
  <conditionalFormatting sqref="T68">
    <cfRule type="cellIs" dxfId="8421" priority="8382" operator="lessThanOrEqual">
      <formula>0</formula>
    </cfRule>
  </conditionalFormatting>
  <conditionalFormatting sqref="T68">
    <cfRule type="cellIs" dxfId="8420" priority="8381" operator="lessThanOrEqual">
      <formula>0</formula>
    </cfRule>
  </conditionalFormatting>
  <conditionalFormatting sqref="T68">
    <cfRule type="cellIs" dxfId="8419" priority="8380" operator="lessThanOrEqual">
      <formula>0</formula>
    </cfRule>
  </conditionalFormatting>
  <conditionalFormatting sqref="T65">
    <cfRule type="cellIs" dxfId="8418" priority="8379" operator="lessThanOrEqual">
      <formula>0</formula>
    </cfRule>
  </conditionalFormatting>
  <conditionalFormatting sqref="T68">
    <cfRule type="cellIs" dxfId="8417" priority="8378" operator="lessThanOrEqual">
      <formula>0</formula>
    </cfRule>
  </conditionalFormatting>
  <conditionalFormatting sqref="T68">
    <cfRule type="cellIs" dxfId="8416" priority="8377" operator="lessThanOrEqual">
      <formula>0</formula>
    </cfRule>
  </conditionalFormatting>
  <conditionalFormatting sqref="T68">
    <cfRule type="cellIs" dxfId="8415" priority="8376" operator="lessThanOrEqual">
      <formula>0</formula>
    </cfRule>
  </conditionalFormatting>
  <conditionalFormatting sqref="T68">
    <cfRule type="cellIs" dxfId="8414" priority="8375" operator="lessThanOrEqual">
      <formula>0</formula>
    </cfRule>
  </conditionalFormatting>
  <conditionalFormatting sqref="T65">
    <cfRule type="cellIs" dxfId="8413" priority="8374" operator="lessThanOrEqual">
      <formula>0</formula>
    </cfRule>
  </conditionalFormatting>
  <conditionalFormatting sqref="T68">
    <cfRule type="cellIs" dxfId="8412" priority="8567" operator="lessThanOrEqual">
      <formula>0</formula>
    </cfRule>
  </conditionalFormatting>
  <conditionalFormatting sqref="T68">
    <cfRule type="cellIs" dxfId="8411" priority="8566" operator="lessThanOrEqual">
      <formula>0</formula>
    </cfRule>
  </conditionalFormatting>
  <conditionalFormatting sqref="T68">
    <cfRule type="cellIs" dxfId="8410" priority="8564" operator="lessThanOrEqual">
      <formula>0</formula>
    </cfRule>
  </conditionalFormatting>
  <conditionalFormatting sqref="T68">
    <cfRule type="cellIs" dxfId="8409" priority="8565" operator="lessThanOrEqual">
      <formula>0</formula>
    </cfRule>
  </conditionalFormatting>
  <conditionalFormatting sqref="T68">
    <cfRule type="cellIs" dxfId="8408" priority="8563" operator="lessThanOrEqual">
      <formula>0</formula>
    </cfRule>
  </conditionalFormatting>
  <conditionalFormatting sqref="T68">
    <cfRule type="cellIs" dxfId="8407" priority="8562" operator="lessThanOrEqual">
      <formula>0</formula>
    </cfRule>
  </conditionalFormatting>
  <conditionalFormatting sqref="T68">
    <cfRule type="cellIs" dxfId="8406" priority="8561" operator="lessThanOrEqual">
      <formula>0</formula>
    </cfRule>
  </conditionalFormatting>
  <conditionalFormatting sqref="T68">
    <cfRule type="cellIs" dxfId="8405" priority="8560" operator="lessThanOrEqual">
      <formula>0</formula>
    </cfRule>
  </conditionalFormatting>
  <conditionalFormatting sqref="T56">
    <cfRule type="cellIs" dxfId="8404" priority="8536" operator="lessThanOrEqual">
      <formula>0</formula>
    </cfRule>
  </conditionalFormatting>
  <conditionalFormatting sqref="T64">
    <cfRule type="cellIs" dxfId="8403" priority="8535" operator="lessThanOrEqual">
      <formula>0</formula>
    </cfRule>
  </conditionalFormatting>
  <conditionalFormatting sqref="T60">
    <cfRule type="cellIs" dxfId="8402" priority="8559" operator="lessThanOrEqual">
      <formula>0</formula>
    </cfRule>
  </conditionalFormatting>
  <conditionalFormatting sqref="T59">
    <cfRule type="cellIs" dxfId="8401" priority="8558" operator="lessThanOrEqual">
      <formula>0</formula>
    </cfRule>
  </conditionalFormatting>
  <conditionalFormatting sqref="T66">
    <cfRule type="cellIs" dxfId="8400" priority="8557" operator="lessThanOrEqual">
      <formula>0</formula>
    </cfRule>
  </conditionalFormatting>
  <conditionalFormatting sqref="T60">
    <cfRule type="cellIs" dxfId="8399" priority="8556" operator="lessThanOrEqual">
      <formula>0</formula>
    </cfRule>
  </conditionalFormatting>
  <conditionalFormatting sqref="T60">
    <cfRule type="cellIs" dxfId="8398" priority="8555" operator="lessThanOrEqual">
      <formula>0</formula>
    </cfRule>
  </conditionalFormatting>
  <conditionalFormatting sqref="T56">
    <cfRule type="cellIs" dxfId="8397" priority="8553" operator="lessThanOrEqual">
      <formula>0</formula>
    </cfRule>
  </conditionalFormatting>
  <conditionalFormatting sqref="T56">
    <cfRule type="cellIs" dxfId="8396" priority="8552" operator="lessThanOrEqual">
      <formula>0</formula>
    </cfRule>
  </conditionalFormatting>
  <conditionalFormatting sqref="T56">
    <cfRule type="cellIs" dxfId="8395" priority="8554" operator="lessThanOrEqual">
      <formula>0</formula>
    </cfRule>
  </conditionalFormatting>
  <conditionalFormatting sqref="T56">
    <cfRule type="cellIs" dxfId="8394" priority="8551" operator="lessThanOrEqual">
      <formula>0</formula>
    </cfRule>
  </conditionalFormatting>
  <conditionalFormatting sqref="T64">
    <cfRule type="cellIs" dxfId="8393" priority="8549" operator="lessThanOrEqual">
      <formula>0</formula>
    </cfRule>
  </conditionalFormatting>
  <conditionalFormatting sqref="T64">
    <cfRule type="cellIs" dxfId="8392" priority="8550" operator="lessThanOrEqual">
      <formula>0</formula>
    </cfRule>
  </conditionalFormatting>
  <conditionalFormatting sqref="T69">
    <cfRule type="cellIs" dxfId="8391" priority="8548" operator="lessThanOrEqual">
      <formula>0</formula>
    </cfRule>
  </conditionalFormatting>
  <conditionalFormatting sqref="T64">
    <cfRule type="cellIs" dxfId="8390" priority="8547" operator="lessThanOrEqual">
      <formula>0</formula>
    </cfRule>
  </conditionalFormatting>
  <conditionalFormatting sqref="T61">
    <cfRule type="cellIs" dxfId="8389" priority="8546" operator="lessThanOrEqual">
      <formula>0</formula>
    </cfRule>
  </conditionalFormatting>
  <conditionalFormatting sqref="T52">
    <cfRule type="cellIs" dxfId="8388" priority="8545" operator="lessThanOrEqual">
      <formula>0</formula>
    </cfRule>
  </conditionalFormatting>
  <conditionalFormatting sqref="T56">
    <cfRule type="cellIs" dxfId="8387" priority="8538" operator="lessThanOrEqual">
      <formula>0</formula>
    </cfRule>
  </conditionalFormatting>
  <conditionalFormatting sqref="T56">
    <cfRule type="cellIs" dxfId="8386" priority="8537" operator="lessThanOrEqual">
      <formula>0</formula>
    </cfRule>
  </conditionalFormatting>
  <conditionalFormatting sqref="T61">
    <cfRule type="cellIs" dxfId="8385" priority="8534" operator="lessThanOrEqual">
      <formula>0</formula>
    </cfRule>
  </conditionalFormatting>
  <conditionalFormatting sqref="T66">
    <cfRule type="cellIs" dxfId="8384" priority="8503" operator="lessThanOrEqual">
      <formula>0</formula>
    </cfRule>
  </conditionalFormatting>
  <conditionalFormatting sqref="T66">
    <cfRule type="cellIs" dxfId="8383" priority="8502" operator="lessThanOrEqual">
      <formula>0</formula>
    </cfRule>
  </conditionalFormatting>
  <conditionalFormatting sqref="T66">
    <cfRule type="cellIs" dxfId="8382" priority="8501" operator="lessThanOrEqual">
      <formula>0</formula>
    </cfRule>
  </conditionalFormatting>
  <conditionalFormatting sqref="T66">
    <cfRule type="cellIs" dxfId="8381" priority="8499" operator="lessThanOrEqual">
      <formula>0</formula>
    </cfRule>
  </conditionalFormatting>
  <conditionalFormatting sqref="T66">
    <cfRule type="cellIs" dxfId="8380" priority="8500" operator="lessThanOrEqual">
      <formula>0</formula>
    </cfRule>
  </conditionalFormatting>
  <conditionalFormatting sqref="T66">
    <cfRule type="cellIs" dxfId="8379" priority="8498" operator="lessThanOrEqual">
      <formula>0</formula>
    </cfRule>
  </conditionalFormatting>
  <conditionalFormatting sqref="T60">
    <cfRule type="cellIs" dxfId="8378" priority="8496" operator="lessThanOrEqual">
      <formula>0</formula>
    </cfRule>
  </conditionalFormatting>
  <conditionalFormatting sqref="T60">
    <cfRule type="cellIs" dxfId="8377" priority="8495" operator="lessThanOrEqual">
      <formula>0</formula>
    </cfRule>
  </conditionalFormatting>
  <conditionalFormatting sqref="T60">
    <cfRule type="cellIs" dxfId="8376" priority="8497" operator="lessThanOrEqual">
      <formula>0</formula>
    </cfRule>
  </conditionalFormatting>
  <conditionalFormatting sqref="T60">
    <cfRule type="cellIs" dxfId="8375" priority="8494" operator="lessThanOrEqual">
      <formula>0</formula>
    </cfRule>
  </conditionalFormatting>
  <conditionalFormatting sqref="T66">
    <cfRule type="cellIs" dxfId="8374" priority="8493" operator="lessThanOrEqual">
      <formula>0</formula>
    </cfRule>
  </conditionalFormatting>
  <conditionalFormatting sqref="T60">
    <cfRule type="cellIs" dxfId="8373" priority="8473" operator="lessThanOrEqual">
      <formula>0</formula>
    </cfRule>
  </conditionalFormatting>
  <conditionalFormatting sqref="T60">
    <cfRule type="cellIs" dxfId="8372" priority="8472" operator="lessThanOrEqual">
      <formula>0</formula>
    </cfRule>
  </conditionalFormatting>
  <conditionalFormatting sqref="T58">
    <cfRule type="cellIs" dxfId="8371" priority="8471" operator="lessThanOrEqual">
      <formula>0</formula>
    </cfRule>
  </conditionalFormatting>
  <conditionalFormatting sqref="T70">
    <cfRule type="cellIs" dxfId="8370" priority="8470" operator="lessThanOrEqual">
      <formula>0</formula>
    </cfRule>
  </conditionalFormatting>
  <conditionalFormatting sqref="T66">
    <cfRule type="cellIs" dxfId="8369" priority="8437" operator="lessThanOrEqual">
      <formula>0</formula>
    </cfRule>
  </conditionalFormatting>
  <conditionalFormatting sqref="T66">
    <cfRule type="cellIs" dxfId="8368" priority="8436" operator="lessThanOrEqual">
      <formula>0</formula>
    </cfRule>
  </conditionalFormatting>
  <conditionalFormatting sqref="T66">
    <cfRule type="cellIs" dxfId="8367" priority="8435" operator="lessThanOrEqual">
      <formula>0</formula>
    </cfRule>
  </conditionalFormatting>
  <conditionalFormatting sqref="T66">
    <cfRule type="cellIs" dxfId="8366" priority="8434" operator="lessThanOrEqual">
      <formula>0</formula>
    </cfRule>
  </conditionalFormatting>
  <conditionalFormatting sqref="T70">
    <cfRule type="cellIs" dxfId="8365" priority="8385" operator="lessThanOrEqual">
      <formula>0</formula>
    </cfRule>
  </conditionalFormatting>
  <conditionalFormatting sqref="T64">
    <cfRule type="cellIs" dxfId="8364" priority="8384" operator="lessThanOrEqual">
      <formula>0</formula>
    </cfRule>
  </conditionalFormatting>
  <conditionalFormatting sqref="T70">
    <cfRule type="cellIs" dxfId="8363" priority="8364" operator="lessThanOrEqual">
      <formula>0</formula>
    </cfRule>
  </conditionalFormatting>
  <conditionalFormatting sqref="T70">
    <cfRule type="cellIs" dxfId="8362" priority="8363" operator="lessThanOrEqual">
      <formula>0</formula>
    </cfRule>
  </conditionalFormatting>
  <conditionalFormatting sqref="T68">
    <cfRule type="cellIs" dxfId="8361" priority="8362" operator="lessThanOrEqual">
      <formula>0</formula>
    </cfRule>
  </conditionalFormatting>
  <conditionalFormatting sqref="T70">
    <cfRule type="cellIs" dxfId="8360" priority="8361" operator="lessThanOrEqual">
      <formula>0</formula>
    </cfRule>
  </conditionalFormatting>
  <conditionalFormatting sqref="T64">
    <cfRule type="cellIs" dxfId="8359" priority="8359" operator="lessThanOrEqual">
      <formula>0</formula>
    </cfRule>
  </conditionalFormatting>
  <conditionalFormatting sqref="T64">
    <cfRule type="cellIs" dxfId="8358" priority="8358" operator="lessThanOrEqual">
      <formula>0</formula>
    </cfRule>
  </conditionalFormatting>
  <conditionalFormatting sqref="T64">
    <cfRule type="cellIs" dxfId="8357" priority="8360" operator="lessThanOrEqual">
      <formula>0</formula>
    </cfRule>
  </conditionalFormatting>
  <conditionalFormatting sqref="T64">
    <cfRule type="cellIs" dxfId="8356" priority="8357" operator="lessThanOrEqual">
      <formula>0</formula>
    </cfRule>
  </conditionalFormatting>
  <conditionalFormatting sqref="T64">
    <cfRule type="cellIs" dxfId="8355" priority="8298" operator="lessThanOrEqual">
      <formula>0</formula>
    </cfRule>
  </conditionalFormatting>
  <conditionalFormatting sqref="T64">
    <cfRule type="cellIs" dxfId="8354" priority="8299" operator="lessThanOrEqual">
      <formula>0</formula>
    </cfRule>
  </conditionalFormatting>
  <conditionalFormatting sqref="T64">
    <cfRule type="cellIs" dxfId="8353" priority="8297" operator="lessThanOrEqual">
      <formula>0</formula>
    </cfRule>
  </conditionalFormatting>
  <conditionalFormatting sqref="T66">
    <cfRule type="cellIs" dxfId="8352" priority="8288" operator="lessThanOrEqual">
      <formula>0</formula>
    </cfRule>
  </conditionalFormatting>
  <conditionalFormatting sqref="T64">
    <cfRule type="cellIs" dxfId="8351" priority="8293" operator="lessThanOrEqual">
      <formula>0</formula>
    </cfRule>
  </conditionalFormatting>
  <conditionalFormatting sqref="T64">
    <cfRule type="cellIs" dxfId="8350" priority="8294" operator="lessThanOrEqual">
      <formula>0</formula>
    </cfRule>
  </conditionalFormatting>
  <conditionalFormatting sqref="T64">
    <cfRule type="cellIs" dxfId="8349" priority="8292" operator="lessThanOrEqual">
      <formula>0</formula>
    </cfRule>
  </conditionalFormatting>
  <conditionalFormatting sqref="T66">
    <cfRule type="cellIs" dxfId="8348" priority="8291" operator="lessThanOrEqual">
      <formula>0</formula>
    </cfRule>
  </conditionalFormatting>
  <conditionalFormatting sqref="T66">
    <cfRule type="cellIs" dxfId="8347" priority="8290" operator="lessThanOrEqual">
      <formula>0</formula>
    </cfRule>
  </conditionalFormatting>
  <conditionalFormatting sqref="T64">
    <cfRule type="cellIs" dxfId="8346" priority="8289" operator="lessThanOrEqual">
      <formula>0</formula>
    </cfRule>
  </conditionalFormatting>
  <conditionalFormatting sqref="T64">
    <cfRule type="cellIs" dxfId="8345" priority="8287" operator="lessThanOrEqual">
      <formula>0</formula>
    </cfRule>
  </conditionalFormatting>
  <conditionalFormatting sqref="T66">
    <cfRule type="cellIs" dxfId="8344" priority="8286" operator="lessThanOrEqual">
      <formula>0</formula>
    </cfRule>
  </conditionalFormatting>
  <conditionalFormatting sqref="T66">
    <cfRule type="cellIs" dxfId="8343" priority="8285" operator="lessThanOrEqual">
      <formula>0</formula>
    </cfRule>
  </conditionalFormatting>
  <conditionalFormatting sqref="T64">
    <cfRule type="cellIs" dxfId="8342" priority="8284" operator="lessThanOrEqual">
      <formula>0</formula>
    </cfRule>
  </conditionalFormatting>
  <conditionalFormatting sqref="T66">
    <cfRule type="cellIs" dxfId="8341" priority="8283" operator="lessThanOrEqual">
      <formula>0</formula>
    </cfRule>
  </conditionalFormatting>
  <conditionalFormatting sqref="T60">
    <cfRule type="cellIs" dxfId="8340" priority="8282" operator="lessThanOrEqual">
      <formula>0</formula>
    </cfRule>
  </conditionalFormatting>
  <conditionalFormatting sqref="T60">
    <cfRule type="cellIs" dxfId="8339" priority="8281" operator="lessThanOrEqual">
      <formula>0</formula>
    </cfRule>
  </conditionalFormatting>
  <conditionalFormatting sqref="T60">
    <cfRule type="cellIs" dxfId="8338" priority="8280" operator="lessThanOrEqual">
      <formula>0</formula>
    </cfRule>
  </conditionalFormatting>
  <conditionalFormatting sqref="T60">
    <cfRule type="cellIs" dxfId="8337" priority="8279" operator="lessThanOrEqual">
      <formula>0</formula>
    </cfRule>
  </conditionalFormatting>
  <conditionalFormatting sqref="T68">
    <cfRule type="cellIs" dxfId="8336" priority="8278" operator="lessThanOrEqual">
      <formula>0</formula>
    </cfRule>
  </conditionalFormatting>
  <conditionalFormatting sqref="T66">
    <cfRule type="cellIs" dxfId="8335" priority="8277" operator="lessThanOrEqual">
      <formula>0</formula>
    </cfRule>
  </conditionalFormatting>
  <conditionalFormatting sqref="T68">
    <cfRule type="cellIs" dxfId="8334" priority="8275" operator="lessThanOrEqual">
      <formula>0</formula>
    </cfRule>
  </conditionalFormatting>
  <conditionalFormatting sqref="T61">
    <cfRule type="cellIs" dxfId="8333" priority="8276" operator="lessThanOrEqual">
      <formula>0</formula>
    </cfRule>
  </conditionalFormatting>
  <conditionalFormatting sqref="T66">
    <cfRule type="cellIs" dxfId="8332" priority="8262" operator="lessThanOrEqual">
      <formula>0</formula>
    </cfRule>
  </conditionalFormatting>
  <conditionalFormatting sqref="T70">
    <cfRule type="cellIs" dxfId="8331" priority="8241" operator="lessThanOrEqual">
      <formula>0</formula>
    </cfRule>
  </conditionalFormatting>
  <conditionalFormatting sqref="T70">
    <cfRule type="cellIs" dxfId="8330" priority="8240" operator="lessThanOrEqual">
      <formula>0</formula>
    </cfRule>
  </conditionalFormatting>
  <conditionalFormatting sqref="T70">
    <cfRule type="cellIs" dxfId="8329" priority="8239" operator="lessThanOrEqual">
      <formula>0</formula>
    </cfRule>
  </conditionalFormatting>
  <conditionalFormatting sqref="T60">
    <cfRule type="cellIs" dxfId="8328" priority="8258" operator="lessThanOrEqual">
      <formula>0</formula>
    </cfRule>
  </conditionalFormatting>
  <conditionalFormatting sqref="T66">
    <cfRule type="cellIs" dxfId="8327" priority="8248" operator="lessThanOrEqual">
      <formula>0</formula>
    </cfRule>
  </conditionalFormatting>
  <conditionalFormatting sqref="T68">
    <cfRule type="cellIs" dxfId="8326" priority="8256" operator="lessThanOrEqual">
      <formula>0</formula>
    </cfRule>
  </conditionalFormatting>
  <conditionalFormatting sqref="T68">
    <cfRule type="cellIs" dxfId="8325" priority="8255" operator="lessThanOrEqual">
      <formula>0</formula>
    </cfRule>
  </conditionalFormatting>
  <conditionalFormatting sqref="T66">
    <cfRule type="cellIs" dxfId="8324" priority="8254" operator="lessThanOrEqual">
      <formula>0</formula>
    </cfRule>
  </conditionalFormatting>
  <conditionalFormatting sqref="T68">
    <cfRule type="cellIs" dxfId="8323" priority="8253" operator="lessThanOrEqual">
      <formula>0</formula>
    </cfRule>
  </conditionalFormatting>
  <conditionalFormatting sqref="T65">
    <cfRule type="cellIs" dxfId="8322" priority="8252" operator="lessThanOrEqual">
      <formula>0</formula>
    </cfRule>
  </conditionalFormatting>
  <conditionalFormatting sqref="T66">
    <cfRule type="cellIs" dxfId="8321" priority="8263" operator="lessThanOrEqual">
      <formula>0</formula>
    </cfRule>
  </conditionalFormatting>
  <conditionalFormatting sqref="T66">
    <cfRule type="cellIs" dxfId="8320" priority="8261" operator="lessThanOrEqual">
      <formula>0</formula>
    </cfRule>
  </conditionalFormatting>
  <conditionalFormatting sqref="T60">
    <cfRule type="cellIs" dxfId="8319" priority="8260" operator="lessThanOrEqual">
      <formula>0</formula>
    </cfRule>
  </conditionalFormatting>
  <conditionalFormatting sqref="T60">
    <cfRule type="cellIs" dxfId="8318" priority="8259" operator="lessThanOrEqual">
      <formula>0</formula>
    </cfRule>
  </conditionalFormatting>
  <conditionalFormatting sqref="T60">
    <cfRule type="cellIs" dxfId="8317" priority="8257" operator="lessThanOrEqual">
      <formula>0</formula>
    </cfRule>
  </conditionalFormatting>
  <conditionalFormatting sqref="T66">
    <cfRule type="cellIs" dxfId="8316" priority="8251" operator="lessThanOrEqual">
      <formula>0</formula>
    </cfRule>
  </conditionalFormatting>
  <conditionalFormatting sqref="T68">
    <cfRule type="cellIs" dxfId="8315" priority="8250" operator="lessThanOrEqual">
      <formula>0</formula>
    </cfRule>
  </conditionalFormatting>
  <conditionalFormatting sqref="T68">
    <cfRule type="cellIs" dxfId="8314" priority="8249" operator="lessThanOrEqual">
      <formula>0</formula>
    </cfRule>
  </conditionalFormatting>
  <conditionalFormatting sqref="T68">
    <cfRule type="cellIs" dxfId="8313" priority="8247" operator="lessThanOrEqual">
      <formula>0</formula>
    </cfRule>
  </conditionalFormatting>
  <conditionalFormatting sqref="T60">
    <cfRule type="cellIs" dxfId="8312" priority="8246" operator="lessThanOrEqual">
      <formula>0</formula>
    </cfRule>
  </conditionalFormatting>
  <conditionalFormatting sqref="T60">
    <cfRule type="cellIs" dxfId="8311" priority="8245" operator="lessThanOrEqual">
      <formula>0</formula>
    </cfRule>
  </conditionalFormatting>
  <conditionalFormatting sqref="T70">
    <cfRule type="cellIs" dxfId="8310" priority="8236" operator="lessThanOrEqual">
      <formula>0</formula>
    </cfRule>
  </conditionalFormatting>
  <conditionalFormatting sqref="T70">
    <cfRule type="cellIs" dxfId="8309" priority="8238" operator="lessThanOrEqual">
      <formula>0</formula>
    </cfRule>
  </conditionalFormatting>
  <conditionalFormatting sqref="T70">
    <cfRule type="cellIs" dxfId="8308" priority="8237" operator="lessThanOrEqual">
      <formula>0</formula>
    </cfRule>
  </conditionalFormatting>
  <conditionalFormatting sqref="T70">
    <cfRule type="cellIs" dxfId="8307" priority="8235" operator="lessThanOrEqual">
      <formula>0</formula>
    </cfRule>
  </conditionalFormatting>
  <conditionalFormatting sqref="T66">
    <cfRule type="cellIs" dxfId="8306" priority="8234" operator="lessThanOrEqual">
      <formula>0</formula>
    </cfRule>
  </conditionalFormatting>
  <conditionalFormatting sqref="T64">
    <cfRule type="cellIs" dxfId="8305" priority="8233" operator="lessThanOrEqual">
      <formula>0</formula>
    </cfRule>
  </conditionalFormatting>
  <conditionalFormatting sqref="T64">
    <cfRule type="cellIs" dxfId="8304" priority="8232" operator="lessThanOrEqual">
      <formula>0</formula>
    </cfRule>
  </conditionalFormatting>
  <conditionalFormatting sqref="T69">
    <cfRule type="cellIs" dxfId="8303" priority="8231" operator="lessThanOrEqual">
      <formula>0</formula>
    </cfRule>
  </conditionalFormatting>
  <conditionalFormatting sqref="T64">
    <cfRule type="cellIs" dxfId="8302" priority="8230" operator="lessThanOrEqual">
      <formula>0</formula>
    </cfRule>
  </conditionalFormatting>
  <conditionalFormatting sqref="T64">
    <cfRule type="cellIs" dxfId="8301" priority="8229" operator="lessThanOrEqual">
      <formula>0</formula>
    </cfRule>
  </conditionalFormatting>
  <conditionalFormatting sqref="T64">
    <cfRule type="cellIs" dxfId="8300" priority="8228" operator="lessThanOrEqual">
      <formula>0</formula>
    </cfRule>
  </conditionalFormatting>
  <conditionalFormatting sqref="T64">
    <cfRule type="cellIs" dxfId="8299" priority="8227" operator="lessThanOrEqual">
      <formula>0</formula>
    </cfRule>
  </conditionalFormatting>
  <conditionalFormatting sqref="T64">
    <cfRule type="cellIs" dxfId="8298" priority="8226" operator="lessThanOrEqual">
      <formula>0</formula>
    </cfRule>
  </conditionalFormatting>
  <conditionalFormatting sqref="T64">
    <cfRule type="cellIs" dxfId="8297" priority="8225" operator="lessThanOrEqual">
      <formula>0</formula>
    </cfRule>
  </conditionalFormatting>
  <conditionalFormatting sqref="T64">
    <cfRule type="cellIs" dxfId="8296" priority="8224" operator="lessThanOrEqual">
      <formula>0</formula>
    </cfRule>
  </conditionalFormatting>
  <conditionalFormatting sqref="T64">
    <cfRule type="cellIs" dxfId="8295" priority="8223" operator="lessThanOrEqual">
      <formula>0</formula>
    </cfRule>
  </conditionalFormatting>
  <conditionalFormatting sqref="T66">
    <cfRule type="cellIs" dxfId="8294" priority="8222" operator="lessThanOrEqual">
      <formula>0</formula>
    </cfRule>
  </conditionalFormatting>
  <conditionalFormatting sqref="T66">
    <cfRule type="cellIs" dxfId="8293" priority="8221" operator="lessThanOrEqual">
      <formula>0</formula>
    </cfRule>
  </conditionalFormatting>
  <conditionalFormatting sqref="T64">
    <cfRule type="cellIs" dxfId="8292" priority="8220" operator="lessThanOrEqual">
      <formula>0</formula>
    </cfRule>
  </conditionalFormatting>
  <conditionalFormatting sqref="T66">
    <cfRule type="cellIs" dxfId="8291" priority="8219" operator="lessThanOrEqual">
      <formula>0</formula>
    </cfRule>
  </conditionalFormatting>
  <conditionalFormatting sqref="T64">
    <cfRule type="cellIs" dxfId="8290" priority="8218" operator="lessThanOrEqual">
      <formula>0</formula>
    </cfRule>
  </conditionalFormatting>
  <conditionalFormatting sqref="T66">
    <cfRule type="cellIs" dxfId="8289" priority="8217" operator="lessThanOrEqual">
      <formula>0</formula>
    </cfRule>
  </conditionalFormatting>
  <conditionalFormatting sqref="T66">
    <cfRule type="cellIs" dxfId="8288" priority="8216" operator="lessThanOrEqual">
      <formula>0</formula>
    </cfRule>
  </conditionalFormatting>
  <conditionalFormatting sqref="T64">
    <cfRule type="cellIs" dxfId="8287" priority="8215" operator="lessThanOrEqual">
      <formula>0</formula>
    </cfRule>
  </conditionalFormatting>
  <conditionalFormatting sqref="T66">
    <cfRule type="cellIs" dxfId="8286" priority="8214" operator="lessThanOrEqual">
      <formula>0</formula>
    </cfRule>
  </conditionalFormatting>
  <conditionalFormatting sqref="T66">
    <cfRule type="cellIs" dxfId="8285" priority="8212" operator="lessThanOrEqual">
      <formula>0</formula>
    </cfRule>
  </conditionalFormatting>
  <conditionalFormatting sqref="T68">
    <cfRule type="cellIs" dxfId="8284" priority="8211" operator="lessThanOrEqual">
      <formula>0</formula>
    </cfRule>
  </conditionalFormatting>
  <conditionalFormatting sqref="T68">
    <cfRule type="cellIs" dxfId="8283" priority="8213" operator="lessThanOrEqual">
      <formula>0</formula>
    </cfRule>
  </conditionalFormatting>
  <conditionalFormatting sqref="T66">
    <cfRule type="cellIs" dxfId="8282" priority="8210" operator="lessThanOrEqual">
      <formula>0</formula>
    </cfRule>
  </conditionalFormatting>
  <conditionalFormatting sqref="T66">
    <cfRule type="cellIs" dxfId="8281" priority="8205" operator="lessThanOrEqual">
      <formula>0</formula>
    </cfRule>
  </conditionalFormatting>
  <conditionalFormatting sqref="T66">
    <cfRule type="cellIs" dxfId="8280" priority="8204" operator="lessThanOrEqual">
      <formula>0</formula>
    </cfRule>
  </conditionalFormatting>
  <conditionalFormatting sqref="T66">
    <cfRule type="cellIs" dxfId="8279" priority="8203" operator="lessThanOrEqual">
      <formula>0</formula>
    </cfRule>
  </conditionalFormatting>
  <conditionalFormatting sqref="T66">
    <cfRule type="cellIs" dxfId="8278" priority="8202" operator="lessThanOrEqual">
      <formula>0</formula>
    </cfRule>
  </conditionalFormatting>
  <conditionalFormatting sqref="T66">
    <cfRule type="cellIs" dxfId="8277" priority="8201" operator="lessThanOrEqual">
      <formula>0</formula>
    </cfRule>
  </conditionalFormatting>
  <conditionalFormatting sqref="T68">
    <cfRule type="cellIs" dxfId="8276" priority="8200" operator="lessThanOrEqual">
      <formula>0</formula>
    </cfRule>
  </conditionalFormatting>
  <conditionalFormatting sqref="T68">
    <cfRule type="cellIs" dxfId="8275" priority="8199" operator="lessThanOrEqual">
      <formula>0</formula>
    </cfRule>
  </conditionalFormatting>
  <conditionalFormatting sqref="T66">
    <cfRule type="cellIs" dxfId="8274" priority="8198" operator="lessThanOrEqual">
      <formula>0</formula>
    </cfRule>
  </conditionalFormatting>
  <conditionalFormatting sqref="T68">
    <cfRule type="cellIs" dxfId="8273" priority="8197" operator="lessThanOrEqual">
      <formula>0</formula>
    </cfRule>
  </conditionalFormatting>
  <conditionalFormatting sqref="T66">
    <cfRule type="cellIs" dxfId="8272" priority="8195" operator="lessThanOrEqual">
      <formula>0</formula>
    </cfRule>
  </conditionalFormatting>
  <conditionalFormatting sqref="T65">
    <cfRule type="cellIs" dxfId="8271" priority="8196" operator="lessThanOrEqual">
      <formula>0</formula>
    </cfRule>
  </conditionalFormatting>
  <conditionalFormatting sqref="T68">
    <cfRule type="cellIs" dxfId="8270" priority="8194" operator="lessThanOrEqual">
      <formula>0</formula>
    </cfRule>
  </conditionalFormatting>
  <conditionalFormatting sqref="T68">
    <cfRule type="cellIs" dxfId="8269" priority="8193" operator="lessThanOrEqual">
      <formula>0</formula>
    </cfRule>
  </conditionalFormatting>
  <conditionalFormatting sqref="T66">
    <cfRule type="cellIs" dxfId="8268" priority="8192" operator="lessThanOrEqual">
      <formula>0</formula>
    </cfRule>
  </conditionalFormatting>
  <conditionalFormatting sqref="T68">
    <cfRule type="cellIs" dxfId="8267" priority="8191" operator="lessThanOrEqual">
      <formula>0</formula>
    </cfRule>
  </conditionalFormatting>
  <conditionalFormatting sqref="T70">
    <cfRule type="cellIs" dxfId="8266" priority="8190" operator="lessThanOrEqual">
      <formula>0</formula>
    </cfRule>
  </conditionalFormatting>
  <conditionalFormatting sqref="T70">
    <cfRule type="cellIs" dxfId="8265" priority="8188" operator="lessThanOrEqual">
      <formula>0</formula>
    </cfRule>
  </conditionalFormatting>
  <conditionalFormatting sqref="T70">
    <cfRule type="cellIs" dxfId="8264" priority="8187" operator="lessThanOrEqual">
      <formula>0</formula>
    </cfRule>
  </conditionalFormatting>
  <conditionalFormatting sqref="T70">
    <cfRule type="cellIs" dxfId="8263" priority="8189" operator="lessThanOrEqual">
      <formula>0</formula>
    </cfRule>
  </conditionalFormatting>
  <conditionalFormatting sqref="T70">
    <cfRule type="cellIs" dxfId="8262" priority="8186" operator="lessThanOrEqual">
      <formula>0</formula>
    </cfRule>
  </conditionalFormatting>
  <conditionalFormatting sqref="T70">
    <cfRule type="cellIs" dxfId="8261" priority="8185" operator="lessThanOrEqual">
      <formula>0</formula>
    </cfRule>
  </conditionalFormatting>
  <conditionalFormatting sqref="T70">
    <cfRule type="cellIs" dxfId="8260" priority="8184" operator="lessThanOrEqual">
      <formula>0</formula>
    </cfRule>
  </conditionalFormatting>
  <conditionalFormatting sqref="T70">
    <cfRule type="cellIs" dxfId="8259" priority="8183" operator="lessThanOrEqual">
      <formula>0</formula>
    </cfRule>
  </conditionalFormatting>
  <conditionalFormatting sqref="T68">
    <cfRule type="cellIs" dxfId="8258" priority="8182" operator="lessThanOrEqual">
      <formula>0</formula>
    </cfRule>
  </conditionalFormatting>
  <conditionalFormatting sqref="T66">
    <cfRule type="cellIs" dxfId="8257" priority="8181" operator="lessThanOrEqual">
      <formula>0</formula>
    </cfRule>
  </conditionalFormatting>
  <conditionalFormatting sqref="T71">
    <cfRule type="cellIs" dxfId="8256" priority="8179" operator="lessThanOrEqual">
      <formula>0</formula>
    </cfRule>
  </conditionalFormatting>
  <conditionalFormatting sqref="T66">
    <cfRule type="cellIs" dxfId="8255" priority="8178" operator="lessThanOrEqual">
      <formula>0</formula>
    </cfRule>
  </conditionalFormatting>
  <conditionalFormatting sqref="T66">
    <cfRule type="cellIs" dxfId="8254" priority="8180" operator="lessThanOrEqual">
      <formula>0</formula>
    </cfRule>
  </conditionalFormatting>
  <conditionalFormatting sqref="T66">
    <cfRule type="cellIs" dxfId="8253" priority="8177" operator="lessThanOrEqual">
      <formula>0</formula>
    </cfRule>
  </conditionalFormatting>
  <conditionalFormatting sqref="T66">
    <cfRule type="cellIs" dxfId="8252" priority="8175" operator="lessThanOrEqual">
      <formula>0</formula>
    </cfRule>
  </conditionalFormatting>
  <conditionalFormatting sqref="T66">
    <cfRule type="cellIs" dxfId="8251" priority="8176" operator="lessThanOrEqual">
      <formula>0</formula>
    </cfRule>
  </conditionalFormatting>
  <conditionalFormatting sqref="T66">
    <cfRule type="cellIs" dxfId="8250" priority="8174" operator="lessThanOrEqual">
      <formula>0</formula>
    </cfRule>
  </conditionalFormatting>
  <conditionalFormatting sqref="T66">
    <cfRule type="cellIs" dxfId="8249" priority="8173" operator="lessThanOrEqual">
      <formula>0</formula>
    </cfRule>
  </conditionalFormatting>
  <conditionalFormatting sqref="T66">
    <cfRule type="cellIs" dxfId="8248" priority="8172" operator="lessThanOrEqual">
      <formula>0</formula>
    </cfRule>
  </conditionalFormatting>
  <conditionalFormatting sqref="T66">
    <cfRule type="cellIs" dxfId="8247" priority="8171" operator="lessThanOrEqual">
      <formula>0</formula>
    </cfRule>
  </conditionalFormatting>
  <conditionalFormatting sqref="T68">
    <cfRule type="cellIs" dxfId="8246" priority="8170" operator="lessThanOrEqual">
      <formula>0</formula>
    </cfRule>
  </conditionalFormatting>
  <conditionalFormatting sqref="T68">
    <cfRule type="cellIs" dxfId="8245" priority="8169" operator="lessThanOrEqual">
      <formula>0</formula>
    </cfRule>
  </conditionalFormatting>
  <conditionalFormatting sqref="T66">
    <cfRule type="cellIs" dxfId="8244" priority="8168" operator="lessThanOrEqual">
      <formula>0</formula>
    </cfRule>
  </conditionalFormatting>
  <conditionalFormatting sqref="T68">
    <cfRule type="cellIs" dxfId="8243" priority="8167" operator="lessThanOrEqual">
      <formula>0</formula>
    </cfRule>
  </conditionalFormatting>
  <conditionalFormatting sqref="T66">
    <cfRule type="cellIs" dxfId="8242" priority="8165" operator="lessThanOrEqual">
      <formula>0</formula>
    </cfRule>
  </conditionalFormatting>
  <conditionalFormatting sqref="T68">
    <cfRule type="cellIs" dxfId="8241" priority="8164" operator="lessThanOrEqual">
      <formula>0</formula>
    </cfRule>
  </conditionalFormatting>
  <conditionalFormatting sqref="T65">
    <cfRule type="cellIs" dxfId="8240" priority="8166" operator="lessThanOrEqual">
      <formula>0</formula>
    </cfRule>
  </conditionalFormatting>
  <conditionalFormatting sqref="T68">
    <cfRule type="cellIs" dxfId="8239" priority="8163" operator="lessThanOrEqual">
      <formula>0</formula>
    </cfRule>
  </conditionalFormatting>
  <conditionalFormatting sqref="T66">
    <cfRule type="cellIs" dxfId="8238" priority="8162" operator="lessThanOrEqual">
      <formula>0</formula>
    </cfRule>
  </conditionalFormatting>
  <conditionalFormatting sqref="T68">
    <cfRule type="cellIs" dxfId="8237" priority="8161" operator="lessThanOrEqual">
      <formula>0</formula>
    </cfRule>
  </conditionalFormatting>
  <conditionalFormatting sqref="T70">
    <cfRule type="cellIs" dxfId="8236" priority="8160" operator="lessThanOrEqual">
      <formula>0</formula>
    </cfRule>
  </conditionalFormatting>
  <conditionalFormatting sqref="T68 T64">
    <cfRule type="cellIs" dxfId="8235" priority="8159" operator="lessThanOrEqual">
      <formula>0</formula>
    </cfRule>
  </conditionalFormatting>
  <conditionalFormatting sqref="T64">
    <cfRule type="cellIs" dxfId="8234" priority="8158" operator="lessThanOrEqual">
      <formula>0</formula>
    </cfRule>
  </conditionalFormatting>
  <conditionalFormatting sqref="T68">
    <cfRule type="cellIs" dxfId="8233" priority="8145" operator="lessThanOrEqual">
      <formula>0</formula>
    </cfRule>
  </conditionalFormatting>
  <conditionalFormatting sqref="T68">
    <cfRule type="cellIs" dxfId="8232" priority="8144" operator="lessThanOrEqual">
      <formula>0</formula>
    </cfRule>
  </conditionalFormatting>
  <conditionalFormatting sqref="T68">
    <cfRule type="cellIs" dxfId="8231" priority="8143" operator="lessThanOrEqual">
      <formula>0</formula>
    </cfRule>
  </conditionalFormatting>
  <conditionalFormatting sqref="T70">
    <cfRule type="cellIs" dxfId="8230" priority="8141" operator="lessThanOrEqual">
      <formula>0</formula>
    </cfRule>
  </conditionalFormatting>
  <conditionalFormatting sqref="T70">
    <cfRule type="cellIs" dxfId="8229" priority="8142" operator="lessThanOrEqual">
      <formula>0</formula>
    </cfRule>
  </conditionalFormatting>
  <conditionalFormatting sqref="T68">
    <cfRule type="cellIs" dxfId="8228" priority="8140" operator="lessThanOrEqual">
      <formula>0</formula>
    </cfRule>
  </conditionalFormatting>
  <conditionalFormatting sqref="T70">
    <cfRule type="cellIs" dxfId="8227" priority="8139" operator="lessThanOrEqual">
      <formula>0</formula>
    </cfRule>
  </conditionalFormatting>
  <conditionalFormatting sqref="T67">
    <cfRule type="cellIs" dxfId="8226" priority="8138" operator="lessThanOrEqual">
      <formula>0</formula>
    </cfRule>
  </conditionalFormatting>
  <conditionalFormatting sqref="T68">
    <cfRule type="cellIs" dxfId="8225" priority="8137" operator="lessThanOrEqual">
      <formula>0</formula>
    </cfRule>
  </conditionalFormatting>
  <conditionalFormatting sqref="T64">
    <cfRule type="cellIs" dxfId="8224" priority="8356" operator="lessThanOrEqual">
      <formula>0</formula>
    </cfRule>
  </conditionalFormatting>
  <conditionalFormatting sqref="T67">
    <cfRule type="cellIs" dxfId="8223" priority="8355" operator="lessThanOrEqual">
      <formula>0</formula>
    </cfRule>
  </conditionalFormatting>
  <conditionalFormatting sqref="T64">
    <cfRule type="cellIs" dxfId="8222" priority="8353" operator="lessThanOrEqual">
      <formula>0</formula>
    </cfRule>
  </conditionalFormatting>
  <conditionalFormatting sqref="T64">
    <cfRule type="cellIs" dxfId="8221" priority="8354" operator="lessThanOrEqual">
      <formula>0</formula>
    </cfRule>
  </conditionalFormatting>
  <conditionalFormatting sqref="T61">
    <cfRule type="cellIs" dxfId="8220" priority="8351" operator="lessThanOrEqual">
      <formula>0</formula>
    </cfRule>
  </conditionalFormatting>
  <conditionalFormatting sqref="T64">
    <cfRule type="cellIs" dxfId="8219" priority="8352" operator="lessThanOrEqual">
      <formula>0</formula>
    </cfRule>
  </conditionalFormatting>
  <conditionalFormatting sqref="T64">
    <cfRule type="cellIs" dxfId="8218" priority="8350" operator="lessThanOrEqual">
      <formula>0</formula>
    </cfRule>
  </conditionalFormatting>
  <conditionalFormatting sqref="T64">
    <cfRule type="cellIs" dxfId="8217" priority="8349" operator="lessThanOrEqual">
      <formula>0</formula>
    </cfRule>
  </conditionalFormatting>
  <conditionalFormatting sqref="T64">
    <cfRule type="cellIs" dxfId="8216" priority="8348" operator="lessThanOrEqual">
      <formula>0</formula>
    </cfRule>
  </conditionalFormatting>
  <conditionalFormatting sqref="T66">
    <cfRule type="cellIs" dxfId="8215" priority="8347" operator="lessThanOrEqual">
      <formula>0</formula>
    </cfRule>
  </conditionalFormatting>
  <conditionalFormatting sqref="T64 T56 T60">
    <cfRule type="cellIs" dxfId="8214" priority="8346" operator="lessThanOrEqual">
      <formula>0</formula>
    </cfRule>
  </conditionalFormatting>
  <conditionalFormatting sqref="T60">
    <cfRule type="cellIs" dxfId="8213" priority="8345" operator="lessThanOrEqual">
      <formula>0</formula>
    </cfRule>
  </conditionalFormatting>
  <conditionalFormatting sqref="T66">
    <cfRule type="cellIs" dxfId="8212" priority="8344" operator="lessThanOrEqual">
      <formula>0</formula>
    </cfRule>
  </conditionalFormatting>
  <conditionalFormatting sqref="T60">
    <cfRule type="cellIs" dxfId="8211" priority="8343" operator="lessThanOrEqual">
      <formula>0</formula>
    </cfRule>
  </conditionalFormatting>
  <conditionalFormatting sqref="T60">
    <cfRule type="cellIs" dxfId="8210" priority="8342" operator="lessThanOrEqual">
      <formula>0</formula>
    </cfRule>
  </conditionalFormatting>
  <conditionalFormatting sqref="T64">
    <cfRule type="cellIs" dxfId="8209" priority="8340" operator="lessThanOrEqual">
      <formula>0</formula>
    </cfRule>
  </conditionalFormatting>
  <conditionalFormatting sqref="T64">
    <cfRule type="cellIs" dxfId="8208" priority="8341" operator="lessThanOrEqual">
      <formula>0</formula>
    </cfRule>
  </conditionalFormatting>
  <conditionalFormatting sqref="T64">
    <cfRule type="cellIs" dxfId="8207" priority="8339" operator="lessThanOrEqual">
      <formula>0</formula>
    </cfRule>
  </conditionalFormatting>
  <conditionalFormatting sqref="T61">
    <cfRule type="cellIs" dxfId="8206" priority="8338" operator="lessThanOrEqual">
      <formula>0</formula>
    </cfRule>
  </conditionalFormatting>
  <conditionalFormatting sqref="T64">
    <cfRule type="cellIs" dxfId="8205" priority="8337" operator="lessThanOrEqual">
      <formula>0</formula>
    </cfRule>
  </conditionalFormatting>
  <conditionalFormatting sqref="T64">
    <cfRule type="cellIs" dxfId="8204" priority="8336" operator="lessThanOrEqual">
      <formula>0</formula>
    </cfRule>
  </conditionalFormatting>
  <conditionalFormatting sqref="T64">
    <cfRule type="cellIs" dxfId="8203" priority="8335" operator="lessThanOrEqual">
      <formula>0</formula>
    </cfRule>
  </conditionalFormatting>
  <conditionalFormatting sqref="T64">
    <cfRule type="cellIs" dxfId="8202" priority="8334" operator="lessThanOrEqual">
      <formula>0</formula>
    </cfRule>
  </conditionalFormatting>
  <conditionalFormatting sqref="T61">
    <cfRule type="cellIs" dxfId="8201" priority="8333" operator="lessThanOrEqual">
      <formula>0</formula>
    </cfRule>
  </conditionalFormatting>
  <conditionalFormatting sqref="T64">
    <cfRule type="cellIs" dxfId="8200" priority="8332" operator="lessThanOrEqual">
      <formula>0</formula>
    </cfRule>
  </conditionalFormatting>
  <conditionalFormatting sqref="T64">
    <cfRule type="cellIs" dxfId="8199" priority="8331" operator="lessThanOrEqual">
      <formula>0</formula>
    </cfRule>
  </conditionalFormatting>
  <conditionalFormatting sqref="T64">
    <cfRule type="cellIs" dxfId="8198" priority="8330" operator="lessThanOrEqual">
      <formula>0</formula>
    </cfRule>
  </conditionalFormatting>
  <conditionalFormatting sqref="T66">
    <cfRule type="cellIs" dxfId="8197" priority="8328" operator="lessThanOrEqual">
      <formula>0</formula>
    </cfRule>
  </conditionalFormatting>
  <conditionalFormatting sqref="T66">
    <cfRule type="cellIs" dxfId="8196" priority="8329" operator="lessThanOrEqual">
      <formula>0</formula>
    </cfRule>
  </conditionalFormatting>
  <conditionalFormatting sqref="T64">
    <cfRule type="cellIs" dxfId="8195" priority="8327" operator="lessThanOrEqual">
      <formula>0</formula>
    </cfRule>
  </conditionalFormatting>
  <conditionalFormatting sqref="T66">
    <cfRule type="cellIs" dxfId="8194" priority="8326" operator="lessThanOrEqual">
      <formula>0</formula>
    </cfRule>
  </conditionalFormatting>
  <conditionalFormatting sqref="T66">
    <cfRule type="cellIs" dxfId="8193" priority="8324" operator="lessThanOrEqual">
      <formula>0</formula>
    </cfRule>
  </conditionalFormatting>
  <conditionalFormatting sqref="T64">
    <cfRule type="cellIs" dxfId="8192" priority="8325" operator="lessThanOrEqual">
      <formula>0</formula>
    </cfRule>
  </conditionalFormatting>
  <conditionalFormatting sqref="T66">
    <cfRule type="cellIs" dxfId="8191" priority="8323" operator="lessThanOrEqual">
      <formula>0</formula>
    </cfRule>
  </conditionalFormatting>
  <conditionalFormatting sqref="T64">
    <cfRule type="cellIs" dxfId="8190" priority="8322" operator="lessThanOrEqual">
      <formula>0</formula>
    </cfRule>
  </conditionalFormatting>
  <conditionalFormatting sqref="T66">
    <cfRule type="cellIs" dxfId="8189" priority="8321" operator="lessThanOrEqual">
      <formula>0</formula>
    </cfRule>
  </conditionalFormatting>
  <conditionalFormatting sqref="T60">
    <cfRule type="cellIs" dxfId="8188" priority="8319" operator="lessThanOrEqual">
      <formula>0</formula>
    </cfRule>
  </conditionalFormatting>
  <conditionalFormatting sqref="T60">
    <cfRule type="cellIs" dxfId="8187" priority="8318" operator="lessThanOrEqual">
      <formula>0</formula>
    </cfRule>
  </conditionalFormatting>
  <conditionalFormatting sqref="T60">
    <cfRule type="cellIs" dxfId="8186" priority="8320" operator="lessThanOrEqual">
      <formula>0</formula>
    </cfRule>
  </conditionalFormatting>
  <conditionalFormatting sqref="T60">
    <cfRule type="cellIs" dxfId="8185" priority="8317" operator="lessThanOrEqual">
      <formula>0</formula>
    </cfRule>
  </conditionalFormatting>
  <conditionalFormatting sqref="T64">
    <cfRule type="cellIs" dxfId="8184" priority="8155" operator="lessThanOrEqual">
      <formula>0</formula>
    </cfRule>
  </conditionalFormatting>
  <conditionalFormatting sqref="T68">
    <cfRule type="cellIs" dxfId="8183" priority="8154" operator="lessThanOrEqual">
      <formula>0</formula>
    </cfRule>
  </conditionalFormatting>
  <conditionalFormatting sqref="T68">
    <cfRule type="cellIs" dxfId="8182" priority="8153" operator="lessThanOrEqual">
      <formula>0</formula>
    </cfRule>
  </conditionalFormatting>
  <conditionalFormatting sqref="T68">
    <cfRule type="cellIs" dxfId="8181" priority="8152" operator="lessThanOrEqual">
      <formula>0</formula>
    </cfRule>
  </conditionalFormatting>
  <conditionalFormatting sqref="T65">
    <cfRule type="cellIs" dxfId="8180" priority="8151" operator="lessThanOrEqual">
      <formula>0</formula>
    </cfRule>
  </conditionalFormatting>
  <conditionalFormatting sqref="T68">
    <cfRule type="cellIs" dxfId="8179" priority="8150" operator="lessThanOrEqual">
      <formula>0</formula>
    </cfRule>
  </conditionalFormatting>
  <conditionalFormatting sqref="T68">
    <cfRule type="cellIs" dxfId="8178" priority="8149" operator="lessThanOrEqual">
      <formula>0</formula>
    </cfRule>
  </conditionalFormatting>
  <conditionalFormatting sqref="T68">
    <cfRule type="cellIs" dxfId="8177" priority="8148" operator="lessThanOrEqual">
      <formula>0</formula>
    </cfRule>
  </conditionalFormatting>
  <conditionalFormatting sqref="T68">
    <cfRule type="cellIs" dxfId="8176" priority="8147" operator="lessThanOrEqual">
      <formula>0</formula>
    </cfRule>
  </conditionalFormatting>
  <conditionalFormatting sqref="T65">
    <cfRule type="cellIs" dxfId="8175" priority="8146" operator="lessThanOrEqual">
      <formula>0</formula>
    </cfRule>
  </conditionalFormatting>
  <conditionalFormatting sqref="T68">
    <cfRule type="cellIs" dxfId="8174" priority="8316" operator="lessThanOrEqual">
      <formula>0</formula>
    </cfRule>
  </conditionalFormatting>
  <conditionalFormatting sqref="T68">
    <cfRule type="cellIs" dxfId="8173" priority="8315" operator="lessThanOrEqual">
      <formula>0</formula>
    </cfRule>
  </conditionalFormatting>
  <conditionalFormatting sqref="T68">
    <cfRule type="cellIs" dxfId="8172" priority="8313" operator="lessThanOrEqual">
      <formula>0</formula>
    </cfRule>
  </conditionalFormatting>
  <conditionalFormatting sqref="T68">
    <cfRule type="cellIs" dxfId="8171" priority="8314" operator="lessThanOrEqual">
      <formula>0</formula>
    </cfRule>
  </conditionalFormatting>
  <conditionalFormatting sqref="T68">
    <cfRule type="cellIs" dxfId="8170" priority="8312" operator="lessThanOrEqual">
      <formula>0</formula>
    </cfRule>
  </conditionalFormatting>
  <conditionalFormatting sqref="T68">
    <cfRule type="cellIs" dxfId="8169" priority="8311" operator="lessThanOrEqual">
      <formula>0</formula>
    </cfRule>
  </conditionalFormatting>
  <conditionalFormatting sqref="T68">
    <cfRule type="cellIs" dxfId="8168" priority="8310" operator="lessThanOrEqual">
      <formula>0</formula>
    </cfRule>
  </conditionalFormatting>
  <conditionalFormatting sqref="T68">
    <cfRule type="cellIs" dxfId="8167" priority="8309" operator="lessThanOrEqual">
      <formula>0</formula>
    </cfRule>
  </conditionalFormatting>
  <conditionalFormatting sqref="T64">
    <cfRule type="cellIs" dxfId="8166" priority="8296" operator="lessThanOrEqual">
      <formula>0</formula>
    </cfRule>
  </conditionalFormatting>
  <conditionalFormatting sqref="T60">
    <cfRule type="cellIs" dxfId="8165" priority="8308" operator="lessThanOrEqual">
      <formula>0</formula>
    </cfRule>
  </conditionalFormatting>
  <conditionalFormatting sqref="T66">
    <cfRule type="cellIs" dxfId="8164" priority="8307" operator="lessThanOrEqual">
      <formula>0</formula>
    </cfRule>
  </conditionalFormatting>
  <conditionalFormatting sqref="T60">
    <cfRule type="cellIs" dxfId="8163" priority="8306" operator="lessThanOrEqual">
      <formula>0</formula>
    </cfRule>
  </conditionalFormatting>
  <conditionalFormatting sqref="T60">
    <cfRule type="cellIs" dxfId="8162" priority="8305" operator="lessThanOrEqual">
      <formula>0</formula>
    </cfRule>
  </conditionalFormatting>
  <conditionalFormatting sqref="T64">
    <cfRule type="cellIs" dxfId="8161" priority="8303" operator="lessThanOrEqual">
      <formula>0</formula>
    </cfRule>
  </conditionalFormatting>
  <conditionalFormatting sqref="T64">
    <cfRule type="cellIs" dxfId="8160" priority="8304" operator="lessThanOrEqual">
      <formula>0</formula>
    </cfRule>
  </conditionalFormatting>
  <conditionalFormatting sqref="T69">
    <cfRule type="cellIs" dxfId="8159" priority="8302" operator="lessThanOrEqual">
      <formula>0</formula>
    </cfRule>
  </conditionalFormatting>
  <conditionalFormatting sqref="T64">
    <cfRule type="cellIs" dxfId="8158" priority="8301" operator="lessThanOrEqual">
      <formula>0</formula>
    </cfRule>
  </conditionalFormatting>
  <conditionalFormatting sqref="T61">
    <cfRule type="cellIs" dxfId="8157" priority="8300" operator="lessThanOrEqual">
      <formula>0</formula>
    </cfRule>
  </conditionalFormatting>
  <conditionalFormatting sqref="T61">
    <cfRule type="cellIs" dxfId="8156" priority="8295" operator="lessThanOrEqual">
      <formula>0</formula>
    </cfRule>
  </conditionalFormatting>
  <conditionalFormatting sqref="T66">
    <cfRule type="cellIs" dxfId="8155" priority="8274" operator="lessThanOrEqual">
      <formula>0</formula>
    </cfRule>
  </conditionalFormatting>
  <conditionalFormatting sqref="T66">
    <cfRule type="cellIs" dxfId="8154" priority="8273" operator="lessThanOrEqual">
      <formula>0</formula>
    </cfRule>
  </conditionalFormatting>
  <conditionalFormatting sqref="T66">
    <cfRule type="cellIs" dxfId="8153" priority="8272" operator="lessThanOrEqual">
      <formula>0</formula>
    </cfRule>
  </conditionalFormatting>
  <conditionalFormatting sqref="T66">
    <cfRule type="cellIs" dxfId="8152" priority="8270" operator="lessThanOrEqual">
      <formula>0</formula>
    </cfRule>
  </conditionalFormatting>
  <conditionalFormatting sqref="T66">
    <cfRule type="cellIs" dxfId="8151" priority="8271" operator="lessThanOrEqual">
      <formula>0</formula>
    </cfRule>
  </conditionalFormatting>
  <conditionalFormatting sqref="T66">
    <cfRule type="cellIs" dxfId="8150" priority="8269" operator="lessThanOrEqual">
      <formula>0</formula>
    </cfRule>
  </conditionalFormatting>
  <conditionalFormatting sqref="T60">
    <cfRule type="cellIs" dxfId="8149" priority="8267" operator="lessThanOrEqual">
      <formula>0</formula>
    </cfRule>
  </conditionalFormatting>
  <conditionalFormatting sqref="T60">
    <cfRule type="cellIs" dxfId="8148" priority="8266" operator="lessThanOrEqual">
      <formula>0</formula>
    </cfRule>
  </conditionalFormatting>
  <conditionalFormatting sqref="T60">
    <cfRule type="cellIs" dxfId="8147" priority="8268" operator="lessThanOrEqual">
      <formula>0</formula>
    </cfRule>
  </conditionalFormatting>
  <conditionalFormatting sqref="T60">
    <cfRule type="cellIs" dxfId="8146" priority="8265" operator="lessThanOrEqual">
      <formula>0</formula>
    </cfRule>
  </conditionalFormatting>
  <conditionalFormatting sqref="T66">
    <cfRule type="cellIs" dxfId="8145" priority="8264" operator="lessThanOrEqual">
      <formula>0</formula>
    </cfRule>
  </conditionalFormatting>
  <conditionalFormatting sqref="T60">
    <cfRule type="cellIs" dxfId="8144" priority="8244" operator="lessThanOrEqual">
      <formula>0</formula>
    </cfRule>
  </conditionalFormatting>
  <conditionalFormatting sqref="T60">
    <cfRule type="cellIs" dxfId="8143" priority="8243" operator="lessThanOrEqual">
      <formula>0</formula>
    </cfRule>
  </conditionalFormatting>
  <conditionalFormatting sqref="T70">
    <cfRule type="cellIs" dxfId="8142" priority="8242" operator="lessThanOrEqual">
      <formula>0</formula>
    </cfRule>
  </conditionalFormatting>
  <conditionalFormatting sqref="T66">
    <cfRule type="cellIs" dxfId="8141" priority="8209" operator="lessThanOrEqual">
      <formula>0</formula>
    </cfRule>
  </conditionalFormatting>
  <conditionalFormatting sqref="T66">
    <cfRule type="cellIs" dxfId="8140" priority="8208" operator="lessThanOrEqual">
      <formula>0</formula>
    </cfRule>
  </conditionalFormatting>
  <conditionalFormatting sqref="T66">
    <cfRule type="cellIs" dxfId="8139" priority="8207" operator="lessThanOrEqual">
      <formula>0</formula>
    </cfRule>
  </conditionalFormatting>
  <conditionalFormatting sqref="T66">
    <cfRule type="cellIs" dxfId="8138" priority="8206" operator="lessThanOrEqual">
      <formula>0</formula>
    </cfRule>
  </conditionalFormatting>
  <conditionalFormatting sqref="T70">
    <cfRule type="cellIs" dxfId="8137" priority="8157" operator="lessThanOrEqual">
      <formula>0</formula>
    </cfRule>
  </conditionalFormatting>
  <conditionalFormatting sqref="T64">
    <cfRule type="cellIs" dxfId="8136" priority="8156" operator="lessThanOrEqual">
      <formula>0</formula>
    </cfRule>
  </conditionalFormatting>
  <conditionalFormatting sqref="T70">
    <cfRule type="cellIs" dxfId="8135" priority="8136" operator="lessThanOrEqual">
      <formula>0</formula>
    </cfRule>
  </conditionalFormatting>
  <conditionalFormatting sqref="T70">
    <cfRule type="cellIs" dxfId="8134" priority="8135" operator="lessThanOrEqual">
      <formula>0</formula>
    </cfRule>
  </conditionalFormatting>
  <conditionalFormatting sqref="T68">
    <cfRule type="cellIs" dxfId="8133" priority="8134" operator="lessThanOrEqual">
      <formula>0</formula>
    </cfRule>
  </conditionalFormatting>
  <conditionalFormatting sqref="T70">
    <cfRule type="cellIs" dxfId="8132" priority="8133" operator="lessThanOrEqual">
      <formula>0</formula>
    </cfRule>
  </conditionalFormatting>
  <conditionalFormatting sqref="T64">
    <cfRule type="cellIs" dxfId="8131" priority="8131" operator="lessThanOrEqual">
      <formula>0</formula>
    </cfRule>
  </conditionalFormatting>
  <conditionalFormatting sqref="T64">
    <cfRule type="cellIs" dxfId="8130" priority="8130" operator="lessThanOrEqual">
      <formula>0</formula>
    </cfRule>
  </conditionalFormatting>
  <conditionalFormatting sqref="T64">
    <cfRule type="cellIs" dxfId="8129" priority="8132" operator="lessThanOrEqual">
      <formula>0</formula>
    </cfRule>
  </conditionalFormatting>
  <conditionalFormatting sqref="T64">
    <cfRule type="cellIs" dxfId="8128" priority="8129" operator="lessThanOrEqual">
      <formula>0</formula>
    </cfRule>
  </conditionalFormatting>
  <conditionalFormatting sqref="T66">
    <cfRule type="cellIs" dxfId="8127" priority="8061" operator="lessThanOrEqual">
      <formula>0</formula>
    </cfRule>
  </conditionalFormatting>
  <conditionalFormatting sqref="T66">
    <cfRule type="cellIs" dxfId="8126" priority="8062" operator="lessThanOrEqual">
      <formula>0</formula>
    </cfRule>
  </conditionalFormatting>
  <conditionalFormatting sqref="T66">
    <cfRule type="cellIs" dxfId="8125" priority="8060" operator="lessThanOrEqual">
      <formula>0</formula>
    </cfRule>
  </conditionalFormatting>
  <conditionalFormatting sqref="T68">
    <cfRule type="cellIs" dxfId="8124" priority="8052" operator="lessThanOrEqual">
      <formula>0</formula>
    </cfRule>
  </conditionalFormatting>
  <conditionalFormatting sqref="T66">
    <cfRule type="cellIs" dxfId="8123" priority="8057" operator="lessThanOrEqual">
      <formula>0</formula>
    </cfRule>
  </conditionalFormatting>
  <conditionalFormatting sqref="T66">
    <cfRule type="cellIs" dxfId="8122" priority="8058" operator="lessThanOrEqual">
      <formula>0</formula>
    </cfRule>
  </conditionalFormatting>
  <conditionalFormatting sqref="T66">
    <cfRule type="cellIs" dxfId="8121" priority="8056" operator="lessThanOrEqual">
      <formula>0</formula>
    </cfRule>
  </conditionalFormatting>
  <conditionalFormatting sqref="T68">
    <cfRule type="cellIs" dxfId="8120" priority="8055" operator="lessThanOrEqual">
      <formula>0</formula>
    </cfRule>
  </conditionalFormatting>
  <conditionalFormatting sqref="T68">
    <cfRule type="cellIs" dxfId="8119" priority="8054" operator="lessThanOrEqual">
      <formula>0</formula>
    </cfRule>
  </conditionalFormatting>
  <conditionalFormatting sqref="T66">
    <cfRule type="cellIs" dxfId="8118" priority="8053" operator="lessThanOrEqual">
      <formula>0</formula>
    </cfRule>
  </conditionalFormatting>
  <conditionalFormatting sqref="T66">
    <cfRule type="cellIs" dxfId="8117" priority="8051" operator="lessThanOrEqual">
      <formula>0</formula>
    </cfRule>
  </conditionalFormatting>
  <conditionalFormatting sqref="T68">
    <cfRule type="cellIs" dxfId="8116" priority="8050" operator="lessThanOrEqual">
      <formula>0</formula>
    </cfRule>
  </conditionalFormatting>
  <conditionalFormatting sqref="T68">
    <cfRule type="cellIs" dxfId="8115" priority="8049" operator="lessThanOrEqual">
      <formula>0</formula>
    </cfRule>
  </conditionalFormatting>
  <conditionalFormatting sqref="T66">
    <cfRule type="cellIs" dxfId="8114" priority="8048" operator="lessThanOrEqual">
      <formula>0</formula>
    </cfRule>
  </conditionalFormatting>
  <conditionalFormatting sqref="T68">
    <cfRule type="cellIs" dxfId="8113" priority="8047" operator="lessThanOrEqual">
      <formula>0</formula>
    </cfRule>
  </conditionalFormatting>
  <conditionalFormatting sqref="T70">
    <cfRule type="cellIs" dxfId="8112" priority="8046" operator="lessThanOrEqual">
      <formula>0</formula>
    </cfRule>
  </conditionalFormatting>
  <conditionalFormatting sqref="T68">
    <cfRule type="cellIs" dxfId="8111" priority="8045" operator="lessThanOrEqual">
      <formula>0</formula>
    </cfRule>
  </conditionalFormatting>
  <conditionalFormatting sqref="T70">
    <cfRule type="cellIs" dxfId="8110" priority="8044" operator="lessThanOrEqual">
      <formula>0</formula>
    </cfRule>
  </conditionalFormatting>
  <conditionalFormatting sqref="T68">
    <cfRule type="cellIs" dxfId="8109" priority="8035" operator="lessThanOrEqual">
      <formula>0</formula>
    </cfRule>
  </conditionalFormatting>
  <conditionalFormatting sqref="T68">
    <cfRule type="cellIs" dxfId="8108" priority="8025" operator="lessThanOrEqual">
      <formula>0</formula>
    </cfRule>
  </conditionalFormatting>
  <conditionalFormatting sqref="T70">
    <cfRule type="cellIs" dxfId="8107" priority="8033" operator="lessThanOrEqual">
      <formula>0</formula>
    </cfRule>
  </conditionalFormatting>
  <conditionalFormatting sqref="T70">
    <cfRule type="cellIs" dxfId="8106" priority="8032" operator="lessThanOrEqual">
      <formula>0</formula>
    </cfRule>
  </conditionalFormatting>
  <conditionalFormatting sqref="T68">
    <cfRule type="cellIs" dxfId="8105" priority="8031" operator="lessThanOrEqual">
      <formula>0</formula>
    </cfRule>
  </conditionalFormatting>
  <conditionalFormatting sqref="T70">
    <cfRule type="cellIs" dxfId="8104" priority="8030" operator="lessThanOrEqual">
      <formula>0</formula>
    </cfRule>
  </conditionalFormatting>
  <conditionalFormatting sqref="T67">
    <cfRule type="cellIs" dxfId="8103" priority="8029" operator="lessThanOrEqual">
      <formula>0</formula>
    </cfRule>
  </conditionalFormatting>
  <conditionalFormatting sqref="T68">
    <cfRule type="cellIs" dxfId="8102" priority="8036" operator="lessThanOrEqual">
      <formula>0</formula>
    </cfRule>
  </conditionalFormatting>
  <conditionalFormatting sqref="T68">
    <cfRule type="cellIs" dxfId="8101" priority="8034" operator="lessThanOrEqual">
      <formula>0</formula>
    </cfRule>
  </conditionalFormatting>
  <conditionalFormatting sqref="T68">
    <cfRule type="cellIs" dxfId="8100" priority="8028" operator="lessThanOrEqual">
      <formula>0</formula>
    </cfRule>
  </conditionalFormatting>
  <conditionalFormatting sqref="T70">
    <cfRule type="cellIs" dxfId="8099" priority="8027" operator="lessThanOrEqual">
      <formula>0</formula>
    </cfRule>
  </conditionalFormatting>
  <conditionalFormatting sqref="T70">
    <cfRule type="cellIs" dxfId="8098" priority="8026" operator="lessThanOrEqual">
      <formula>0</formula>
    </cfRule>
  </conditionalFormatting>
  <conditionalFormatting sqref="T70">
    <cfRule type="cellIs" dxfId="8097" priority="8024" operator="lessThanOrEqual">
      <formula>0</formula>
    </cfRule>
  </conditionalFormatting>
  <conditionalFormatting sqref="T68">
    <cfRule type="cellIs" dxfId="8096" priority="8022" operator="lessThanOrEqual">
      <formula>0</formula>
    </cfRule>
  </conditionalFormatting>
  <conditionalFormatting sqref="T66">
    <cfRule type="cellIs" dxfId="8095" priority="8021" operator="lessThanOrEqual">
      <formula>0</formula>
    </cfRule>
  </conditionalFormatting>
  <conditionalFormatting sqref="T66">
    <cfRule type="cellIs" dxfId="8094" priority="8020" operator="lessThanOrEqual">
      <formula>0</formula>
    </cfRule>
  </conditionalFormatting>
  <conditionalFormatting sqref="T71">
    <cfRule type="cellIs" dxfId="8093" priority="8019" operator="lessThanOrEqual">
      <formula>0</formula>
    </cfRule>
  </conditionalFormatting>
  <conditionalFormatting sqref="T66">
    <cfRule type="cellIs" dxfId="8092" priority="8018" operator="lessThanOrEqual">
      <formula>0</formula>
    </cfRule>
  </conditionalFormatting>
  <conditionalFormatting sqref="T66">
    <cfRule type="cellIs" dxfId="8091" priority="8017" operator="lessThanOrEqual">
      <formula>0</formula>
    </cfRule>
  </conditionalFormatting>
  <conditionalFormatting sqref="T66">
    <cfRule type="cellIs" dxfId="8090" priority="8016" operator="lessThanOrEqual">
      <formula>0</formula>
    </cfRule>
  </conditionalFormatting>
  <conditionalFormatting sqref="T66">
    <cfRule type="cellIs" dxfId="8089" priority="8015" operator="lessThanOrEqual">
      <formula>0</formula>
    </cfRule>
  </conditionalFormatting>
  <conditionalFormatting sqref="T66">
    <cfRule type="cellIs" dxfId="8088" priority="8014" operator="lessThanOrEqual">
      <formula>0</formula>
    </cfRule>
  </conditionalFormatting>
  <conditionalFormatting sqref="T66">
    <cfRule type="cellIs" dxfId="8087" priority="8013" operator="lessThanOrEqual">
      <formula>0</formula>
    </cfRule>
  </conditionalFormatting>
  <conditionalFormatting sqref="T66">
    <cfRule type="cellIs" dxfId="8086" priority="8012" operator="lessThanOrEqual">
      <formula>0</formula>
    </cfRule>
  </conditionalFormatting>
  <conditionalFormatting sqref="T66">
    <cfRule type="cellIs" dxfId="8085" priority="8011" operator="lessThanOrEqual">
      <formula>0</formula>
    </cfRule>
  </conditionalFormatting>
  <conditionalFormatting sqref="T68">
    <cfRule type="cellIs" dxfId="8084" priority="8010" operator="lessThanOrEqual">
      <formula>0</formula>
    </cfRule>
  </conditionalFormatting>
  <conditionalFormatting sqref="T68">
    <cfRule type="cellIs" dxfId="8083" priority="8009" operator="lessThanOrEqual">
      <formula>0</formula>
    </cfRule>
  </conditionalFormatting>
  <conditionalFormatting sqref="T66">
    <cfRule type="cellIs" dxfId="8082" priority="8008" operator="lessThanOrEqual">
      <formula>0</formula>
    </cfRule>
  </conditionalFormatting>
  <conditionalFormatting sqref="T68">
    <cfRule type="cellIs" dxfId="8081" priority="8007" operator="lessThanOrEqual">
      <formula>0</formula>
    </cfRule>
  </conditionalFormatting>
  <conditionalFormatting sqref="T66">
    <cfRule type="cellIs" dxfId="8080" priority="8006" operator="lessThanOrEqual">
      <formula>0</formula>
    </cfRule>
  </conditionalFormatting>
  <conditionalFormatting sqref="T68">
    <cfRule type="cellIs" dxfId="8079" priority="8005" operator="lessThanOrEqual">
      <formula>0</formula>
    </cfRule>
  </conditionalFormatting>
  <conditionalFormatting sqref="T68">
    <cfRule type="cellIs" dxfId="8078" priority="8004" operator="lessThanOrEqual">
      <formula>0</formula>
    </cfRule>
  </conditionalFormatting>
  <conditionalFormatting sqref="T66">
    <cfRule type="cellIs" dxfId="8077" priority="8003" operator="lessThanOrEqual">
      <formula>0</formula>
    </cfRule>
  </conditionalFormatting>
  <conditionalFormatting sqref="T68">
    <cfRule type="cellIs" dxfId="8076" priority="8002" operator="lessThanOrEqual">
      <formula>0</formula>
    </cfRule>
  </conditionalFormatting>
  <conditionalFormatting sqref="T68">
    <cfRule type="cellIs" dxfId="8075" priority="8000" operator="lessThanOrEqual">
      <formula>0</formula>
    </cfRule>
  </conditionalFormatting>
  <conditionalFormatting sqref="T70">
    <cfRule type="cellIs" dxfId="8074" priority="7999" operator="lessThanOrEqual">
      <formula>0</formula>
    </cfRule>
  </conditionalFormatting>
  <conditionalFormatting sqref="T70">
    <cfRule type="cellIs" dxfId="8073" priority="8001" operator="lessThanOrEqual">
      <formula>0</formula>
    </cfRule>
  </conditionalFormatting>
  <conditionalFormatting sqref="T68">
    <cfRule type="cellIs" dxfId="8072" priority="7998" operator="lessThanOrEqual">
      <formula>0</formula>
    </cfRule>
  </conditionalFormatting>
  <conditionalFormatting sqref="T68">
    <cfRule type="cellIs" dxfId="8071" priority="7993" operator="lessThanOrEqual">
      <formula>0</formula>
    </cfRule>
  </conditionalFormatting>
  <conditionalFormatting sqref="T68">
    <cfRule type="cellIs" dxfId="8070" priority="7992" operator="lessThanOrEqual">
      <formula>0</formula>
    </cfRule>
  </conditionalFormatting>
  <conditionalFormatting sqref="T68">
    <cfRule type="cellIs" dxfId="8069" priority="7991" operator="lessThanOrEqual">
      <formula>0</formula>
    </cfRule>
  </conditionalFormatting>
  <conditionalFormatting sqref="T68">
    <cfRule type="cellIs" dxfId="8068" priority="7990" operator="lessThanOrEqual">
      <formula>0</formula>
    </cfRule>
  </conditionalFormatting>
  <conditionalFormatting sqref="T68">
    <cfRule type="cellIs" dxfId="8067" priority="7989" operator="lessThanOrEqual">
      <formula>0</formula>
    </cfRule>
  </conditionalFormatting>
  <conditionalFormatting sqref="T70">
    <cfRule type="cellIs" dxfId="8066" priority="7988" operator="lessThanOrEqual">
      <formula>0</formula>
    </cfRule>
  </conditionalFormatting>
  <conditionalFormatting sqref="T70">
    <cfRule type="cellIs" dxfId="8065" priority="7987" operator="lessThanOrEqual">
      <formula>0</formula>
    </cfRule>
  </conditionalFormatting>
  <conditionalFormatting sqref="T68">
    <cfRule type="cellIs" dxfId="8064" priority="7986" operator="lessThanOrEqual">
      <formula>0</formula>
    </cfRule>
  </conditionalFormatting>
  <conditionalFormatting sqref="T70">
    <cfRule type="cellIs" dxfId="8063" priority="7985" operator="lessThanOrEqual">
      <formula>0</formula>
    </cfRule>
  </conditionalFormatting>
  <conditionalFormatting sqref="T68">
    <cfRule type="cellIs" dxfId="8062" priority="7983" operator="lessThanOrEqual">
      <formula>0</formula>
    </cfRule>
  </conditionalFormatting>
  <conditionalFormatting sqref="T67">
    <cfRule type="cellIs" dxfId="8061" priority="7984" operator="lessThanOrEqual">
      <formula>0</formula>
    </cfRule>
  </conditionalFormatting>
  <conditionalFormatting sqref="T70">
    <cfRule type="cellIs" dxfId="8060" priority="7982" operator="lessThanOrEqual">
      <formula>0</formula>
    </cfRule>
  </conditionalFormatting>
  <conditionalFormatting sqref="T70">
    <cfRule type="cellIs" dxfId="8059" priority="7981" operator="lessThanOrEqual">
      <formula>0</formula>
    </cfRule>
  </conditionalFormatting>
  <conditionalFormatting sqref="T68">
    <cfRule type="cellIs" dxfId="8058" priority="7980" operator="lessThanOrEqual">
      <formula>0</formula>
    </cfRule>
  </conditionalFormatting>
  <conditionalFormatting sqref="T70">
    <cfRule type="cellIs" dxfId="8057" priority="7979" operator="lessThanOrEqual">
      <formula>0</formula>
    </cfRule>
  </conditionalFormatting>
  <conditionalFormatting sqref="T70">
    <cfRule type="cellIs" dxfId="8056" priority="7978" operator="lessThanOrEqual">
      <formula>0</formula>
    </cfRule>
  </conditionalFormatting>
  <conditionalFormatting sqref="T68">
    <cfRule type="cellIs" dxfId="8055" priority="7977" operator="lessThanOrEqual">
      <formula>0</formula>
    </cfRule>
  </conditionalFormatting>
  <conditionalFormatting sqref="T73">
    <cfRule type="cellIs" dxfId="8054" priority="7975" operator="lessThanOrEqual">
      <formula>0</formula>
    </cfRule>
  </conditionalFormatting>
  <conditionalFormatting sqref="T68">
    <cfRule type="cellIs" dxfId="8053" priority="7974" operator="lessThanOrEqual">
      <formula>0</formula>
    </cfRule>
  </conditionalFormatting>
  <conditionalFormatting sqref="T68">
    <cfRule type="cellIs" dxfId="8052" priority="7976" operator="lessThanOrEqual">
      <formula>0</formula>
    </cfRule>
  </conditionalFormatting>
  <conditionalFormatting sqref="T68">
    <cfRule type="cellIs" dxfId="8051" priority="7973" operator="lessThanOrEqual">
      <formula>0</formula>
    </cfRule>
  </conditionalFormatting>
  <conditionalFormatting sqref="T68">
    <cfRule type="cellIs" dxfId="8050" priority="7971" operator="lessThanOrEqual">
      <formula>0</formula>
    </cfRule>
  </conditionalFormatting>
  <conditionalFormatting sqref="T68">
    <cfRule type="cellIs" dxfId="8049" priority="7972" operator="lessThanOrEqual">
      <formula>0</formula>
    </cfRule>
  </conditionalFormatting>
  <conditionalFormatting sqref="T68">
    <cfRule type="cellIs" dxfId="8048" priority="7970" operator="lessThanOrEqual">
      <formula>0</formula>
    </cfRule>
  </conditionalFormatting>
  <conditionalFormatting sqref="T68">
    <cfRule type="cellIs" dxfId="8047" priority="7969" operator="lessThanOrEqual">
      <formula>0</formula>
    </cfRule>
  </conditionalFormatting>
  <conditionalFormatting sqref="T68">
    <cfRule type="cellIs" dxfId="8046" priority="7968" operator="lessThanOrEqual">
      <formula>0</formula>
    </cfRule>
  </conditionalFormatting>
  <conditionalFormatting sqref="T68">
    <cfRule type="cellIs" dxfId="8045" priority="7967" operator="lessThanOrEqual">
      <formula>0</formula>
    </cfRule>
  </conditionalFormatting>
  <conditionalFormatting sqref="T70">
    <cfRule type="cellIs" dxfId="8044" priority="7966" operator="lessThanOrEqual">
      <formula>0</formula>
    </cfRule>
  </conditionalFormatting>
  <conditionalFormatting sqref="T70">
    <cfRule type="cellIs" dxfId="8043" priority="7965" operator="lessThanOrEqual">
      <formula>0</formula>
    </cfRule>
  </conditionalFormatting>
  <conditionalFormatting sqref="T68">
    <cfRule type="cellIs" dxfId="8042" priority="7964" operator="lessThanOrEqual">
      <formula>0</formula>
    </cfRule>
  </conditionalFormatting>
  <conditionalFormatting sqref="T70">
    <cfRule type="cellIs" dxfId="8041" priority="7963" operator="lessThanOrEqual">
      <formula>0</formula>
    </cfRule>
  </conditionalFormatting>
  <conditionalFormatting sqref="T68">
    <cfRule type="cellIs" dxfId="8040" priority="7961" operator="lessThanOrEqual">
      <formula>0</formula>
    </cfRule>
  </conditionalFormatting>
  <conditionalFormatting sqref="T70">
    <cfRule type="cellIs" dxfId="8039" priority="7960" operator="lessThanOrEqual">
      <formula>0</formula>
    </cfRule>
  </conditionalFormatting>
  <conditionalFormatting sqref="T67">
    <cfRule type="cellIs" dxfId="8038" priority="7962" operator="lessThanOrEqual">
      <formula>0</formula>
    </cfRule>
  </conditionalFormatting>
  <conditionalFormatting sqref="T70">
    <cfRule type="cellIs" dxfId="8037" priority="7959" operator="lessThanOrEqual">
      <formula>0</formula>
    </cfRule>
  </conditionalFormatting>
  <conditionalFormatting sqref="T68">
    <cfRule type="cellIs" dxfId="8036" priority="7958" operator="lessThanOrEqual">
      <formula>0</formula>
    </cfRule>
  </conditionalFormatting>
  <conditionalFormatting sqref="T70">
    <cfRule type="cellIs" dxfId="8035" priority="7957" operator="lessThanOrEqual">
      <formula>0</formula>
    </cfRule>
  </conditionalFormatting>
  <conditionalFormatting sqref="T70 T66">
    <cfRule type="cellIs" dxfId="8034" priority="7956" operator="lessThanOrEqual">
      <formula>0</formula>
    </cfRule>
  </conditionalFormatting>
  <conditionalFormatting sqref="T66">
    <cfRule type="cellIs" dxfId="8033" priority="7955" operator="lessThanOrEqual">
      <formula>0</formula>
    </cfRule>
  </conditionalFormatting>
  <conditionalFormatting sqref="T70">
    <cfRule type="cellIs" dxfId="8032" priority="7943" operator="lessThanOrEqual">
      <formula>0</formula>
    </cfRule>
  </conditionalFormatting>
  <conditionalFormatting sqref="T70">
    <cfRule type="cellIs" dxfId="8031" priority="7942" operator="lessThanOrEqual">
      <formula>0</formula>
    </cfRule>
  </conditionalFormatting>
  <conditionalFormatting sqref="T70">
    <cfRule type="cellIs" dxfId="8030" priority="7941" operator="lessThanOrEqual">
      <formula>0</formula>
    </cfRule>
  </conditionalFormatting>
  <conditionalFormatting sqref="T70">
    <cfRule type="cellIs" dxfId="8029" priority="7940" operator="lessThanOrEqual">
      <formula>0</formula>
    </cfRule>
  </conditionalFormatting>
  <conditionalFormatting sqref="T69">
    <cfRule type="cellIs" dxfId="8028" priority="7939" operator="lessThanOrEqual">
      <formula>0</formula>
    </cfRule>
  </conditionalFormatting>
  <conditionalFormatting sqref="T70">
    <cfRule type="cellIs" dxfId="8027" priority="7938" operator="lessThanOrEqual">
      <formula>0</formula>
    </cfRule>
  </conditionalFormatting>
  <conditionalFormatting sqref="T60">
    <cfRule type="cellIs" dxfId="8026" priority="8128" operator="lessThanOrEqual">
      <formula>0</formula>
    </cfRule>
  </conditionalFormatting>
  <conditionalFormatting sqref="T66">
    <cfRule type="cellIs" dxfId="8025" priority="8127" operator="lessThanOrEqual">
      <formula>0</formula>
    </cfRule>
  </conditionalFormatting>
  <conditionalFormatting sqref="T60">
    <cfRule type="cellIs" dxfId="8024" priority="8126" operator="lessThanOrEqual">
      <formula>0</formula>
    </cfRule>
  </conditionalFormatting>
  <conditionalFormatting sqref="T60">
    <cfRule type="cellIs" dxfId="8023" priority="8125" operator="lessThanOrEqual">
      <formula>0</formula>
    </cfRule>
  </conditionalFormatting>
  <conditionalFormatting sqref="T69">
    <cfRule type="cellIs" dxfId="8022" priority="8124" operator="lessThanOrEqual">
      <formula>0</formula>
    </cfRule>
  </conditionalFormatting>
  <conditionalFormatting sqref="T61">
    <cfRule type="cellIs" dxfId="8021" priority="8123" operator="lessThanOrEqual">
      <formula>0</formula>
    </cfRule>
  </conditionalFormatting>
  <conditionalFormatting sqref="T61">
    <cfRule type="cellIs" dxfId="8020" priority="8122" operator="lessThanOrEqual">
      <formula>0</formula>
    </cfRule>
  </conditionalFormatting>
  <conditionalFormatting sqref="T66">
    <cfRule type="cellIs" dxfId="8019" priority="8120" operator="lessThanOrEqual">
      <formula>0</formula>
    </cfRule>
  </conditionalFormatting>
  <conditionalFormatting sqref="T66">
    <cfRule type="cellIs" dxfId="8018" priority="8121" operator="lessThanOrEqual">
      <formula>0</formula>
    </cfRule>
  </conditionalFormatting>
  <conditionalFormatting sqref="T66">
    <cfRule type="cellIs" dxfId="8017" priority="8119" operator="lessThanOrEqual">
      <formula>0</formula>
    </cfRule>
  </conditionalFormatting>
  <conditionalFormatting sqref="T66">
    <cfRule type="cellIs" dxfId="8016" priority="8118" operator="lessThanOrEqual">
      <formula>0</formula>
    </cfRule>
  </conditionalFormatting>
  <conditionalFormatting sqref="T66">
    <cfRule type="cellIs" dxfId="8015" priority="8117" operator="lessThanOrEqual">
      <formula>0</formula>
    </cfRule>
  </conditionalFormatting>
  <conditionalFormatting sqref="T60">
    <cfRule type="cellIs" dxfId="8014" priority="8115" operator="lessThanOrEqual">
      <formula>0</formula>
    </cfRule>
  </conditionalFormatting>
  <conditionalFormatting sqref="T66">
    <cfRule type="cellIs" dxfId="8013" priority="8116" operator="lessThanOrEqual">
      <formula>0</formula>
    </cfRule>
  </conditionalFormatting>
  <conditionalFormatting sqref="T60">
    <cfRule type="cellIs" dxfId="8012" priority="8114" operator="lessThanOrEqual">
      <formula>0</formula>
    </cfRule>
  </conditionalFormatting>
  <conditionalFormatting sqref="T60">
    <cfRule type="cellIs" dxfId="8011" priority="8113" operator="lessThanOrEqual">
      <formula>0</formula>
    </cfRule>
  </conditionalFormatting>
  <conditionalFormatting sqref="T60">
    <cfRule type="cellIs" dxfId="8010" priority="8112" operator="lessThanOrEqual">
      <formula>0</formula>
    </cfRule>
  </conditionalFormatting>
  <conditionalFormatting sqref="T68">
    <cfRule type="cellIs" dxfId="8009" priority="8111" operator="lessThanOrEqual">
      <formula>0</formula>
    </cfRule>
  </conditionalFormatting>
  <conditionalFormatting sqref="T66">
    <cfRule type="cellIs" dxfId="8008" priority="8110" operator="lessThanOrEqual">
      <formula>0</formula>
    </cfRule>
  </conditionalFormatting>
  <conditionalFormatting sqref="T61">
    <cfRule type="cellIs" dxfId="8007" priority="8109" operator="lessThanOrEqual">
      <formula>0</formula>
    </cfRule>
  </conditionalFormatting>
  <conditionalFormatting sqref="T68">
    <cfRule type="cellIs" dxfId="8006" priority="8108" operator="lessThanOrEqual">
      <formula>0</formula>
    </cfRule>
  </conditionalFormatting>
  <conditionalFormatting sqref="T66">
    <cfRule type="cellIs" dxfId="8005" priority="8106" operator="lessThanOrEqual">
      <formula>0</formula>
    </cfRule>
  </conditionalFormatting>
  <conditionalFormatting sqref="T66">
    <cfRule type="cellIs" dxfId="8004" priority="8107" operator="lessThanOrEqual">
      <formula>0</formula>
    </cfRule>
  </conditionalFormatting>
  <conditionalFormatting sqref="T66">
    <cfRule type="cellIs" dxfId="8003" priority="8105" operator="lessThanOrEqual">
      <formula>0</formula>
    </cfRule>
  </conditionalFormatting>
  <conditionalFormatting sqref="T66">
    <cfRule type="cellIs" dxfId="8002" priority="8104" operator="lessThanOrEqual">
      <formula>0</formula>
    </cfRule>
  </conditionalFormatting>
  <conditionalFormatting sqref="T66">
    <cfRule type="cellIs" dxfId="8001" priority="8103" operator="lessThanOrEqual">
      <formula>0</formula>
    </cfRule>
  </conditionalFormatting>
  <conditionalFormatting sqref="T66">
    <cfRule type="cellIs" dxfId="8000" priority="8102" operator="lessThanOrEqual">
      <formula>0</formula>
    </cfRule>
  </conditionalFormatting>
  <conditionalFormatting sqref="T60">
    <cfRule type="cellIs" dxfId="7999" priority="8100" operator="lessThanOrEqual">
      <formula>0</formula>
    </cfRule>
  </conditionalFormatting>
  <conditionalFormatting sqref="T60">
    <cfRule type="cellIs" dxfId="7998" priority="8099" operator="lessThanOrEqual">
      <formula>0</formula>
    </cfRule>
  </conditionalFormatting>
  <conditionalFormatting sqref="T60">
    <cfRule type="cellIs" dxfId="7997" priority="8101" operator="lessThanOrEqual">
      <formula>0</formula>
    </cfRule>
  </conditionalFormatting>
  <conditionalFormatting sqref="T60">
    <cfRule type="cellIs" dxfId="7996" priority="8098" operator="lessThanOrEqual">
      <formula>0</formula>
    </cfRule>
  </conditionalFormatting>
  <conditionalFormatting sqref="T66">
    <cfRule type="cellIs" dxfId="7995" priority="8097" operator="lessThanOrEqual">
      <formula>0</formula>
    </cfRule>
  </conditionalFormatting>
  <conditionalFormatting sqref="T66">
    <cfRule type="cellIs" dxfId="7994" priority="8096" operator="lessThanOrEqual">
      <formula>0</formula>
    </cfRule>
  </conditionalFormatting>
  <conditionalFormatting sqref="T66">
    <cfRule type="cellIs" dxfId="7993" priority="8095" operator="lessThanOrEqual">
      <formula>0</formula>
    </cfRule>
  </conditionalFormatting>
  <conditionalFormatting sqref="T66">
    <cfRule type="cellIs" dxfId="7992" priority="8094" operator="lessThanOrEqual">
      <formula>0</formula>
    </cfRule>
  </conditionalFormatting>
  <conditionalFormatting sqref="T60">
    <cfRule type="cellIs" dxfId="7991" priority="8092" operator="lessThanOrEqual">
      <formula>0</formula>
    </cfRule>
  </conditionalFormatting>
  <conditionalFormatting sqref="T60">
    <cfRule type="cellIs" dxfId="7990" priority="8091" operator="lessThanOrEqual">
      <formula>0</formula>
    </cfRule>
  </conditionalFormatting>
  <conditionalFormatting sqref="T60">
    <cfRule type="cellIs" dxfId="7989" priority="8093" operator="lessThanOrEqual">
      <formula>0</formula>
    </cfRule>
  </conditionalFormatting>
  <conditionalFormatting sqref="T60">
    <cfRule type="cellIs" dxfId="7988" priority="8090" operator="lessThanOrEqual">
      <formula>0</formula>
    </cfRule>
  </conditionalFormatting>
  <conditionalFormatting sqref="T68">
    <cfRule type="cellIs" dxfId="7987" priority="8088" operator="lessThanOrEqual">
      <formula>0</formula>
    </cfRule>
  </conditionalFormatting>
  <conditionalFormatting sqref="T68">
    <cfRule type="cellIs" dxfId="7986" priority="8089" operator="lessThanOrEqual">
      <formula>0</formula>
    </cfRule>
  </conditionalFormatting>
  <conditionalFormatting sqref="T66">
    <cfRule type="cellIs" dxfId="7985" priority="8087" operator="lessThanOrEqual">
      <formula>0</formula>
    </cfRule>
  </conditionalFormatting>
  <conditionalFormatting sqref="T68">
    <cfRule type="cellIs" dxfId="7984" priority="8086" operator="lessThanOrEqual">
      <formula>0</formula>
    </cfRule>
  </conditionalFormatting>
  <conditionalFormatting sqref="T68">
    <cfRule type="cellIs" dxfId="7983" priority="8084" operator="lessThanOrEqual">
      <formula>0</formula>
    </cfRule>
  </conditionalFormatting>
  <conditionalFormatting sqref="T66">
    <cfRule type="cellIs" dxfId="7982" priority="8085" operator="lessThanOrEqual">
      <formula>0</formula>
    </cfRule>
  </conditionalFormatting>
  <conditionalFormatting sqref="T68">
    <cfRule type="cellIs" dxfId="7981" priority="8083" operator="lessThanOrEqual">
      <formula>0</formula>
    </cfRule>
  </conditionalFormatting>
  <conditionalFormatting sqref="T66">
    <cfRule type="cellIs" dxfId="7980" priority="8082" operator="lessThanOrEqual">
      <formula>0</formula>
    </cfRule>
  </conditionalFormatting>
  <conditionalFormatting sqref="T68">
    <cfRule type="cellIs" dxfId="7979" priority="8081" operator="lessThanOrEqual">
      <formula>0</formula>
    </cfRule>
  </conditionalFormatting>
  <conditionalFormatting sqref="T60">
    <cfRule type="cellIs" dxfId="7978" priority="8080" operator="lessThanOrEqual">
      <formula>0</formula>
    </cfRule>
  </conditionalFormatting>
  <conditionalFormatting sqref="T60">
    <cfRule type="cellIs" dxfId="7977" priority="8079" operator="lessThanOrEqual">
      <formula>0</formula>
    </cfRule>
  </conditionalFormatting>
  <conditionalFormatting sqref="T60">
    <cfRule type="cellIs" dxfId="7976" priority="8078" operator="lessThanOrEqual">
      <formula>0</formula>
    </cfRule>
  </conditionalFormatting>
  <conditionalFormatting sqref="T60">
    <cfRule type="cellIs" dxfId="7975" priority="8077" operator="lessThanOrEqual">
      <formula>0</formula>
    </cfRule>
  </conditionalFormatting>
  <conditionalFormatting sqref="T66">
    <cfRule type="cellIs" dxfId="7974" priority="7953" operator="lessThanOrEqual">
      <formula>0</formula>
    </cfRule>
  </conditionalFormatting>
  <conditionalFormatting sqref="T70">
    <cfRule type="cellIs" dxfId="7973" priority="7952" operator="lessThanOrEqual">
      <formula>0</formula>
    </cfRule>
  </conditionalFormatting>
  <conditionalFormatting sqref="T70">
    <cfRule type="cellIs" dxfId="7972" priority="7951" operator="lessThanOrEqual">
      <formula>0</formula>
    </cfRule>
  </conditionalFormatting>
  <conditionalFormatting sqref="T70">
    <cfRule type="cellIs" dxfId="7971" priority="7950" operator="lessThanOrEqual">
      <formula>0</formula>
    </cfRule>
  </conditionalFormatting>
  <conditionalFormatting sqref="T67">
    <cfRule type="cellIs" dxfId="7970" priority="7949" operator="lessThanOrEqual">
      <formula>0</formula>
    </cfRule>
  </conditionalFormatting>
  <conditionalFormatting sqref="T70">
    <cfRule type="cellIs" dxfId="7969" priority="7948" operator="lessThanOrEqual">
      <formula>0</formula>
    </cfRule>
  </conditionalFormatting>
  <conditionalFormatting sqref="T70">
    <cfRule type="cellIs" dxfId="7968" priority="7947" operator="lessThanOrEqual">
      <formula>0</formula>
    </cfRule>
  </conditionalFormatting>
  <conditionalFormatting sqref="T70">
    <cfRule type="cellIs" dxfId="7967" priority="7946" operator="lessThanOrEqual">
      <formula>0</formula>
    </cfRule>
  </conditionalFormatting>
  <conditionalFormatting sqref="T70">
    <cfRule type="cellIs" dxfId="7966" priority="7945" operator="lessThanOrEqual">
      <formula>0</formula>
    </cfRule>
  </conditionalFormatting>
  <conditionalFormatting sqref="T67">
    <cfRule type="cellIs" dxfId="7965" priority="7944" operator="lessThanOrEqual">
      <formula>0</formula>
    </cfRule>
  </conditionalFormatting>
  <conditionalFormatting sqref="T70">
    <cfRule type="cellIs" dxfId="7964" priority="8076" operator="lessThanOrEqual">
      <formula>0</formula>
    </cfRule>
  </conditionalFormatting>
  <conditionalFormatting sqref="T70">
    <cfRule type="cellIs" dxfId="7963" priority="8075" operator="lessThanOrEqual">
      <formula>0</formula>
    </cfRule>
  </conditionalFormatting>
  <conditionalFormatting sqref="T70">
    <cfRule type="cellIs" dxfId="7962" priority="8073" operator="lessThanOrEqual">
      <formula>0</formula>
    </cfRule>
  </conditionalFormatting>
  <conditionalFormatting sqref="T70">
    <cfRule type="cellIs" dxfId="7961" priority="8074" operator="lessThanOrEqual">
      <formula>0</formula>
    </cfRule>
  </conditionalFormatting>
  <conditionalFormatting sqref="T70">
    <cfRule type="cellIs" dxfId="7960" priority="8072" operator="lessThanOrEqual">
      <formula>0</formula>
    </cfRule>
  </conditionalFormatting>
  <conditionalFormatting sqref="T70">
    <cfRule type="cellIs" dxfId="7959" priority="8071" operator="lessThanOrEqual">
      <formula>0</formula>
    </cfRule>
  </conditionalFormatting>
  <conditionalFormatting sqref="T70">
    <cfRule type="cellIs" dxfId="7958" priority="8070" operator="lessThanOrEqual">
      <formula>0</formula>
    </cfRule>
  </conditionalFormatting>
  <conditionalFormatting sqref="T70">
    <cfRule type="cellIs" dxfId="7957" priority="8069" operator="lessThanOrEqual">
      <formula>0</formula>
    </cfRule>
  </conditionalFormatting>
  <conditionalFormatting sqref="T66">
    <cfRule type="cellIs" dxfId="7956" priority="8059" operator="lessThanOrEqual">
      <formula>0</formula>
    </cfRule>
  </conditionalFormatting>
  <conditionalFormatting sqref="T61">
    <cfRule type="cellIs" dxfId="7955" priority="8068" operator="lessThanOrEqual">
      <formula>0</formula>
    </cfRule>
  </conditionalFormatting>
  <conditionalFormatting sqref="T68">
    <cfRule type="cellIs" dxfId="7954" priority="8067" operator="lessThanOrEqual">
      <formula>0</formula>
    </cfRule>
  </conditionalFormatting>
  <conditionalFormatting sqref="T66">
    <cfRule type="cellIs" dxfId="7953" priority="8065" operator="lessThanOrEqual">
      <formula>0</formula>
    </cfRule>
  </conditionalFormatting>
  <conditionalFormatting sqref="T66">
    <cfRule type="cellIs" dxfId="7952" priority="8066" operator="lessThanOrEqual">
      <formula>0</formula>
    </cfRule>
  </conditionalFormatting>
  <conditionalFormatting sqref="T71">
    <cfRule type="cellIs" dxfId="7951" priority="8064" operator="lessThanOrEqual">
      <formula>0</formula>
    </cfRule>
  </conditionalFormatting>
  <conditionalFormatting sqref="T66">
    <cfRule type="cellIs" dxfId="7950" priority="8063" operator="lessThanOrEqual">
      <formula>0</formula>
    </cfRule>
  </conditionalFormatting>
  <conditionalFormatting sqref="T68">
    <cfRule type="cellIs" dxfId="7949" priority="8043" operator="lessThanOrEqual">
      <formula>0</formula>
    </cfRule>
  </conditionalFormatting>
  <conditionalFormatting sqref="T68">
    <cfRule type="cellIs" dxfId="7948" priority="8042" operator="lessThanOrEqual">
      <formula>0</formula>
    </cfRule>
  </conditionalFormatting>
  <conditionalFormatting sqref="T68">
    <cfRule type="cellIs" dxfId="7947" priority="8041" operator="lessThanOrEqual">
      <formula>0</formula>
    </cfRule>
  </conditionalFormatting>
  <conditionalFormatting sqref="T68">
    <cfRule type="cellIs" dxfId="7946" priority="8039" operator="lessThanOrEqual">
      <formula>0</formula>
    </cfRule>
  </conditionalFormatting>
  <conditionalFormatting sqref="T68">
    <cfRule type="cellIs" dxfId="7945" priority="8040" operator="lessThanOrEqual">
      <formula>0</formula>
    </cfRule>
  </conditionalFormatting>
  <conditionalFormatting sqref="T68">
    <cfRule type="cellIs" dxfId="7944" priority="8038" operator="lessThanOrEqual">
      <formula>0</formula>
    </cfRule>
  </conditionalFormatting>
  <conditionalFormatting sqref="T68">
    <cfRule type="cellIs" dxfId="7943" priority="8037" operator="lessThanOrEqual">
      <formula>0</formula>
    </cfRule>
  </conditionalFormatting>
  <conditionalFormatting sqref="T60">
    <cfRule type="cellIs" dxfId="7942" priority="8023" operator="lessThanOrEqual">
      <formula>0</formula>
    </cfRule>
  </conditionalFormatting>
  <conditionalFormatting sqref="T68">
    <cfRule type="cellIs" dxfId="7941" priority="7997" operator="lessThanOrEqual">
      <formula>0</formula>
    </cfRule>
  </conditionalFormatting>
  <conditionalFormatting sqref="T68">
    <cfRule type="cellIs" dxfId="7940" priority="7996" operator="lessThanOrEqual">
      <formula>0</formula>
    </cfRule>
  </conditionalFormatting>
  <conditionalFormatting sqref="T68">
    <cfRule type="cellIs" dxfId="7939" priority="7995" operator="lessThanOrEqual">
      <formula>0</formula>
    </cfRule>
  </conditionalFormatting>
  <conditionalFormatting sqref="T68">
    <cfRule type="cellIs" dxfId="7938" priority="7994" operator="lessThanOrEqual">
      <formula>0</formula>
    </cfRule>
  </conditionalFormatting>
  <conditionalFormatting sqref="T66">
    <cfRule type="cellIs" dxfId="7937" priority="7954" operator="lessThanOrEqual">
      <formula>0</formula>
    </cfRule>
  </conditionalFormatting>
  <conditionalFormatting sqref="T70">
    <cfRule type="cellIs" dxfId="7936" priority="7937" operator="lessThanOrEqual">
      <formula>0</formula>
    </cfRule>
  </conditionalFormatting>
  <conditionalFormatting sqref="T66">
    <cfRule type="cellIs" dxfId="7935" priority="7935" operator="lessThanOrEqual">
      <formula>0</formula>
    </cfRule>
  </conditionalFormatting>
  <conditionalFormatting sqref="T66">
    <cfRule type="cellIs" dxfId="7934" priority="7934" operator="lessThanOrEqual">
      <formula>0</formula>
    </cfRule>
  </conditionalFormatting>
  <conditionalFormatting sqref="T66">
    <cfRule type="cellIs" dxfId="7933" priority="7936" operator="lessThanOrEqual">
      <formula>0</formula>
    </cfRule>
  </conditionalFormatting>
  <conditionalFormatting sqref="T66">
    <cfRule type="cellIs" dxfId="7932" priority="7933" operator="lessThanOrEqual">
      <formula>0</formula>
    </cfRule>
  </conditionalFormatting>
  <conditionalFormatting sqref="T74">
    <cfRule type="cellIs" dxfId="7931" priority="7932" operator="lessThanOrEqual">
      <formula>0</formula>
    </cfRule>
  </conditionalFormatting>
  <conditionalFormatting sqref="T74">
    <cfRule type="cellIs" dxfId="7930" priority="7931" operator="lessThanOrEqual">
      <formula>0</formula>
    </cfRule>
  </conditionalFormatting>
  <conditionalFormatting sqref="T74">
    <cfRule type="cellIs" dxfId="7929" priority="7929" operator="lessThanOrEqual">
      <formula>0</formula>
    </cfRule>
  </conditionalFormatting>
  <conditionalFormatting sqref="T74">
    <cfRule type="cellIs" dxfId="7928" priority="7930" operator="lessThanOrEqual">
      <formula>0</formula>
    </cfRule>
  </conditionalFormatting>
  <conditionalFormatting sqref="T74">
    <cfRule type="cellIs" dxfId="7927" priority="7928" operator="lessThanOrEqual">
      <formula>0</formula>
    </cfRule>
  </conditionalFormatting>
  <conditionalFormatting sqref="T74">
    <cfRule type="cellIs" dxfId="7926" priority="7927" operator="lessThanOrEqual">
      <formula>0</formula>
    </cfRule>
  </conditionalFormatting>
  <conditionalFormatting sqref="T74">
    <cfRule type="cellIs" dxfId="7925" priority="7926" operator="lessThanOrEqual">
      <formula>0</formula>
    </cfRule>
  </conditionalFormatting>
  <conditionalFormatting sqref="T74">
    <cfRule type="cellIs" dxfId="7924" priority="7925" operator="lessThanOrEqual">
      <formula>0</formula>
    </cfRule>
  </conditionalFormatting>
  <conditionalFormatting sqref="T64">
    <cfRule type="cellIs" dxfId="7923" priority="7924" operator="lessThanOrEqual">
      <formula>0</formula>
    </cfRule>
  </conditionalFormatting>
  <conditionalFormatting sqref="T64">
    <cfRule type="cellIs" dxfId="7922" priority="7923" operator="lessThanOrEqual">
      <formula>0</formula>
    </cfRule>
  </conditionalFormatting>
  <conditionalFormatting sqref="T64">
    <cfRule type="cellIs" dxfId="7921" priority="7899" operator="lessThanOrEqual">
      <formula>0</formula>
    </cfRule>
  </conditionalFormatting>
  <conditionalFormatting sqref="T64">
    <cfRule type="cellIs" dxfId="7920" priority="7901" operator="lessThanOrEqual">
      <formula>0</formula>
    </cfRule>
  </conditionalFormatting>
  <conditionalFormatting sqref="T64">
    <cfRule type="cellIs" dxfId="7919" priority="7900" operator="lessThanOrEqual">
      <formula>0</formula>
    </cfRule>
  </conditionalFormatting>
  <conditionalFormatting sqref="T64">
    <cfRule type="cellIs" dxfId="7918" priority="7898" operator="lessThanOrEqual">
      <formula>0</formula>
    </cfRule>
  </conditionalFormatting>
  <conditionalFormatting sqref="T64">
    <cfRule type="cellIs" dxfId="7917" priority="7897" operator="lessThanOrEqual">
      <formula>0</formula>
    </cfRule>
  </conditionalFormatting>
  <conditionalFormatting sqref="T64">
    <cfRule type="cellIs" dxfId="7916" priority="7896" operator="lessThanOrEqual">
      <formula>0</formula>
    </cfRule>
  </conditionalFormatting>
  <conditionalFormatting sqref="T66">
    <cfRule type="cellIs" dxfId="7915" priority="7895" operator="lessThanOrEqual">
      <formula>0</formula>
    </cfRule>
  </conditionalFormatting>
  <conditionalFormatting sqref="T64">
    <cfRule type="cellIs" dxfId="7914" priority="7894" operator="lessThanOrEqual">
      <formula>0</formula>
    </cfRule>
  </conditionalFormatting>
  <conditionalFormatting sqref="T66">
    <cfRule type="cellIs" dxfId="7913" priority="7893" operator="lessThanOrEqual">
      <formula>0</formula>
    </cfRule>
  </conditionalFormatting>
  <conditionalFormatting sqref="T64">
    <cfRule type="cellIs" dxfId="7912" priority="7884" operator="lessThanOrEqual">
      <formula>0</formula>
    </cfRule>
  </conditionalFormatting>
  <conditionalFormatting sqref="T68">
    <cfRule type="cellIs" dxfId="7911" priority="7872" operator="lessThanOrEqual">
      <formula>0</formula>
    </cfRule>
  </conditionalFormatting>
  <conditionalFormatting sqref="T68">
    <cfRule type="cellIs" dxfId="7910" priority="7871" operator="lessThanOrEqual">
      <formula>0</formula>
    </cfRule>
  </conditionalFormatting>
  <conditionalFormatting sqref="T68">
    <cfRule type="cellIs" dxfId="7909" priority="7870" operator="lessThanOrEqual">
      <formula>0</formula>
    </cfRule>
  </conditionalFormatting>
  <conditionalFormatting sqref="T64">
    <cfRule type="cellIs" dxfId="7908" priority="7875" operator="lessThanOrEqual">
      <formula>0</formula>
    </cfRule>
  </conditionalFormatting>
  <conditionalFormatting sqref="T66">
    <cfRule type="cellIs" dxfId="7907" priority="7882" operator="lessThanOrEqual">
      <formula>0</formula>
    </cfRule>
  </conditionalFormatting>
  <conditionalFormatting sqref="T66">
    <cfRule type="cellIs" dxfId="7906" priority="7881" operator="lessThanOrEqual">
      <formula>0</formula>
    </cfRule>
  </conditionalFormatting>
  <conditionalFormatting sqref="T64">
    <cfRule type="cellIs" dxfId="7905" priority="7880" operator="lessThanOrEqual">
      <formula>0</formula>
    </cfRule>
  </conditionalFormatting>
  <conditionalFormatting sqref="T66">
    <cfRule type="cellIs" dxfId="7904" priority="7879" operator="lessThanOrEqual">
      <formula>0</formula>
    </cfRule>
  </conditionalFormatting>
  <conditionalFormatting sqref="T64">
    <cfRule type="cellIs" dxfId="7903" priority="7885" operator="lessThanOrEqual">
      <formula>0</formula>
    </cfRule>
  </conditionalFormatting>
  <conditionalFormatting sqref="T64">
    <cfRule type="cellIs" dxfId="7902" priority="7883" operator="lessThanOrEqual">
      <formula>0</formula>
    </cfRule>
  </conditionalFormatting>
  <conditionalFormatting sqref="T64">
    <cfRule type="cellIs" dxfId="7901" priority="7878" operator="lessThanOrEqual">
      <formula>0</formula>
    </cfRule>
  </conditionalFormatting>
  <conditionalFormatting sqref="T66">
    <cfRule type="cellIs" dxfId="7900" priority="7877" operator="lessThanOrEqual">
      <formula>0</formula>
    </cfRule>
  </conditionalFormatting>
  <conditionalFormatting sqref="T66">
    <cfRule type="cellIs" dxfId="7899" priority="7876" operator="lessThanOrEqual">
      <formula>0</formula>
    </cfRule>
  </conditionalFormatting>
  <conditionalFormatting sqref="T66">
    <cfRule type="cellIs" dxfId="7898" priority="7874" operator="lessThanOrEqual">
      <formula>0</formula>
    </cfRule>
  </conditionalFormatting>
  <conditionalFormatting sqref="T68">
    <cfRule type="cellIs" dxfId="7897" priority="7867" operator="lessThanOrEqual">
      <formula>0</formula>
    </cfRule>
  </conditionalFormatting>
  <conditionalFormatting sqref="T68">
    <cfRule type="cellIs" dxfId="7896" priority="7869" operator="lessThanOrEqual">
      <formula>0</formula>
    </cfRule>
  </conditionalFormatting>
  <conditionalFormatting sqref="T68">
    <cfRule type="cellIs" dxfId="7895" priority="7868" operator="lessThanOrEqual">
      <formula>0</formula>
    </cfRule>
  </conditionalFormatting>
  <conditionalFormatting sqref="T68">
    <cfRule type="cellIs" dxfId="7894" priority="7866" operator="lessThanOrEqual">
      <formula>0</formula>
    </cfRule>
  </conditionalFormatting>
  <conditionalFormatting sqref="T64">
    <cfRule type="cellIs" dxfId="7893" priority="7865" operator="lessThanOrEqual">
      <formula>0</formula>
    </cfRule>
  </conditionalFormatting>
  <conditionalFormatting sqref="T67">
    <cfRule type="cellIs" dxfId="7892" priority="7864" operator="lessThanOrEqual">
      <formula>0</formula>
    </cfRule>
  </conditionalFormatting>
  <conditionalFormatting sqref="T64">
    <cfRule type="cellIs" dxfId="7891" priority="7863" operator="lessThanOrEqual">
      <formula>0</formula>
    </cfRule>
  </conditionalFormatting>
  <conditionalFormatting sqref="T64">
    <cfRule type="cellIs" dxfId="7890" priority="7862" operator="lessThanOrEqual">
      <formula>0</formula>
    </cfRule>
  </conditionalFormatting>
  <conditionalFormatting sqref="T64">
    <cfRule type="cellIs" dxfId="7889" priority="7861" operator="lessThanOrEqual">
      <formula>0</formula>
    </cfRule>
  </conditionalFormatting>
  <conditionalFormatting sqref="T64">
    <cfRule type="cellIs" dxfId="7888" priority="7860" operator="lessThanOrEqual">
      <formula>0</formula>
    </cfRule>
  </conditionalFormatting>
  <conditionalFormatting sqref="T64">
    <cfRule type="cellIs" dxfId="7887" priority="7859" operator="lessThanOrEqual">
      <formula>0</formula>
    </cfRule>
  </conditionalFormatting>
  <conditionalFormatting sqref="T64">
    <cfRule type="cellIs" dxfId="7886" priority="7858" operator="lessThanOrEqual">
      <formula>0</formula>
    </cfRule>
  </conditionalFormatting>
  <conditionalFormatting sqref="T64">
    <cfRule type="cellIs" dxfId="7885" priority="7856" operator="lessThanOrEqual">
      <formula>0</formula>
    </cfRule>
  </conditionalFormatting>
  <conditionalFormatting sqref="T66">
    <cfRule type="cellIs" dxfId="7884" priority="7855" operator="lessThanOrEqual">
      <formula>0</formula>
    </cfRule>
  </conditionalFormatting>
  <conditionalFormatting sqref="T66">
    <cfRule type="cellIs" dxfId="7883" priority="7857" operator="lessThanOrEqual">
      <formula>0</formula>
    </cfRule>
  </conditionalFormatting>
  <conditionalFormatting sqref="T64">
    <cfRule type="cellIs" dxfId="7882" priority="7854" operator="lessThanOrEqual">
      <formula>0</formula>
    </cfRule>
  </conditionalFormatting>
  <conditionalFormatting sqref="T64">
    <cfRule type="cellIs" dxfId="7881" priority="7849" operator="lessThanOrEqual">
      <formula>0</formula>
    </cfRule>
  </conditionalFormatting>
  <conditionalFormatting sqref="T64">
    <cfRule type="cellIs" dxfId="7880" priority="7848" operator="lessThanOrEqual">
      <formula>0</formula>
    </cfRule>
  </conditionalFormatting>
  <conditionalFormatting sqref="T64">
    <cfRule type="cellIs" dxfId="7879" priority="7847" operator="lessThanOrEqual">
      <formula>0</formula>
    </cfRule>
  </conditionalFormatting>
  <conditionalFormatting sqref="T64">
    <cfRule type="cellIs" dxfId="7878" priority="7846" operator="lessThanOrEqual">
      <formula>0</formula>
    </cfRule>
  </conditionalFormatting>
  <conditionalFormatting sqref="T64">
    <cfRule type="cellIs" dxfId="7877" priority="7845" operator="lessThanOrEqual">
      <formula>0</formula>
    </cfRule>
  </conditionalFormatting>
  <conditionalFormatting sqref="T66">
    <cfRule type="cellIs" dxfId="7876" priority="7844" operator="lessThanOrEqual">
      <formula>0</formula>
    </cfRule>
  </conditionalFormatting>
  <conditionalFormatting sqref="T66">
    <cfRule type="cellIs" dxfId="7875" priority="7843" operator="lessThanOrEqual">
      <formula>0</formula>
    </cfRule>
  </conditionalFormatting>
  <conditionalFormatting sqref="T64">
    <cfRule type="cellIs" dxfId="7874" priority="7842" operator="lessThanOrEqual">
      <formula>0</formula>
    </cfRule>
  </conditionalFormatting>
  <conditionalFormatting sqref="T66">
    <cfRule type="cellIs" dxfId="7873" priority="7841" operator="lessThanOrEqual">
      <formula>0</formula>
    </cfRule>
  </conditionalFormatting>
  <conditionalFormatting sqref="T64">
    <cfRule type="cellIs" dxfId="7872" priority="7840" operator="lessThanOrEqual">
      <formula>0</formula>
    </cfRule>
  </conditionalFormatting>
  <conditionalFormatting sqref="T66">
    <cfRule type="cellIs" dxfId="7871" priority="7839" operator="lessThanOrEqual">
      <formula>0</formula>
    </cfRule>
  </conditionalFormatting>
  <conditionalFormatting sqref="T66">
    <cfRule type="cellIs" dxfId="7870" priority="7838" operator="lessThanOrEqual">
      <formula>0</formula>
    </cfRule>
  </conditionalFormatting>
  <conditionalFormatting sqref="T64">
    <cfRule type="cellIs" dxfId="7869" priority="7837" operator="lessThanOrEqual">
      <formula>0</formula>
    </cfRule>
  </conditionalFormatting>
  <conditionalFormatting sqref="T66">
    <cfRule type="cellIs" dxfId="7868" priority="7836" operator="lessThanOrEqual">
      <formula>0</formula>
    </cfRule>
  </conditionalFormatting>
  <conditionalFormatting sqref="T68">
    <cfRule type="cellIs" dxfId="7867" priority="7835" operator="lessThanOrEqual">
      <formula>0</formula>
    </cfRule>
  </conditionalFormatting>
  <conditionalFormatting sqref="T68">
    <cfRule type="cellIs" dxfId="7866" priority="7833" operator="lessThanOrEqual">
      <formula>0</formula>
    </cfRule>
  </conditionalFormatting>
  <conditionalFormatting sqref="T68">
    <cfRule type="cellIs" dxfId="7865" priority="7832" operator="lessThanOrEqual">
      <formula>0</formula>
    </cfRule>
  </conditionalFormatting>
  <conditionalFormatting sqref="T68">
    <cfRule type="cellIs" dxfId="7864" priority="7834" operator="lessThanOrEqual">
      <formula>0</formula>
    </cfRule>
  </conditionalFormatting>
  <conditionalFormatting sqref="T68">
    <cfRule type="cellIs" dxfId="7863" priority="7831" operator="lessThanOrEqual">
      <formula>0</formula>
    </cfRule>
  </conditionalFormatting>
  <conditionalFormatting sqref="T68">
    <cfRule type="cellIs" dxfId="7862" priority="7830" operator="lessThanOrEqual">
      <formula>0</formula>
    </cfRule>
  </conditionalFormatting>
  <conditionalFormatting sqref="T68">
    <cfRule type="cellIs" dxfId="7861" priority="7829" operator="lessThanOrEqual">
      <formula>0</formula>
    </cfRule>
  </conditionalFormatting>
  <conditionalFormatting sqref="T68">
    <cfRule type="cellIs" dxfId="7860" priority="7828" operator="lessThanOrEqual">
      <formula>0</formula>
    </cfRule>
  </conditionalFormatting>
  <conditionalFormatting sqref="T66">
    <cfRule type="cellIs" dxfId="7859" priority="7827" operator="lessThanOrEqual">
      <formula>0</formula>
    </cfRule>
  </conditionalFormatting>
  <conditionalFormatting sqref="T64">
    <cfRule type="cellIs" dxfId="7858" priority="7826" operator="lessThanOrEqual">
      <formula>0</formula>
    </cfRule>
  </conditionalFormatting>
  <conditionalFormatting sqref="T69">
    <cfRule type="cellIs" dxfId="7857" priority="7824" operator="lessThanOrEqual">
      <formula>0</formula>
    </cfRule>
  </conditionalFormatting>
  <conditionalFormatting sqref="T64">
    <cfRule type="cellIs" dxfId="7856" priority="7823" operator="lessThanOrEqual">
      <formula>0</formula>
    </cfRule>
  </conditionalFormatting>
  <conditionalFormatting sqref="T64">
    <cfRule type="cellIs" dxfId="7855" priority="7825" operator="lessThanOrEqual">
      <formula>0</formula>
    </cfRule>
  </conditionalFormatting>
  <conditionalFormatting sqref="T64">
    <cfRule type="cellIs" dxfId="7854" priority="7822" operator="lessThanOrEqual">
      <formula>0</formula>
    </cfRule>
  </conditionalFormatting>
  <conditionalFormatting sqref="T64">
    <cfRule type="cellIs" dxfId="7853" priority="7820" operator="lessThanOrEqual">
      <formula>0</formula>
    </cfRule>
  </conditionalFormatting>
  <conditionalFormatting sqref="T64">
    <cfRule type="cellIs" dxfId="7852" priority="7821" operator="lessThanOrEqual">
      <formula>0</formula>
    </cfRule>
  </conditionalFormatting>
  <conditionalFormatting sqref="T64">
    <cfRule type="cellIs" dxfId="7851" priority="7819" operator="lessThanOrEqual">
      <formula>0</formula>
    </cfRule>
  </conditionalFormatting>
  <conditionalFormatting sqref="T64">
    <cfRule type="cellIs" dxfId="7850" priority="7818" operator="lessThanOrEqual">
      <formula>0</formula>
    </cfRule>
  </conditionalFormatting>
  <conditionalFormatting sqref="T64">
    <cfRule type="cellIs" dxfId="7849" priority="7817" operator="lessThanOrEqual">
      <formula>0</formula>
    </cfRule>
  </conditionalFormatting>
  <conditionalFormatting sqref="T64">
    <cfRule type="cellIs" dxfId="7848" priority="7816" operator="lessThanOrEqual">
      <formula>0</formula>
    </cfRule>
  </conditionalFormatting>
  <conditionalFormatting sqref="T66">
    <cfRule type="cellIs" dxfId="7847" priority="7815" operator="lessThanOrEqual">
      <formula>0</formula>
    </cfRule>
  </conditionalFormatting>
  <conditionalFormatting sqref="T66">
    <cfRule type="cellIs" dxfId="7846" priority="7814" operator="lessThanOrEqual">
      <formula>0</formula>
    </cfRule>
  </conditionalFormatting>
  <conditionalFormatting sqref="T64">
    <cfRule type="cellIs" dxfId="7845" priority="7813" operator="lessThanOrEqual">
      <formula>0</formula>
    </cfRule>
  </conditionalFormatting>
  <conditionalFormatting sqref="T66">
    <cfRule type="cellIs" dxfId="7844" priority="7812" operator="lessThanOrEqual">
      <formula>0</formula>
    </cfRule>
  </conditionalFormatting>
  <conditionalFormatting sqref="T64">
    <cfRule type="cellIs" dxfId="7843" priority="7811" operator="lessThanOrEqual">
      <formula>0</formula>
    </cfRule>
  </conditionalFormatting>
  <conditionalFormatting sqref="T66">
    <cfRule type="cellIs" dxfId="7842" priority="7810" operator="lessThanOrEqual">
      <formula>0</formula>
    </cfRule>
  </conditionalFormatting>
  <conditionalFormatting sqref="T66">
    <cfRule type="cellIs" dxfId="7841" priority="7809" operator="lessThanOrEqual">
      <formula>0</formula>
    </cfRule>
  </conditionalFormatting>
  <conditionalFormatting sqref="T64">
    <cfRule type="cellIs" dxfId="7840" priority="7808" operator="lessThanOrEqual">
      <formula>0</formula>
    </cfRule>
  </conditionalFormatting>
  <conditionalFormatting sqref="T66">
    <cfRule type="cellIs" dxfId="7839" priority="7807" operator="lessThanOrEqual">
      <formula>0</formula>
    </cfRule>
  </conditionalFormatting>
  <conditionalFormatting sqref="T68">
    <cfRule type="cellIs" dxfId="7838" priority="7806" operator="lessThanOrEqual">
      <formula>0</formula>
    </cfRule>
  </conditionalFormatting>
  <conditionalFormatting sqref="T66">
    <cfRule type="cellIs" dxfId="7837" priority="7805" operator="lessThanOrEqual">
      <formula>0</formula>
    </cfRule>
  </conditionalFormatting>
  <conditionalFormatting sqref="T66">
    <cfRule type="cellIs" dxfId="7836" priority="7796" operator="lessThanOrEqual">
      <formula>0</formula>
    </cfRule>
  </conditionalFormatting>
  <conditionalFormatting sqref="T66">
    <cfRule type="cellIs" dxfId="7835" priority="7795" operator="lessThanOrEqual">
      <formula>0</formula>
    </cfRule>
  </conditionalFormatting>
  <conditionalFormatting sqref="T66">
    <cfRule type="cellIs" dxfId="7834" priority="7794" operator="lessThanOrEqual">
      <formula>0</formula>
    </cfRule>
  </conditionalFormatting>
  <conditionalFormatting sqref="T68">
    <cfRule type="cellIs" dxfId="7833" priority="7792" operator="lessThanOrEqual">
      <formula>0</formula>
    </cfRule>
  </conditionalFormatting>
  <conditionalFormatting sqref="T68">
    <cfRule type="cellIs" dxfId="7832" priority="7793" operator="lessThanOrEqual">
      <formula>0</formula>
    </cfRule>
  </conditionalFormatting>
  <conditionalFormatting sqref="T66">
    <cfRule type="cellIs" dxfId="7831" priority="7791" operator="lessThanOrEqual">
      <formula>0</formula>
    </cfRule>
  </conditionalFormatting>
  <conditionalFormatting sqref="T68">
    <cfRule type="cellIs" dxfId="7830" priority="7790" operator="lessThanOrEqual">
      <formula>0</formula>
    </cfRule>
  </conditionalFormatting>
  <conditionalFormatting sqref="T65">
    <cfRule type="cellIs" dxfId="7829" priority="7789" operator="lessThanOrEqual">
      <formula>0</formula>
    </cfRule>
  </conditionalFormatting>
  <conditionalFormatting sqref="T66">
    <cfRule type="cellIs" dxfId="7828" priority="7788" operator="lessThanOrEqual">
      <formula>0</formula>
    </cfRule>
  </conditionalFormatting>
  <conditionalFormatting sqref="T73">
    <cfRule type="cellIs" dxfId="7827" priority="7922" operator="lessThanOrEqual">
      <formula>0</formula>
    </cfRule>
  </conditionalFormatting>
  <conditionalFormatting sqref="T73">
    <cfRule type="cellIs" dxfId="7826" priority="7921" operator="lessThanOrEqual">
      <formula>0</formula>
    </cfRule>
  </conditionalFormatting>
  <conditionalFormatting sqref="T65">
    <cfRule type="cellIs" dxfId="7825" priority="7920" operator="lessThanOrEqual">
      <formula>0</formula>
    </cfRule>
  </conditionalFormatting>
  <conditionalFormatting sqref="T64">
    <cfRule type="cellIs" dxfId="7824" priority="7919" operator="lessThanOrEqual">
      <formula>0</formula>
    </cfRule>
  </conditionalFormatting>
  <conditionalFormatting sqref="T64">
    <cfRule type="cellIs" dxfId="7823" priority="7918" operator="lessThanOrEqual">
      <formula>0</formula>
    </cfRule>
  </conditionalFormatting>
  <conditionalFormatting sqref="T64">
    <cfRule type="cellIs" dxfId="7822" priority="7916" operator="lessThanOrEqual">
      <formula>0</formula>
    </cfRule>
  </conditionalFormatting>
  <conditionalFormatting sqref="T64">
    <cfRule type="cellIs" dxfId="7821" priority="7917" operator="lessThanOrEqual">
      <formula>0</formula>
    </cfRule>
  </conditionalFormatting>
  <conditionalFormatting sqref="T64">
    <cfRule type="cellIs" dxfId="7820" priority="7915" operator="lessThanOrEqual">
      <formula>0</formula>
    </cfRule>
  </conditionalFormatting>
  <conditionalFormatting sqref="T64">
    <cfRule type="cellIs" dxfId="7819" priority="7914" operator="lessThanOrEqual">
      <formula>0</formula>
    </cfRule>
  </conditionalFormatting>
  <conditionalFormatting sqref="T64">
    <cfRule type="cellIs" dxfId="7818" priority="7913" operator="lessThanOrEqual">
      <formula>0</formula>
    </cfRule>
  </conditionalFormatting>
  <conditionalFormatting sqref="T64">
    <cfRule type="cellIs" dxfId="7817" priority="7912" operator="lessThanOrEqual">
      <formula>0</formula>
    </cfRule>
  </conditionalFormatting>
  <conditionalFormatting sqref="T66">
    <cfRule type="cellIs" dxfId="7816" priority="7803" operator="lessThanOrEqual">
      <formula>0</formula>
    </cfRule>
  </conditionalFormatting>
  <conditionalFormatting sqref="T66">
    <cfRule type="cellIs" dxfId="7815" priority="7802" operator="lessThanOrEqual">
      <formula>0</formula>
    </cfRule>
  </conditionalFormatting>
  <conditionalFormatting sqref="T66">
    <cfRule type="cellIs" dxfId="7814" priority="7801" operator="lessThanOrEqual">
      <formula>0</formula>
    </cfRule>
  </conditionalFormatting>
  <conditionalFormatting sqref="T66">
    <cfRule type="cellIs" dxfId="7813" priority="7800" operator="lessThanOrEqual">
      <formula>0</formula>
    </cfRule>
  </conditionalFormatting>
  <conditionalFormatting sqref="T66">
    <cfRule type="cellIs" dxfId="7812" priority="7799" operator="lessThanOrEqual">
      <formula>0</formula>
    </cfRule>
  </conditionalFormatting>
  <conditionalFormatting sqref="T66">
    <cfRule type="cellIs" dxfId="7811" priority="7798" operator="lessThanOrEqual">
      <formula>0</formula>
    </cfRule>
  </conditionalFormatting>
  <conditionalFormatting sqref="T66">
    <cfRule type="cellIs" dxfId="7810" priority="7797" operator="lessThanOrEqual">
      <formula>0</formula>
    </cfRule>
  </conditionalFormatting>
  <conditionalFormatting sqref="T66">
    <cfRule type="cellIs" dxfId="7809" priority="7911" operator="lessThanOrEqual">
      <formula>0</formula>
    </cfRule>
  </conditionalFormatting>
  <conditionalFormatting sqref="T66">
    <cfRule type="cellIs" dxfId="7808" priority="7910" operator="lessThanOrEqual">
      <formula>0</formula>
    </cfRule>
  </conditionalFormatting>
  <conditionalFormatting sqref="T66">
    <cfRule type="cellIs" dxfId="7807" priority="7908" operator="lessThanOrEqual">
      <formula>0</formula>
    </cfRule>
  </conditionalFormatting>
  <conditionalFormatting sqref="T66">
    <cfRule type="cellIs" dxfId="7806" priority="7909" operator="lessThanOrEqual">
      <formula>0</formula>
    </cfRule>
  </conditionalFormatting>
  <conditionalFormatting sqref="T66">
    <cfRule type="cellIs" dxfId="7805" priority="7907" operator="lessThanOrEqual">
      <formula>0</formula>
    </cfRule>
  </conditionalFormatting>
  <conditionalFormatting sqref="T66">
    <cfRule type="cellIs" dxfId="7804" priority="7906" operator="lessThanOrEqual">
      <formula>0</formula>
    </cfRule>
  </conditionalFormatting>
  <conditionalFormatting sqref="T66">
    <cfRule type="cellIs" dxfId="7803" priority="7905" operator="lessThanOrEqual">
      <formula>0</formula>
    </cfRule>
  </conditionalFormatting>
  <conditionalFormatting sqref="T66">
    <cfRule type="cellIs" dxfId="7802" priority="7904" operator="lessThanOrEqual">
      <formula>0</formula>
    </cfRule>
  </conditionalFormatting>
  <conditionalFormatting sqref="T64">
    <cfRule type="cellIs" dxfId="7801" priority="7903" operator="lessThanOrEqual">
      <formula>0</formula>
    </cfRule>
  </conditionalFormatting>
  <conditionalFormatting sqref="T67">
    <cfRule type="cellIs" dxfId="7800" priority="7902" operator="lessThanOrEqual">
      <formula>0</formula>
    </cfRule>
  </conditionalFormatting>
  <conditionalFormatting sqref="T64">
    <cfRule type="cellIs" dxfId="7799" priority="7892" operator="lessThanOrEqual">
      <formula>0</formula>
    </cfRule>
  </conditionalFormatting>
  <conditionalFormatting sqref="T64">
    <cfRule type="cellIs" dxfId="7798" priority="7891" operator="lessThanOrEqual">
      <formula>0</formula>
    </cfRule>
  </conditionalFormatting>
  <conditionalFormatting sqref="T64">
    <cfRule type="cellIs" dxfId="7797" priority="7890" operator="lessThanOrEqual">
      <formula>0</formula>
    </cfRule>
  </conditionalFormatting>
  <conditionalFormatting sqref="T64">
    <cfRule type="cellIs" dxfId="7796" priority="7888" operator="lessThanOrEqual">
      <formula>0</formula>
    </cfRule>
  </conditionalFormatting>
  <conditionalFormatting sqref="T64">
    <cfRule type="cellIs" dxfId="7795" priority="7889" operator="lessThanOrEqual">
      <formula>0</formula>
    </cfRule>
  </conditionalFormatting>
  <conditionalFormatting sqref="T64">
    <cfRule type="cellIs" dxfId="7794" priority="7887" operator="lessThanOrEqual">
      <formula>0</formula>
    </cfRule>
  </conditionalFormatting>
  <conditionalFormatting sqref="T64">
    <cfRule type="cellIs" dxfId="7793" priority="7886" operator="lessThanOrEqual">
      <formula>0</formula>
    </cfRule>
  </conditionalFormatting>
  <conditionalFormatting sqref="T68">
    <cfRule type="cellIs" dxfId="7792" priority="7873" operator="lessThanOrEqual">
      <formula>0</formula>
    </cfRule>
  </conditionalFormatting>
  <conditionalFormatting sqref="T64">
    <cfRule type="cellIs" dxfId="7791" priority="7853" operator="lessThanOrEqual">
      <formula>0</formula>
    </cfRule>
  </conditionalFormatting>
  <conditionalFormatting sqref="T64">
    <cfRule type="cellIs" dxfId="7790" priority="7852" operator="lessThanOrEqual">
      <formula>0</formula>
    </cfRule>
  </conditionalFormatting>
  <conditionalFormatting sqref="T64">
    <cfRule type="cellIs" dxfId="7789" priority="7851" operator="lessThanOrEqual">
      <formula>0</formula>
    </cfRule>
  </conditionalFormatting>
  <conditionalFormatting sqref="T64">
    <cfRule type="cellIs" dxfId="7788" priority="7850" operator="lessThanOrEqual">
      <formula>0</formula>
    </cfRule>
  </conditionalFormatting>
  <conditionalFormatting sqref="T68">
    <cfRule type="cellIs" dxfId="7787" priority="7804" operator="lessThanOrEqual">
      <formula>0</formula>
    </cfRule>
  </conditionalFormatting>
  <conditionalFormatting sqref="T68">
    <cfRule type="cellIs" dxfId="7786" priority="7787" operator="lessThanOrEqual">
      <formula>0</formula>
    </cfRule>
  </conditionalFormatting>
  <conditionalFormatting sqref="T68">
    <cfRule type="cellIs" dxfId="7785" priority="7786" operator="lessThanOrEqual">
      <formula>0</formula>
    </cfRule>
  </conditionalFormatting>
  <conditionalFormatting sqref="T66">
    <cfRule type="cellIs" dxfId="7784" priority="7785" operator="lessThanOrEqual">
      <formula>0</formula>
    </cfRule>
  </conditionalFormatting>
  <conditionalFormatting sqref="T68">
    <cfRule type="cellIs" dxfId="7783" priority="7784" operator="lessThanOrEqual">
      <formula>0</formula>
    </cfRule>
  </conditionalFormatting>
  <conditionalFormatting sqref="T70">
    <cfRule type="cellIs" dxfId="7782" priority="7783" operator="lessThanOrEqual">
      <formula>0</formula>
    </cfRule>
  </conditionalFormatting>
  <conditionalFormatting sqref="T70">
    <cfRule type="cellIs" dxfId="7781" priority="7782" operator="lessThanOrEqual">
      <formula>0</formula>
    </cfRule>
  </conditionalFormatting>
  <conditionalFormatting sqref="T70">
    <cfRule type="cellIs" dxfId="7780" priority="7780" operator="lessThanOrEqual">
      <formula>0</formula>
    </cfRule>
  </conditionalFormatting>
  <conditionalFormatting sqref="T70">
    <cfRule type="cellIs" dxfId="7779" priority="7781" operator="lessThanOrEqual">
      <formula>0</formula>
    </cfRule>
  </conditionalFormatting>
  <conditionalFormatting sqref="T70">
    <cfRule type="cellIs" dxfId="7778" priority="7779" operator="lessThanOrEqual">
      <formula>0</formula>
    </cfRule>
  </conditionalFormatting>
  <conditionalFormatting sqref="T70">
    <cfRule type="cellIs" dxfId="7777" priority="7778" operator="lessThanOrEqual">
      <formula>0</formula>
    </cfRule>
  </conditionalFormatting>
  <conditionalFormatting sqref="T70">
    <cfRule type="cellIs" dxfId="7776" priority="7777" operator="lessThanOrEqual">
      <formula>0</formula>
    </cfRule>
  </conditionalFormatting>
  <conditionalFormatting sqref="T70">
    <cfRule type="cellIs" dxfId="7775" priority="7776" operator="lessThanOrEqual">
      <formula>0</formula>
    </cfRule>
  </conditionalFormatting>
  <conditionalFormatting sqref="T60">
    <cfRule type="cellIs" dxfId="7774" priority="7775" operator="lessThanOrEqual">
      <formula>0</formula>
    </cfRule>
  </conditionalFormatting>
  <conditionalFormatting sqref="T60">
    <cfRule type="cellIs" dxfId="7773" priority="7774" operator="lessThanOrEqual">
      <formula>0</formula>
    </cfRule>
  </conditionalFormatting>
  <conditionalFormatting sqref="T64">
    <cfRule type="cellIs" dxfId="7772" priority="7715" operator="lessThanOrEqual">
      <formula>0</formula>
    </cfRule>
  </conditionalFormatting>
  <conditionalFormatting sqref="T64">
    <cfRule type="cellIs" dxfId="7771" priority="7716" operator="lessThanOrEqual">
      <formula>0</formula>
    </cfRule>
  </conditionalFormatting>
  <conditionalFormatting sqref="T64">
    <cfRule type="cellIs" dxfId="7770" priority="7714" operator="lessThanOrEqual">
      <formula>0</formula>
    </cfRule>
  </conditionalFormatting>
  <conditionalFormatting sqref="T66">
    <cfRule type="cellIs" dxfId="7769" priority="7705" operator="lessThanOrEqual">
      <formula>0</formula>
    </cfRule>
  </conditionalFormatting>
  <conditionalFormatting sqref="T64">
    <cfRule type="cellIs" dxfId="7768" priority="7710" operator="lessThanOrEqual">
      <formula>0</formula>
    </cfRule>
  </conditionalFormatting>
  <conditionalFormatting sqref="T64">
    <cfRule type="cellIs" dxfId="7767" priority="7711" operator="lessThanOrEqual">
      <formula>0</formula>
    </cfRule>
  </conditionalFormatting>
  <conditionalFormatting sqref="T64">
    <cfRule type="cellIs" dxfId="7766" priority="7709" operator="lessThanOrEqual">
      <formula>0</formula>
    </cfRule>
  </conditionalFormatting>
  <conditionalFormatting sqref="T66">
    <cfRule type="cellIs" dxfId="7765" priority="7708" operator="lessThanOrEqual">
      <formula>0</formula>
    </cfRule>
  </conditionalFormatting>
  <conditionalFormatting sqref="T66">
    <cfRule type="cellIs" dxfId="7764" priority="7707" operator="lessThanOrEqual">
      <formula>0</formula>
    </cfRule>
  </conditionalFormatting>
  <conditionalFormatting sqref="T64">
    <cfRule type="cellIs" dxfId="7763" priority="7706" operator="lessThanOrEqual">
      <formula>0</formula>
    </cfRule>
  </conditionalFormatting>
  <conditionalFormatting sqref="T64">
    <cfRule type="cellIs" dxfId="7762" priority="7704" operator="lessThanOrEqual">
      <formula>0</formula>
    </cfRule>
  </conditionalFormatting>
  <conditionalFormatting sqref="T66">
    <cfRule type="cellIs" dxfId="7761" priority="7703" operator="lessThanOrEqual">
      <formula>0</formula>
    </cfRule>
  </conditionalFormatting>
  <conditionalFormatting sqref="T66">
    <cfRule type="cellIs" dxfId="7760" priority="7702" operator="lessThanOrEqual">
      <formula>0</formula>
    </cfRule>
  </conditionalFormatting>
  <conditionalFormatting sqref="T64">
    <cfRule type="cellIs" dxfId="7759" priority="7701" operator="lessThanOrEqual">
      <formula>0</formula>
    </cfRule>
  </conditionalFormatting>
  <conditionalFormatting sqref="T66">
    <cfRule type="cellIs" dxfId="7758" priority="7700" operator="lessThanOrEqual">
      <formula>0</formula>
    </cfRule>
  </conditionalFormatting>
  <conditionalFormatting sqref="T60">
    <cfRule type="cellIs" dxfId="7757" priority="7699" operator="lessThanOrEqual">
      <formula>0</formula>
    </cfRule>
  </conditionalFormatting>
  <conditionalFormatting sqref="T60">
    <cfRule type="cellIs" dxfId="7756" priority="7698" operator="lessThanOrEqual">
      <formula>0</formula>
    </cfRule>
  </conditionalFormatting>
  <conditionalFormatting sqref="T60">
    <cfRule type="cellIs" dxfId="7755" priority="7697" operator="lessThanOrEqual">
      <formula>0</formula>
    </cfRule>
  </conditionalFormatting>
  <conditionalFormatting sqref="T60">
    <cfRule type="cellIs" dxfId="7754" priority="7696" operator="lessThanOrEqual">
      <formula>0</formula>
    </cfRule>
  </conditionalFormatting>
  <conditionalFormatting sqref="T68">
    <cfRule type="cellIs" dxfId="7753" priority="7695" operator="lessThanOrEqual">
      <formula>0</formula>
    </cfRule>
  </conditionalFormatting>
  <conditionalFormatting sqref="T66">
    <cfRule type="cellIs" dxfId="7752" priority="7694" operator="lessThanOrEqual">
      <formula>0</formula>
    </cfRule>
  </conditionalFormatting>
  <conditionalFormatting sqref="T68">
    <cfRule type="cellIs" dxfId="7751" priority="7692" operator="lessThanOrEqual">
      <formula>0</formula>
    </cfRule>
  </conditionalFormatting>
  <conditionalFormatting sqref="T61">
    <cfRule type="cellIs" dxfId="7750" priority="7693" operator="lessThanOrEqual">
      <formula>0</formula>
    </cfRule>
  </conditionalFormatting>
  <conditionalFormatting sqref="T66">
    <cfRule type="cellIs" dxfId="7749" priority="7679" operator="lessThanOrEqual">
      <formula>0</formula>
    </cfRule>
  </conditionalFormatting>
  <conditionalFormatting sqref="T70">
    <cfRule type="cellIs" dxfId="7748" priority="7658" operator="lessThanOrEqual">
      <formula>0</formula>
    </cfRule>
  </conditionalFormatting>
  <conditionalFormatting sqref="T70">
    <cfRule type="cellIs" dxfId="7747" priority="7657" operator="lessThanOrEqual">
      <formula>0</formula>
    </cfRule>
  </conditionalFormatting>
  <conditionalFormatting sqref="T70">
    <cfRule type="cellIs" dxfId="7746" priority="7656" operator="lessThanOrEqual">
      <formula>0</formula>
    </cfRule>
  </conditionalFormatting>
  <conditionalFormatting sqref="T60">
    <cfRule type="cellIs" dxfId="7745" priority="7675" operator="lessThanOrEqual">
      <formula>0</formula>
    </cfRule>
  </conditionalFormatting>
  <conditionalFormatting sqref="T66">
    <cfRule type="cellIs" dxfId="7744" priority="7665" operator="lessThanOrEqual">
      <formula>0</formula>
    </cfRule>
  </conditionalFormatting>
  <conditionalFormatting sqref="T68">
    <cfRule type="cellIs" dxfId="7743" priority="7673" operator="lessThanOrEqual">
      <formula>0</formula>
    </cfRule>
  </conditionalFormatting>
  <conditionalFormatting sqref="T68">
    <cfRule type="cellIs" dxfId="7742" priority="7672" operator="lessThanOrEqual">
      <formula>0</formula>
    </cfRule>
  </conditionalFormatting>
  <conditionalFormatting sqref="T66">
    <cfRule type="cellIs" dxfId="7741" priority="7671" operator="lessThanOrEqual">
      <formula>0</formula>
    </cfRule>
  </conditionalFormatting>
  <conditionalFormatting sqref="T68">
    <cfRule type="cellIs" dxfId="7740" priority="7670" operator="lessThanOrEqual">
      <formula>0</formula>
    </cfRule>
  </conditionalFormatting>
  <conditionalFormatting sqref="T65">
    <cfRule type="cellIs" dxfId="7739" priority="7669" operator="lessThanOrEqual">
      <formula>0</formula>
    </cfRule>
  </conditionalFormatting>
  <conditionalFormatting sqref="T66">
    <cfRule type="cellIs" dxfId="7738" priority="7680" operator="lessThanOrEqual">
      <formula>0</formula>
    </cfRule>
  </conditionalFormatting>
  <conditionalFormatting sqref="T66">
    <cfRule type="cellIs" dxfId="7737" priority="7678" operator="lessThanOrEqual">
      <formula>0</formula>
    </cfRule>
  </conditionalFormatting>
  <conditionalFormatting sqref="T60">
    <cfRule type="cellIs" dxfId="7736" priority="7677" operator="lessThanOrEqual">
      <formula>0</formula>
    </cfRule>
  </conditionalFormatting>
  <conditionalFormatting sqref="T60">
    <cfRule type="cellIs" dxfId="7735" priority="7676" operator="lessThanOrEqual">
      <formula>0</formula>
    </cfRule>
  </conditionalFormatting>
  <conditionalFormatting sqref="T60">
    <cfRule type="cellIs" dxfId="7734" priority="7674" operator="lessThanOrEqual">
      <formula>0</formula>
    </cfRule>
  </conditionalFormatting>
  <conditionalFormatting sqref="T66">
    <cfRule type="cellIs" dxfId="7733" priority="7668" operator="lessThanOrEqual">
      <formula>0</formula>
    </cfRule>
  </conditionalFormatting>
  <conditionalFormatting sqref="T68">
    <cfRule type="cellIs" dxfId="7732" priority="7667" operator="lessThanOrEqual">
      <formula>0</formula>
    </cfRule>
  </conditionalFormatting>
  <conditionalFormatting sqref="T68">
    <cfRule type="cellIs" dxfId="7731" priority="7666" operator="lessThanOrEqual">
      <formula>0</formula>
    </cfRule>
  </conditionalFormatting>
  <conditionalFormatting sqref="T68">
    <cfRule type="cellIs" dxfId="7730" priority="7664" operator="lessThanOrEqual">
      <formula>0</formula>
    </cfRule>
  </conditionalFormatting>
  <conditionalFormatting sqref="T60">
    <cfRule type="cellIs" dxfId="7729" priority="7663" operator="lessThanOrEqual">
      <formula>0</formula>
    </cfRule>
  </conditionalFormatting>
  <conditionalFormatting sqref="T60">
    <cfRule type="cellIs" dxfId="7728" priority="7662" operator="lessThanOrEqual">
      <formula>0</formula>
    </cfRule>
  </conditionalFormatting>
  <conditionalFormatting sqref="T70">
    <cfRule type="cellIs" dxfId="7727" priority="7653" operator="lessThanOrEqual">
      <formula>0</formula>
    </cfRule>
  </conditionalFormatting>
  <conditionalFormatting sqref="T70">
    <cfRule type="cellIs" dxfId="7726" priority="7655" operator="lessThanOrEqual">
      <formula>0</formula>
    </cfRule>
  </conditionalFormatting>
  <conditionalFormatting sqref="T70">
    <cfRule type="cellIs" dxfId="7725" priority="7654" operator="lessThanOrEqual">
      <formula>0</formula>
    </cfRule>
  </conditionalFormatting>
  <conditionalFormatting sqref="T70">
    <cfRule type="cellIs" dxfId="7724" priority="7652" operator="lessThanOrEqual">
      <formula>0</formula>
    </cfRule>
  </conditionalFormatting>
  <conditionalFormatting sqref="T66">
    <cfRule type="cellIs" dxfId="7723" priority="7651" operator="lessThanOrEqual">
      <formula>0</formula>
    </cfRule>
  </conditionalFormatting>
  <conditionalFormatting sqref="T64">
    <cfRule type="cellIs" dxfId="7722" priority="7650" operator="lessThanOrEqual">
      <formula>0</formula>
    </cfRule>
  </conditionalFormatting>
  <conditionalFormatting sqref="T64">
    <cfRule type="cellIs" dxfId="7721" priority="7649" operator="lessThanOrEqual">
      <formula>0</formula>
    </cfRule>
  </conditionalFormatting>
  <conditionalFormatting sqref="T69">
    <cfRule type="cellIs" dxfId="7720" priority="7648" operator="lessThanOrEqual">
      <formula>0</formula>
    </cfRule>
  </conditionalFormatting>
  <conditionalFormatting sqref="T64">
    <cfRule type="cellIs" dxfId="7719" priority="7647" operator="lessThanOrEqual">
      <formula>0</formula>
    </cfRule>
  </conditionalFormatting>
  <conditionalFormatting sqref="T64">
    <cfRule type="cellIs" dxfId="7718" priority="7646" operator="lessThanOrEqual">
      <formula>0</formula>
    </cfRule>
  </conditionalFormatting>
  <conditionalFormatting sqref="T64">
    <cfRule type="cellIs" dxfId="7717" priority="7645" operator="lessThanOrEqual">
      <formula>0</formula>
    </cfRule>
  </conditionalFormatting>
  <conditionalFormatting sqref="T64">
    <cfRule type="cellIs" dxfId="7716" priority="7644" operator="lessThanOrEqual">
      <formula>0</formula>
    </cfRule>
  </conditionalFormatting>
  <conditionalFormatting sqref="T64">
    <cfRule type="cellIs" dxfId="7715" priority="7643" operator="lessThanOrEqual">
      <formula>0</formula>
    </cfRule>
  </conditionalFormatting>
  <conditionalFormatting sqref="T64">
    <cfRule type="cellIs" dxfId="7714" priority="7642" operator="lessThanOrEqual">
      <formula>0</formula>
    </cfRule>
  </conditionalFormatting>
  <conditionalFormatting sqref="T64">
    <cfRule type="cellIs" dxfId="7713" priority="7641" operator="lessThanOrEqual">
      <formula>0</formula>
    </cfRule>
  </conditionalFormatting>
  <conditionalFormatting sqref="T64">
    <cfRule type="cellIs" dxfId="7712" priority="7640" operator="lessThanOrEqual">
      <formula>0</formula>
    </cfRule>
  </conditionalFormatting>
  <conditionalFormatting sqref="T66">
    <cfRule type="cellIs" dxfId="7711" priority="7639" operator="lessThanOrEqual">
      <formula>0</formula>
    </cfRule>
  </conditionalFormatting>
  <conditionalFormatting sqref="T66">
    <cfRule type="cellIs" dxfId="7710" priority="7638" operator="lessThanOrEqual">
      <formula>0</formula>
    </cfRule>
  </conditionalFormatting>
  <conditionalFormatting sqref="T64">
    <cfRule type="cellIs" dxfId="7709" priority="7637" operator="lessThanOrEqual">
      <formula>0</formula>
    </cfRule>
  </conditionalFormatting>
  <conditionalFormatting sqref="T66">
    <cfRule type="cellIs" dxfId="7708" priority="7636" operator="lessThanOrEqual">
      <formula>0</formula>
    </cfRule>
  </conditionalFormatting>
  <conditionalFormatting sqref="T64">
    <cfRule type="cellIs" dxfId="7707" priority="7635" operator="lessThanOrEqual">
      <formula>0</formula>
    </cfRule>
  </conditionalFormatting>
  <conditionalFormatting sqref="T66">
    <cfRule type="cellIs" dxfId="7706" priority="7634" operator="lessThanOrEqual">
      <formula>0</formula>
    </cfRule>
  </conditionalFormatting>
  <conditionalFormatting sqref="T66">
    <cfRule type="cellIs" dxfId="7705" priority="7633" operator="lessThanOrEqual">
      <formula>0</formula>
    </cfRule>
  </conditionalFormatting>
  <conditionalFormatting sqref="T64">
    <cfRule type="cellIs" dxfId="7704" priority="7632" operator="lessThanOrEqual">
      <formula>0</formula>
    </cfRule>
  </conditionalFormatting>
  <conditionalFormatting sqref="T66">
    <cfRule type="cellIs" dxfId="7703" priority="7631" operator="lessThanOrEqual">
      <formula>0</formula>
    </cfRule>
  </conditionalFormatting>
  <conditionalFormatting sqref="T66">
    <cfRule type="cellIs" dxfId="7702" priority="7629" operator="lessThanOrEqual">
      <formula>0</formula>
    </cfRule>
  </conditionalFormatting>
  <conditionalFormatting sqref="T68">
    <cfRule type="cellIs" dxfId="7701" priority="7628" operator="lessThanOrEqual">
      <formula>0</formula>
    </cfRule>
  </conditionalFormatting>
  <conditionalFormatting sqref="T68">
    <cfRule type="cellIs" dxfId="7700" priority="7630" operator="lessThanOrEqual">
      <formula>0</formula>
    </cfRule>
  </conditionalFormatting>
  <conditionalFormatting sqref="T66">
    <cfRule type="cellIs" dxfId="7699" priority="7627" operator="lessThanOrEqual">
      <formula>0</formula>
    </cfRule>
  </conditionalFormatting>
  <conditionalFormatting sqref="T66">
    <cfRule type="cellIs" dxfId="7698" priority="7622" operator="lessThanOrEqual">
      <formula>0</formula>
    </cfRule>
  </conditionalFormatting>
  <conditionalFormatting sqref="T66">
    <cfRule type="cellIs" dxfId="7697" priority="7621" operator="lessThanOrEqual">
      <formula>0</formula>
    </cfRule>
  </conditionalFormatting>
  <conditionalFormatting sqref="T66">
    <cfRule type="cellIs" dxfId="7696" priority="7620" operator="lessThanOrEqual">
      <formula>0</formula>
    </cfRule>
  </conditionalFormatting>
  <conditionalFormatting sqref="T66">
    <cfRule type="cellIs" dxfId="7695" priority="7619" operator="lessThanOrEqual">
      <formula>0</formula>
    </cfRule>
  </conditionalFormatting>
  <conditionalFormatting sqref="T66">
    <cfRule type="cellIs" dxfId="7694" priority="7618" operator="lessThanOrEqual">
      <formula>0</formula>
    </cfRule>
  </conditionalFormatting>
  <conditionalFormatting sqref="T68">
    <cfRule type="cellIs" dxfId="7693" priority="7617" operator="lessThanOrEqual">
      <formula>0</formula>
    </cfRule>
  </conditionalFormatting>
  <conditionalFormatting sqref="T68">
    <cfRule type="cellIs" dxfId="7692" priority="7616" operator="lessThanOrEqual">
      <formula>0</formula>
    </cfRule>
  </conditionalFormatting>
  <conditionalFormatting sqref="T66">
    <cfRule type="cellIs" dxfId="7691" priority="7615" operator="lessThanOrEqual">
      <formula>0</formula>
    </cfRule>
  </conditionalFormatting>
  <conditionalFormatting sqref="T68">
    <cfRule type="cellIs" dxfId="7690" priority="7614" operator="lessThanOrEqual">
      <formula>0</formula>
    </cfRule>
  </conditionalFormatting>
  <conditionalFormatting sqref="T66">
    <cfRule type="cellIs" dxfId="7689" priority="7612" operator="lessThanOrEqual">
      <formula>0</formula>
    </cfRule>
  </conditionalFormatting>
  <conditionalFormatting sqref="T65">
    <cfRule type="cellIs" dxfId="7688" priority="7613" operator="lessThanOrEqual">
      <formula>0</formula>
    </cfRule>
  </conditionalFormatting>
  <conditionalFormatting sqref="T68">
    <cfRule type="cellIs" dxfId="7687" priority="7611" operator="lessThanOrEqual">
      <formula>0</formula>
    </cfRule>
  </conditionalFormatting>
  <conditionalFormatting sqref="T68">
    <cfRule type="cellIs" dxfId="7686" priority="7610" operator="lessThanOrEqual">
      <formula>0</formula>
    </cfRule>
  </conditionalFormatting>
  <conditionalFormatting sqref="T66">
    <cfRule type="cellIs" dxfId="7685" priority="7609" operator="lessThanOrEqual">
      <formula>0</formula>
    </cfRule>
  </conditionalFormatting>
  <conditionalFormatting sqref="T68">
    <cfRule type="cellIs" dxfId="7684" priority="7608" operator="lessThanOrEqual">
      <formula>0</formula>
    </cfRule>
  </conditionalFormatting>
  <conditionalFormatting sqref="T70">
    <cfRule type="cellIs" dxfId="7683" priority="7607" operator="lessThanOrEqual">
      <formula>0</formula>
    </cfRule>
  </conditionalFormatting>
  <conditionalFormatting sqref="T70">
    <cfRule type="cellIs" dxfId="7682" priority="7605" operator="lessThanOrEqual">
      <formula>0</formula>
    </cfRule>
  </conditionalFormatting>
  <conditionalFormatting sqref="T70">
    <cfRule type="cellIs" dxfId="7681" priority="7604" operator="lessThanOrEqual">
      <formula>0</formula>
    </cfRule>
  </conditionalFormatting>
  <conditionalFormatting sqref="T70">
    <cfRule type="cellIs" dxfId="7680" priority="7606" operator="lessThanOrEqual">
      <formula>0</formula>
    </cfRule>
  </conditionalFormatting>
  <conditionalFormatting sqref="T70">
    <cfRule type="cellIs" dxfId="7679" priority="7603" operator="lessThanOrEqual">
      <formula>0</formula>
    </cfRule>
  </conditionalFormatting>
  <conditionalFormatting sqref="T70">
    <cfRule type="cellIs" dxfId="7678" priority="7602" operator="lessThanOrEqual">
      <formula>0</formula>
    </cfRule>
  </conditionalFormatting>
  <conditionalFormatting sqref="T70">
    <cfRule type="cellIs" dxfId="7677" priority="7601" operator="lessThanOrEqual">
      <formula>0</formula>
    </cfRule>
  </conditionalFormatting>
  <conditionalFormatting sqref="T70">
    <cfRule type="cellIs" dxfId="7676" priority="7600" operator="lessThanOrEqual">
      <formula>0</formula>
    </cfRule>
  </conditionalFormatting>
  <conditionalFormatting sqref="T68">
    <cfRule type="cellIs" dxfId="7675" priority="7599" operator="lessThanOrEqual">
      <formula>0</formula>
    </cfRule>
  </conditionalFormatting>
  <conditionalFormatting sqref="T66">
    <cfRule type="cellIs" dxfId="7674" priority="7598" operator="lessThanOrEqual">
      <formula>0</formula>
    </cfRule>
  </conditionalFormatting>
  <conditionalFormatting sqref="T71">
    <cfRule type="cellIs" dxfId="7673" priority="7596" operator="lessThanOrEqual">
      <formula>0</formula>
    </cfRule>
  </conditionalFormatting>
  <conditionalFormatting sqref="T66">
    <cfRule type="cellIs" dxfId="7672" priority="7595" operator="lessThanOrEqual">
      <formula>0</formula>
    </cfRule>
  </conditionalFormatting>
  <conditionalFormatting sqref="T66">
    <cfRule type="cellIs" dxfId="7671" priority="7597" operator="lessThanOrEqual">
      <formula>0</formula>
    </cfRule>
  </conditionalFormatting>
  <conditionalFormatting sqref="T66">
    <cfRule type="cellIs" dxfId="7670" priority="7594" operator="lessThanOrEqual">
      <formula>0</formula>
    </cfRule>
  </conditionalFormatting>
  <conditionalFormatting sqref="T66">
    <cfRule type="cellIs" dxfId="7669" priority="7592" operator="lessThanOrEqual">
      <formula>0</formula>
    </cfRule>
  </conditionalFormatting>
  <conditionalFormatting sqref="T66">
    <cfRule type="cellIs" dxfId="7668" priority="7593" operator="lessThanOrEqual">
      <formula>0</formula>
    </cfRule>
  </conditionalFormatting>
  <conditionalFormatting sqref="T66">
    <cfRule type="cellIs" dxfId="7667" priority="7591" operator="lessThanOrEqual">
      <formula>0</formula>
    </cfRule>
  </conditionalFormatting>
  <conditionalFormatting sqref="T66">
    <cfRule type="cellIs" dxfId="7666" priority="7590" operator="lessThanOrEqual">
      <formula>0</formula>
    </cfRule>
  </conditionalFormatting>
  <conditionalFormatting sqref="T66">
    <cfRule type="cellIs" dxfId="7665" priority="7589" operator="lessThanOrEqual">
      <formula>0</formula>
    </cfRule>
  </conditionalFormatting>
  <conditionalFormatting sqref="T66">
    <cfRule type="cellIs" dxfId="7664" priority="7588" operator="lessThanOrEqual">
      <formula>0</formula>
    </cfRule>
  </conditionalFormatting>
  <conditionalFormatting sqref="T68">
    <cfRule type="cellIs" dxfId="7663" priority="7587" operator="lessThanOrEqual">
      <formula>0</formula>
    </cfRule>
  </conditionalFormatting>
  <conditionalFormatting sqref="T68">
    <cfRule type="cellIs" dxfId="7662" priority="7586" operator="lessThanOrEqual">
      <formula>0</formula>
    </cfRule>
  </conditionalFormatting>
  <conditionalFormatting sqref="T66">
    <cfRule type="cellIs" dxfId="7661" priority="7585" operator="lessThanOrEqual">
      <formula>0</formula>
    </cfRule>
  </conditionalFormatting>
  <conditionalFormatting sqref="T68">
    <cfRule type="cellIs" dxfId="7660" priority="7584" operator="lessThanOrEqual">
      <formula>0</formula>
    </cfRule>
  </conditionalFormatting>
  <conditionalFormatting sqref="T66">
    <cfRule type="cellIs" dxfId="7659" priority="7582" operator="lessThanOrEqual">
      <formula>0</formula>
    </cfRule>
  </conditionalFormatting>
  <conditionalFormatting sqref="T68">
    <cfRule type="cellIs" dxfId="7658" priority="7581" operator="lessThanOrEqual">
      <formula>0</formula>
    </cfRule>
  </conditionalFormatting>
  <conditionalFormatting sqref="T65">
    <cfRule type="cellIs" dxfId="7657" priority="7583" operator="lessThanOrEqual">
      <formula>0</formula>
    </cfRule>
  </conditionalFormatting>
  <conditionalFormatting sqref="T68">
    <cfRule type="cellIs" dxfId="7656" priority="7580" operator="lessThanOrEqual">
      <formula>0</formula>
    </cfRule>
  </conditionalFormatting>
  <conditionalFormatting sqref="T66">
    <cfRule type="cellIs" dxfId="7655" priority="7579" operator="lessThanOrEqual">
      <formula>0</formula>
    </cfRule>
  </conditionalFormatting>
  <conditionalFormatting sqref="T68">
    <cfRule type="cellIs" dxfId="7654" priority="7578" operator="lessThanOrEqual">
      <formula>0</formula>
    </cfRule>
  </conditionalFormatting>
  <conditionalFormatting sqref="T70">
    <cfRule type="cellIs" dxfId="7653" priority="7577" operator="lessThanOrEqual">
      <formula>0</formula>
    </cfRule>
  </conditionalFormatting>
  <conditionalFormatting sqref="T68 T64">
    <cfRule type="cellIs" dxfId="7652" priority="7576" operator="lessThanOrEqual">
      <formula>0</formula>
    </cfRule>
  </conditionalFormatting>
  <conditionalFormatting sqref="T64">
    <cfRule type="cellIs" dxfId="7651" priority="7575" operator="lessThanOrEqual">
      <formula>0</formula>
    </cfRule>
  </conditionalFormatting>
  <conditionalFormatting sqref="T68">
    <cfRule type="cellIs" dxfId="7650" priority="7562" operator="lessThanOrEqual">
      <formula>0</formula>
    </cfRule>
  </conditionalFormatting>
  <conditionalFormatting sqref="T68">
    <cfRule type="cellIs" dxfId="7649" priority="7561" operator="lessThanOrEqual">
      <formula>0</formula>
    </cfRule>
  </conditionalFormatting>
  <conditionalFormatting sqref="T68">
    <cfRule type="cellIs" dxfId="7648" priority="7560" operator="lessThanOrEqual">
      <formula>0</formula>
    </cfRule>
  </conditionalFormatting>
  <conditionalFormatting sqref="T70">
    <cfRule type="cellIs" dxfId="7647" priority="7558" operator="lessThanOrEqual">
      <formula>0</formula>
    </cfRule>
  </conditionalFormatting>
  <conditionalFormatting sqref="T70">
    <cfRule type="cellIs" dxfId="7646" priority="7559" operator="lessThanOrEqual">
      <formula>0</formula>
    </cfRule>
  </conditionalFormatting>
  <conditionalFormatting sqref="T68">
    <cfRule type="cellIs" dxfId="7645" priority="7557" operator="lessThanOrEqual">
      <formula>0</formula>
    </cfRule>
  </conditionalFormatting>
  <conditionalFormatting sqref="T70">
    <cfRule type="cellIs" dxfId="7644" priority="7556" operator="lessThanOrEqual">
      <formula>0</formula>
    </cfRule>
  </conditionalFormatting>
  <conditionalFormatting sqref="T67">
    <cfRule type="cellIs" dxfId="7643" priority="7555" operator="lessThanOrEqual">
      <formula>0</formula>
    </cfRule>
  </conditionalFormatting>
  <conditionalFormatting sqref="T68">
    <cfRule type="cellIs" dxfId="7642" priority="7554" operator="lessThanOrEqual">
      <formula>0</formula>
    </cfRule>
  </conditionalFormatting>
  <conditionalFormatting sqref="T64">
    <cfRule type="cellIs" dxfId="7641" priority="7773" operator="lessThanOrEqual">
      <formula>0</formula>
    </cfRule>
  </conditionalFormatting>
  <conditionalFormatting sqref="T67">
    <cfRule type="cellIs" dxfId="7640" priority="7772" operator="lessThanOrEqual">
      <formula>0</formula>
    </cfRule>
  </conditionalFormatting>
  <conditionalFormatting sqref="T64">
    <cfRule type="cellIs" dxfId="7639" priority="7770" operator="lessThanOrEqual">
      <formula>0</formula>
    </cfRule>
  </conditionalFormatting>
  <conditionalFormatting sqref="T64">
    <cfRule type="cellIs" dxfId="7638" priority="7771" operator="lessThanOrEqual">
      <formula>0</formula>
    </cfRule>
  </conditionalFormatting>
  <conditionalFormatting sqref="T61">
    <cfRule type="cellIs" dxfId="7637" priority="7768" operator="lessThanOrEqual">
      <formula>0</formula>
    </cfRule>
  </conditionalFormatting>
  <conditionalFormatting sqref="T64">
    <cfRule type="cellIs" dxfId="7636" priority="7769" operator="lessThanOrEqual">
      <formula>0</formula>
    </cfRule>
  </conditionalFormatting>
  <conditionalFormatting sqref="T64">
    <cfRule type="cellIs" dxfId="7635" priority="7767" operator="lessThanOrEqual">
      <formula>0</formula>
    </cfRule>
  </conditionalFormatting>
  <conditionalFormatting sqref="T64">
    <cfRule type="cellIs" dxfId="7634" priority="7766" operator="lessThanOrEqual">
      <formula>0</formula>
    </cfRule>
  </conditionalFormatting>
  <conditionalFormatting sqref="T64">
    <cfRule type="cellIs" dxfId="7633" priority="7765" operator="lessThanOrEqual">
      <formula>0</formula>
    </cfRule>
  </conditionalFormatting>
  <conditionalFormatting sqref="T66">
    <cfRule type="cellIs" dxfId="7632" priority="7764" operator="lessThanOrEqual">
      <formula>0</formula>
    </cfRule>
  </conditionalFormatting>
  <conditionalFormatting sqref="T64 T56 T60">
    <cfRule type="cellIs" dxfId="7631" priority="7763" operator="lessThanOrEqual">
      <formula>0</formula>
    </cfRule>
  </conditionalFormatting>
  <conditionalFormatting sqref="T60">
    <cfRule type="cellIs" dxfId="7630" priority="7762" operator="lessThanOrEqual">
      <formula>0</formula>
    </cfRule>
  </conditionalFormatting>
  <conditionalFormatting sqref="T66">
    <cfRule type="cellIs" dxfId="7629" priority="7761" operator="lessThanOrEqual">
      <formula>0</formula>
    </cfRule>
  </conditionalFormatting>
  <conditionalFormatting sqref="T60">
    <cfRule type="cellIs" dxfId="7628" priority="7760" operator="lessThanOrEqual">
      <formula>0</formula>
    </cfRule>
  </conditionalFormatting>
  <conditionalFormatting sqref="T60">
    <cfRule type="cellIs" dxfId="7627" priority="7759" operator="lessThanOrEqual">
      <formula>0</formula>
    </cfRule>
  </conditionalFormatting>
  <conditionalFormatting sqref="T64">
    <cfRule type="cellIs" dxfId="7626" priority="7757" operator="lessThanOrEqual">
      <formula>0</formula>
    </cfRule>
  </conditionalFormatting>
  <conditionalFormatting sqref="T64">
    <cfRule type="cellIs" dxfId="7625" priority="7758" operator="lessThanOrEqual">
      <formula>0</formula>
    </cfRule>
  </conditionalFormatting>
  <conditionalFormatting sqref="T64">
    <cfRule type="cellIs" dxfId="7624" priority="7756" operator="lessThanOrEqual">
      <formula>0</formula>
    </cfRule>
  </conditionalFormatting>
  <conditionalFormatting sqref="T61">
    <cfRule type="cellIs" dxfId="7623" priority="7755" operator="lessThanOrEqual">
      <formula>0</formula>
    </cfRule>
  </conditionalFormatting>
  <conditionalFormatting sqref="T64">
    <cfRule type="cellIs" dxfId="7622" priority="7754" operator="lessThanOrEqual">
      <formula>0</formula>
    </cfRule>
  </conditionalFormatting>
  <conditionalFormatting sqref="T64">
    <cfRule type="cellIs" dxfId="7621" priority="7753" operator="lessThanOrEqual">
      <formula>0</formula>
    </cfRule>
  </conditionalFormatting>
  <conditionalFormatting sqref="T64">
    <cfRule type="cellIs" dxfId="7620" priority="7752" operator="lessThanOrEqual">
      <formula>0</formula>
    </cfRule>
  </conditionalFormatting>
  <conditionalFormatting sqref="T64">
    <cfRule type="cellIs" dxfId="7619" priority="7751" operator="lessThanOrEqual">
      <formula>0</formula>
    </cfRule>
  </conditionalFormatting>
  <conditionalFormatting sqref="T61">
    <cfRule type="cellIs" dxfId="7618" priority="7750" operator="lessThanOrEqual">
      <formula>0</formula>
    </cfRule>
  </conditionalFormatting>
  <conditionalFormatting sqref="T64">
    <cfRule type="cellIs" dxfId="7617" priority="7749" operator="lessThanOrEqual">
      <formula>0</formula>
    </cfRule>
  </conditionalFormatting>
  <conditionalFormatting sqref="T64">
    <cfRule type="cellIs" dxfId="7616" priority="7748" operator="lessThanOrEqual">
      <formula>0</formula>
    </cfRule>
  </conditionalFormatting>
  <conditionalFormatting sqref="T64">
    <cfRule type="cellIs" dxfId="7615" priority="7747" operator="lessThanOrEqual">
      <formula>0</formula>
    </cfRule>
  </conditionalFormatting>
  <conditionalFormatting sqref="T66">
    <cfRule type="cellIs" dxfId="7614" priority="7745" operator="lessThanOrEqual">
      <formula>0</formula>
    </cfRule>
  </conditionalFormatting>
  <conditionalFormatting sqref="T66">
    <cfRule type="cellIs" dxfId="7613" priority="7746" operator="lessThanOrEqual">
      <formula>0</formula>
    </cfRule>
  </conditionalFormatting>
  <conditionalFormatting sqref="T64">
    <cfRule type="cellIs" dxfId="7612" priority="7744" operator="lessThanOrEqual">
      <formula>0</formula>
    </cfRule>
  </conditionalFormatting>
  <conditionalFormatting sqref="T66">
    <cfRule type="cellIs" dxfId="7611" priority="7743" operator="lessThanOrEqual">
      <formula>0</formula>
    </cfRule>
  </conditionalFormatting>
  <conditionalFormatting sqref="T66">
    <cfRule type="cellIs" dxfId="7610" priority="7741" operator="lessThanOrEqual">
      <formula>0</formula>
    </cfRule>
  </conditionalFormatting>
  <conditionalFormatting sqref="T64">
    <cfRule type="cellIs" dxfId="7609" priority="7742" operator="lessThanOrEqual">
      <formula>0</formula>
    </cfRule>
  </conditionalFormatting>
  <conditionalFormatting sqref="T66">
    <cfRule type="cellIs" dxfId="7608" priority="7740" operator="lessThanOrEqual">
      <formula>0</formula>
    </cfRule>
  </conditionalFormatting>
  <conditionalFormatting sqref="T64">
    <cfRule type="cellIs" dxfId="7607" priority="7739" operator="lessThanOrEqual">
      <formula>0</formula>
    </cfRule>
  </conditionalFormatting>
  <conditionalFormatting sqref="T66">
    <cfRule type="cellIs" dxfId="7606" priority="7738" operator="lessThanOrEqual">
      <formula>0</formula>
    </cfRule>
  </conditionalFormatting>
  <conditionalFormatting sqref="T60">
    <cfRule type="cellIs" dxfId="7605" priority="7736" operator="lessThanOrEqual">
      <formula>0</formula>
    </cfRule>
  </conditionalFormatting>
  <conditionalFormatting sqref="T60">
    <cfRule type="cellIs" dxfId="7604" priority="7735" operator="lessThanOrEqual">
      <formula>0</formula>
    </cfRule>
  </conditionalFormatting>
  <conditionalFormatting sqref="T60">
    <cfRule type="cellIs" dxfId="7603" priority="7737" operator="lessThanOrEqual">
      <formula>0</formula>
    </cfRule>
  </conditionalFormatting>
  <conditionalFormatting sqref="T60">
    <cfRule type="cellIs" dxfId="7602" priority="7734" operator="lessThanOrEqual">
      <formula>0</formula>
    </cfRule>
  </conditionalFormatting>
  <conditionalFormatting sqref="T64">
    <cfRule type="cellIs" dxfId="7601" priority="7572" operator="lessThanOrEqual">
      <formula>0</formula>
    </cfRule>
  </conditionalFormatting>
  <conditionalFormatting sqref="T68">
    <cfRule type="cellIs" dxfId="7600" priority="7571" operator="lessThanOrEqual">
      <formula>0</formula>
    </cfRule>
  </conditionalFormatting>
  <conditionalFormatting sqref="T68">
    <cfRule type="cellIs" dxfId="7599" priority="7570" operator="lessThanOrEqual">
      <formula>0</formula>
    </cfRule>
  </conditionalFormatting>
  <conditionalFormatting sqref="T68">
    <cfRule type="cellIs" dxfId="7598" priority="7569" operator="lessThanOrEqual">
      <formula>0</formula>
    </cfRule>
  </conditionalFormatting>
  <conditionalFormatting sqref="T65">
    <cfRule type="cellIs" dxfId="7597" priority="7568" operator="lessThanOrEqual">
      <formula>0</formula>
    </cfRule>
  </conditionalFormatting>
  <conditionalFormatting sqref="T68">
    <cfRule type="cellIs" dxfId="7596" priority="7567" operator="lessThanOrEqual">
      <formula>0</formula>
    </cfRule>
  </conditionalFormatting>
  <conditionalFormatting sqref="T68">
    <cfRule type="cellIs" dxfId="7595" priority="7566" operator="lessThanOrEqual">
      <formula>0</formula>
    </cfRule>
  </conditionalFormatting>
  <conditionalFormatting sqref="T68">
    <cfRule type="cellIs" dxfId="7594" priority="7565" operator="lessThanOrEqual">
      <formula>0</formula>
    </cfRule>
  </conditionalFormatting>
  <conditionalFormatting sqref="T68">
    <cfRule type="cellIs" dxfId="7593" priority="7564" operator="lessThanOrEqual">
      <formula>0</formula>
    </cfRule>
  </conditionalFormatting>
  <conditionalFormatting sqref="T65">
    <cfRule type="cellIs" dxfId="7592" priority="7563" operator="lessThanOrEqual">
      <formula>0</formula>
    </cfRule>
  </conditionalFormatting>
  <conditionalFormatting sqref="T68">
    <cfRule type="cellIs" dxfId="7591" priority="7733" operator="lessThanOrEqual">
      <formula>0</formula>
    </cfRule>
  </conditionalFormatting>
  <conditionalFormatting sqref="T68">
    <cfRule type="cellIs" dxfId="7590" priority="7732" operator="lessThanOrEqual">
      <formula>0</formula>
    </cfRule>
  </conditionalFormatting>
  <conditionalFormatting sqref="T68">
    <cfRule type="cellIs" dxfId="7589" priority="7730" operator="lessThanOrEqual">
      <formula>0</formula>
    </cfRule>
  </conditionalFormatting>
  <conditionalFormatting sqref="T68">
    <cfRule type="cellIs" dxfId="7588" priority="7731" operator="lessThanOrEqual">
      <formula>0</formula>
    </cfRule>
  </conditionalFormatting>
  <conditionalFormatting sqref="T68">
    <cfRule type="cellIs" dxfId="7587" priority="7729" operator="lessThanOrEqual">
      <formula>0</formula>
    </cfRule>
  </conditionalFormatting>
  <conditionalFormatting sqref="T68">
    <cfRule type="cellIs" dxfId="7586" priority="7728" operator="lessThanOrEqual">
      <formula>0</formula>
    </cfRule>
  </conditionalFormatting>
  <conditionalFormatting sqref="T68">
    <cfRule type="cellIs" dxfId="7585" priority="7727" operator="lessThanOrEqual">
      <formula>0</formula>
    </cfRule>
  </conditionalFormatting>
  <conditionalFormatting sqref="T68">
    <cfRule type="cellIs" dxfId="7584" priority="7726" operator="lessThanOrEqual">
      <formula>0</formula>
    </cfRule>
  </conditionalFormatting>
  <conditionalFormatting sqref="T64">
    <cfRule type="cellIs" dxfId="7583" priority="7713" operator="lessThanOrEqual">
      <formula>0</formula>
    </cfRule>
  </conditionalFormatting>
  <conditionalFormatting sqref="T60">
    <cfRule type="cellIs" dxfId="7582" priority="7725" operator="lessThanOrEqual">
      <formula>0</formula>
    </cfRule>
  </conditionalFormatting>
  <conditionalFormatting sqref="T66">
    <cfRule type="cellIs" dxfId="7581" priority="7724" operator="lessThanOrEqual">
      <formula>0</formula>
    </cfRule>
  </conditionalFormatting>
  <conditionalFormatting sqref="T60">
    <cfRule type="cellIs" dxfId="7580" priority="7723" operator="lessThanOrEqual">
      <formula>0</formula>
    </cfRule>
  </conditionalFormatting>
  <conditionalFormatting sqref="T60">
    <cfRule type="cellIs" dxfId="7579" priority="7722" operator="lessThanOrEqual">
      <formula>0</formula>
    </cfRule>
  </conditionalFormatting>
  <conditionalFormatting sqref="T64">
    <cfRule type="cellIs" dxfId="7578" priority="7720" operator="lessThanOrEqual">
      <formula>0</formula>
    </cfRule>
  </conditionalFormatting>
  <conditionalFormatting sqref="T64">
    <cfRule type="cellIs" dxfId="7577" priority="7721" operator="lessThanOrEqual">
      <formula>0</formula>
    </cfRule>
  </conditionalFormatting>
  <conditionalFormatting sqref="T69">
    <cfRule type="cellIs" dxfId="7576" priority="7719" operator="lessThanOrEqual">
      <formula>0</formula>
    </cfRule>
  </conditionalFormatting>
  <conditionalFormatting sqref="T64">
    <cfRule type="cellIs" dxfId="7575" priority="7718" operator="lessThanOrEqual">
      <formula>0</formula>
    </cfRule>
  </conditionalFormatting>
  <conditionalFormatting sqref="T61">
    <cfRule type="cellIs" dxfId="7574" priority="7717" operator="lessThanOrEqual">
      <formula>0</formula>
    </cfRule>
  </conditionalFormatting>
  <conditionalFormatting sqref="T61">
    <cfRule type="cellIs" dxfId="7573" priority="7712" operator="lessThanOrEqual">
      <formula>0</formula>
    </cfRule>
  </conditionalFormatting>
  <conditionalFormatting sqref="T66">
    <cfRule type="cellIs" dxfId="7572" priority="7691" operator="lessThanOrEqual">
      <formula>0</formula>
    </cfRule>
  </conditionalFormatting>
  <conditionalFormatting sqref="T66">
    <cfRule type="cellIs" dxfId="7571" priority="7690" operator="lessThanOrEqual">
      <formula>0</formula>
    </cfRule>
  </conditionalFormatting>
  <conditionalFormatting sqref="T66">
    <cfRule type="cellIs" dxfId="7570" priority="7689" operator="lessThanOrEqual">
      <formula>0</formula>
    </cfRule>
  </conditionalFormatting>
  <conditionalFormatting sqref="T66">
    <cfRule type="cellIs" dxfId="7569" priority="7687" operator="lessThanOrEqual">
      <formula>0</formula>
    </cfRule>
  </conditionalFormatting>
  <conditionalFormatting sqref="T66">
    <cfRule type="cellIs" dxfId="7568" priority="7688" operator="lessThanOrEqual">
      <formula>0</formula>
    </cfRule>
  </conditionalFormatting>
  <conditionalFormatting sqref="T66">
    <cfRule type="cellIs" dxfId="7567" priority="7686" operator="lessThanOrEqual">
      <formula>0</formula>
    </cfRule>
  </conditionalFormatting>
  <conditionalFormatting sqref="T60">
    <cfRule type="cellIs" dxfId="7566" priority="7684" operator="lessThanOrEqual">
      <formula>0</formula>
    </cfRule>
  </conditionalFormatting>
  <conditionalFormatting sqref="T60">
    <cfRule type="cellIs" dxfId="7565" priority="7683" operator="lessThanOrEqual">
      <formula>0</formula>
    </cfRule>
  </conditionalFormatting>
  <conditionalFormatting sqref="T60">
    <cfRule type="cellIs" dxfId="7564" priority="7685" operator="lessThanOrEqual">
      <formula>0</formula>
    </cfRule>
  </conditionalFormatting>
  <conditionalFormatting sqref="T60">
    <cfRule type="cellIs" dxfId="7563" priority="7682" operator="lessThanOrEqual">
      <formula>0</formula>
    </cfRule>
  </conditionalFormatting>
  <conditionalFormatting sqref="T66">
    <cfRule type="cellIs" dxfId="7562" priority="7681" operator="lessThanOrEqual">
      <formula>0</formula>
    </cfRule>
  </conditionalFormatting>
  <conditionalFormatting sqref="T60">
    <cfRule type="cellIs" dxfId="7561" priority="7661" operator="lessThanOrEqual">
      <formula>0</formula>
    </cfRule>
  </conditionalFormatting>
  <conditionalFormatting sqref="T60">
    <cfRule type="cellIs" dxfId="7560" priority="7660" operator="lessThanOrEqual">
      <formula>0</formula>
    </cfRule>
  </conditionalFormatting>
  <conditionalFormatting sqref="T70">
    <cfRule type="cellIs" dxfId="7559" priority="7659" operator="lessThanOrEqual">
      <formula>0</formula>
    </cfRule>
  </conditionalFormatting>
  <conditionalFormatting sqref="T66">
    <cfRule type="cellIs" dxfId="7558" priority="7626" operator="lessThanOrEqual">
      <formula>0</formula>
    </cfRule>
  </conditionalFormatting>
  <conditionalFormatting sqref="T66">
    <cfRule type="cellIs" dxfId="7557" priority="7625" operator="lessThanOrEqual">
      <formula>0</formula>
    </cfRule>
  </conditionalFormatting>
  <conditionalFormatting sqref="T66">
    <cfRule type="cellIs" dxfId="7556" priority="7624" operator="lessThanOrEqual">
      <formula>0</formula>
    </cfRule>
  </conditionalFormatting>
  <conditionalFormatting sqref="T66">
    <cfRule type="cellIs" dxfId="7555" priority="7623" operator="lessThanOrEqual">
      <formula>0</formula>
    </cfRule>
  </conditionalFormatting>
  <conditionalFormatting sqref="T70">
    <cfRule type="cellIs" dxfId="7554" priority="7574" operator="lessThanOrEqual">
      <formula>0</formula>
    </cfRule>
  </conditionalFormatting>
  <conditionalFormatting sqref="T64">
    <cfRule type="cellIs" dxfId="7553" priority="7573" operator="lessThanOrEqual">
      <formula>0</formula>
    </cfRule>
  </conditionalFormatting>
  <conditionalFormatting sqref="T70">
    <cfRule type="cellIs" dxfId="7552" priority="7553" operator="lessThanOrEqual">
      <formula>0</formula>
    </cfRule>
  </conditionalFormatting>
  <conditionalFormatting sqref="T70">
    <cfRule type="cellIs" dxfId="7551" priority="7552" operator="lessThanOrEqual">
      <formula>0</formula>
    </cfRule>
  </conditionalFormatting>
  <conditionalFormatting sqref="T68">
    <cfRule type="cellIs" dxfId="7550" priority="7551" operator="lessThanOrEqual">
      <formula>0</formula>
    </cfRule>
  </conditionalFormatting>
  <conditionalFormatting sqref="T70">
    <cfRule type="cellIs" dxfId="7549" priority="7550" operator="lessThanOrEqual">
      <formula>0</formula>
    </cfRule>
  </conditionalFormatting>
  <conditionalFormatting sqref="T64">
    <cfRule type="cellIs" dxfId="7548" priority="7548" operator="lessThanOrEqual">
      <formula>0</formula>
    </cfRule>
  </conditionalFormatting>
  <conditionalFormatting sqref="T64">
    <cfRule type="cellIs" dxfId="7547" priority="7547" operator="lessThanOrEqual">
      <formula>0</formula>
    </cfRule>
  </conditionalFormatting>
  <conditionalFormatting sqref="T64">
    <cfRule type="cellIs" dxfId="7546" priority="7549" operator="lessThanOrEqual">
      <formula>0</formula>
    </cfRule>
  </conditionalFormatting>
  <conditionalFormatting sqref="T64">
    <cfRule type="cellIs" dxfId="7545" priority="7546" operator="lessThanOrEqual">
      <formula>0</formula>
    </cfRule>
  </conditionalFormatting>
  <conditionalFormatting sqref="T66">
    <cfRule type="cellIs" dxfId="7544" priority="7478" operator="lessThanOrEqual">
      <formula>0</formula>
    </cfRule>
  </conditionalFormatting>
  <conditionalFormatting sqref="T66">
    <cfRule type="cellIs" dxfId="7543" priority="7479" operator="lessThanOrEqual">
      <formula>0</formula>
    </cfRule>
  </conditionalFormatting>
  <conditionalFormatting sqref="T66">
    <cfRule type="cellIs" dxfId="7542" priority="7477" operator="lessThanOrEqual">
      <formula>0</formula>
    </cfRule>
  </conditionalFormatting>
  <conditionalFormatting sqref="T68">
    <cfRule type="cellIs" dxfId="7541" priority="7469" operator="lessThanOrEqual">
      <formula>0</formula>
    </cfRule>
  </conditionalFormatting>
  <conditionalFormatting sqref="T66">
    <cfRule type="cellIs" dxfId="7540" priority="7474" operator="lessThanOrEqual">
      <formula>0</formula>
    </cfRule>
  </conditionalFormatting>
  <conditionalFormatting sqref="T66">
    <cfRule type="cellIs" dxfId="7539" priority="7475" operator="lessThanOrEqual">
      <formula>0</formula>
    </cfRule>
  </conditionalFormatting>
  <conditionalFormatting sqref="T66">
    <cfRule type="cellIs" dxfId="7538" priority="7473" operator="lessThanOrEqual">
      <formula>0</formula>
    </cfRule>
  </conditionalFormatting>
  <conditionalFormatting sqref="T68">
    <cfRule type="cellIs" dxfId="7537" priority="7472" operator="lessThanOrEqual">
      <formula>0</formula>
    </cfRule>
  </conditionalFormatting>
  <conditionalFormatting sqref="T68">
    <cfRule type="cellIs" dxfId="7536" priority="7471" operator="lessThanOrEqual">
      <formula>0</formula>
    </cfRule>
  </conditionalFormatting>
  <conditionalFormatting sqref="T66">
    <cfRule type="cellIs" dxfId="7535" priority="7470" operator="lessThanOrEqual">
      <formula>0</formula>
    </cfRule>
  </conditionalFormatting>
  <conditionalFormatting sqref="T66">
    <cfRule type="cellIs" dxfId="7534" priority="7468" operator="lessThanOrEqual">
      <formula>0</formula>
    </cfRule>
  </conditionalFormatting>
  <conditionalFormatting sqref="T68">
    <cfRule type="cellIs" dxfId="7533" priority="7467" operator="lessThanOrEqual">
      <formula>0</formula>
    </cfRule>
  </conditionalFormatting>
  <conditionalFormatting sqref="T68">
    <cfRule type="cellIs" dxfId="7532" priority="7466" operator="lessThanOrEqual">
      <formula>0</formula>
    </cfRule>
  </conditionalFormatting>
  <conditionalFormatting sqref="T66">
    <cfRule type="cellIs" dxfId="7531" priority="7465" operator="lessThanOrEqual">
      <formula>0</formula>
    </cfRule>
  </conditionalFormatting>
  <conditionalFormatting sqref="T68">
    <cfRule type="cellIs" dxfId="7530" priority="7464" operator="lessThanOrEqual">
      <formula>0</formula>
    </cfRule>
  </conditionalFormatting>
  <conditionalFormatting sqref="T70">
    <cfRule type="cellIs" dxfId="7529" priority="7463" operator="lessThanOrEqual">
      <formula>0</formula>
    </cfRule>
  </conditionalFormatting>
  <conditionalFormatting sqref="T68">
    <cfRule type="cellIs" dxfId="7528" priority="7462" operator="lessThanOrEqual">
      <formula>0</formula>
    </cfRule>
  </conditionalFormatting>
  <conditionalFormatting sqref="T70">
    <cfRule type="cellIs" dxfId="7527" priority="7461" operator="lessThanOrEqual">
      <formula>0</formula>
    </cfRule>
  </conditionalFormatting>
  <conditionalFormatting sqref="T68">
    <cfRule type="cellIs" dxfId="7526" priority="7452" operator="lessThanOrEqual">
      <formula>0</formula>
    </cfRule>
  </conditionalFormatting>
  <conditionalFormatting sqref="T68">
    <cfRule type="cellIs" dxfId="7525" priority="7442" operator="lessThanOrEqual">
      <formula>0</formula>
    </cfRule>
  </conditionalFormatting>
  <conditionalFormatting sqref="T70">
    <cfRule type="cellIs" dxfId="7524" priority="7450" operator="lessThanOrEqual">
      <formula>0</formula>
    </cfRule>
  </conditionalFormatting>
  <conditionalFormatting sqref="T70">
    <cfRule type="cellIs" dxfId="7523" priority="7449" operator="lessThanOrEqual">
      <formula>0</formula>
    </cfRule>
  </conditionalFormatting>
  <conditionalFormatting sqref="T68">
    <cfRule type="cellIs" dxfId="7522" priority="7448" operator="lessThanOrEqual">
      <formula>0</formula>
    </cfRule>
  </conditionalFormatting>
  <conditionalFormatting sqref="T70">
    <cfRule type="cellIs" dxfId="7521" priority="7447" operator="lessThanOrEqual">
      <formula>0</formula>
    </cfRule>
  </conditionalFormatting>
  <conditionalFormatting sqref="T67">
    <cfRule type="cellIs" dxfId="7520" priority="7446" operator="lessThanOrEqual">
      <formula>0</formula>
    </cfRule>
  </conditionalFormatting>
  <conditionalFormatting sqref="T68">
    <cfRule type="cellIs" dxfId="7519" priority="7453" operator="lessThanOrEqual">
      <formula>0</formula>
    </cfRule>
  </conditionalFormatting>
  <conditionalFormatting sqref="T68">
    <cfRule type="cellIs" dxfId="7518" priority="7451" operator="lessThanOrEqual">
      <formula>0</formula>
    </cfRule>
  </conditionalFormatting>
  <conditionalFormatting sqref="T68">
    <cfRule type="cellIs" dxfId="7517" priority="7445" operator="lessThanOrEqual">
      <formula>0</formula>
    </cfRule>
  </conditionalFormatting>
  <conditionalFormatting sqref="T70">
    <cfRule type="cellIs" dxfId="7516" priority="7444" operator="lessThanOrEqual">
      <formula>0</formula>
    </cfRule>
  </conditionalFormatting>
  <conditionalFormatting sqref="T70">
    <cfRule type="cellIs" dxfId="7515" priority="7443" operator="lessThanOrEqual">
      <formula>0</formula>
    </cfRule>
  </conditionalFormatting>
  <conditionalFormatting sqref="T70">
    <cfRule type="cellIs" dxfId="7514" priority="7441" operator="lessThanOrEqual">
      <formula>0</formula>
    </cfRule>
  </conditionalFormatting>
  <conditionalFormatting sqref="T68">
    <cfRule type="cellIs" dxfId="7513" priority="7439" operator="lessThanOrEqual">
      <formula>0</formula>
    </cfRule>
  </conditionalFormatting>
  <conditionalFormatting sqref="T66">
    <cfRule type="cellIs" dxfId="7512" priority="7438" operator="lessThanOrEqual">
      <formula>0</formula>
    </cfRule>
  </conditionalFormatting>
  <conditionalFormatting sqref="T66">
    <cfRule type="cellIs" dxfId="7511" priority="7437" operator="lessThanOrEqual">
      <formula>0</formula>
    </cfRule>
  </conditionalFormatting>
  <conditionalFormatting sqref="T71">
    <cfRule type="cellIs" dxfId="7510" priority="7436" operator="lessThanOrEqual">
      <formula>0</formula>
    </cfRule>
  </conditionalFormatting>
  <conditionalFormatting sqref="T66">
    <cfRule type="cellIs" dxfId="7509" priority="7435" operator="lessThanOrEqual">
      <formula>0</formula>
    </cfRule>
  </conditionalFormatting>
  <conditionalFormatting sqref="T66">
    <cfRule type="cellIs" dxfId="7508" priority="7434" operator="lessThanOrEqual">
      <formula>0</formula>
    </cfRule>
  </conditionalFormatting>
  <conditionalFormatting sqref="T66">
    <cfRule type="cellIs" dxfId="7507" priority="7433" operator="lessThanOrEqual">
      <formula>0</formula>
    </cfRule>
  </conditionalFormatting>
  <conditionalFormatting sqref="T66">
    <cfRule type="cellIs" dxfId="7506" priority="7432" operator="lessThanOrEqual">
      <formula>0</formula>
    </cfRule>
  </conditionalFormatting>
  <conditionalFormatting sqref="T66">
    <cfRule type="cellIs" dxfId="7505" priority="7431" operator="lessThanOrEqual">
      <formula>0</formula>
    </cfRule>
  </conditionalFormatting>
  <conditionalFormatting sqref="T66">
    <cfRule type="cellIs" dxfId="7504" priority="7430" operator="lessThanOrEqual">
      <formula>0</formula>
    </cfRule>
  </conditionalFormatting>
  <conditionalFormatting sqref="T66">
    <cfRule type="cellIs" dxfId="7503" priority="7429" operator="lessThanOrEqual">
      <formula>0</formula>
    </cfRule>
  </conditionalFormatting>
  <conditionalFormatting sqref="T66">
    <cfRule type="cellIs" dxfId="7502" priority="7428" operator="lessThanOrEqual">
      <formula>0</formula>
    </cfRule>
  </conditionalFormatting>
  <conditionalFormatting sqref="T68">
    <cfRule type="cellIs" dxfId="7501" priority="7427" operator="lessThanOrEqual">
      <formula>0</formula>
    </cfRule>
  </conditionalFormatting>
  <conditionalFormatting sqref="T68">
    <cfRule type="cellIs" dxfId="7500" priority="7426" operator="lessThanOrEqual">
      <formula>0</formula>
    </cfRule>
  </conditionalFormatting>
  <conditionalFormatting sqref="T66">
    <cfRule type="cellIs" dxfId="7499" priority="7425" operator="lessThanOrEqual">
      <formula>0</formula>
    </cfRule>
  </conditionalFormatting>
  <conditionalFormatting sqref="T68">
    <cfRule type="cellIs" dxfId="7498" priority="7424" operator="lessThanOrEqual">
      <formula>0</formula>
    </cfRule>
  </conditionalFormatting>
  <conditionalFormatting sqref="T66">
    <cfRule type="cellIs" dxfId="7497" priority="7423" operator="lessThanOrEqual">
      <formula>0</formula>
    </cfRule>
  </conditionalFormatting>
  <conditionalFormatting sqref="T68">
    <cfRule type="cellIs" dxfId="7496" priority="7422" operator="lessThanOrEqual">
      <formula>0</formula>
    </cfRule>
  </conditionalFormatting>
  <conditionalFormatting sqref="T68">
    <cfRule type="cellIs" dxfId="7495" priority="7421" operator="lessThanOrEqual">
      <formula>0</formula>
    </cfRule>
  </conditionalFormatting>
  <conditionalFormatting sqref="T66">
    <cfRule type="cellIs" dxfId="7494" priority="7420" operator="lessThanOrEqual">
      <formula>0</formula>
    </cfRule>
  </conditionalFormatting>
  <conditionalFormatting sqref="T68">
    <cfRule type="cellIs" dxfId="7493" priority="7419" operator="lessThanOrEqual">
      <formula>0</formula>
    </cfRule>
  </conditionalFormatting>
  <conditionalFormatting sqref="T68">
    <cfRule type="cellIs" dxfId="7492" priority="7417" operator="lessThanOrEqual">
      <formula>0</formula>
    </cfRule>
  </conditionalFormatting>
  <conditionalFormatting sqref="T70">
    <cfRule type="cellIs" dxfId="7491" priority="7416" operator="lessThanOrEqual">
      <formula>0</formula>
    </cfRule>
  </conditionalFormatting>
  <conditionalFormatting sqref="T70">
    <cfRule type="cellIs" dxfId="7490" priority="7418" operator="lessThanOrEqual">
      <formula>0</formula>
    </cfRule>
  </conditionalFormatting>
  <conditionalFormatting sqref="T68">
    <cfRule type="cellIs" dxfId="7489" priority="7415" operator="lessThanOrEqual">
      <formula>0</formula>
    </cfRule>
  </conditionalFormatting>
  <conditionalFormatting sqref="T68">
    <cfRule type="cellIs" dxfId="7488" priority="7410" operator="lessThanOrEqual">
      <formula>0</formula>
    </cfRule>
  </conditionalFormatting>
  <conditionalFormatting sqref="T68">
    <cfRule type="cellIs" dxfId="7487" priority="7409" operator="lessThanOrEqual">
      <formula>0</formula>
    </cfRule>
  </conditionalFormatting>
  <conditionalFormatting sqref="T68">
    <cfRule type="cellIs" dxfId="7486" priority="7408" operator="lessThanOrEqual">
      <formula>0</formula>
    </cfRule>
  </conditionalFormatting>
  <conditionalFormatting sqref="T68">
    <cfRule type="cellIs" dxfId="7485" priority="7407" operator="lessThanOrEqual">
      <formula>0</formula>
    </cfRule>
  </conditionalFormatting>
  <conditionalFormatting sqref="T68">
    <cfRule type="cellIs" dxfId="7484" priority="7406" operator="lessThanOrEqual">
      <formula>0</formula>
    </cfRule>
  </conditionalFormatting>
  <conditionalFormatting sqref="T70">
    <cfRule type="cellIs" dxfId="7483" priority="7405" operator="lessThanOrEqual">
      <formula>0</formula>
    </cfRule>
  </conditionalFormatting>
  <conditionalFormatting sqref="T70">
    <cfRule type="cellIs" dxfId="7482" priority="7404" operator="lessThanOrEqual">
      <formula>0</formula>
    </cfRule>
  </conditionalFormatting>
  <conditionalFormatting sqref="T68">
    <cfRule type="cellIs" dxfId="7481" priority="7403" operator="lessThanOrEqual">
      <formula>0</formula>
    </cfRule>
  </conditionalFormatting>
  <conditionalFormatting sqref="T70">
    <cfRule type="cellIs" dxfId="7480" priority="7402" operator="lessThanOrEqual">
      <formula>0</formula>
    </cfRule>
  </conditionalFormatting>
  <conditionalFormatting sqref="T68">
    <cfRule type="cellIs" dxfId="7479" priority="7400" operator="lessThanOrEqual">
      <formula>0</formula>
    </cfRule>
  </conditionalFormatting>
  <conditionalFormatting sqref="T67">
    <cfRule type="cellIs" dxfId="7478" priority="7401" operator="lessThanOrEqual">
      <formula>0</formula>
    </cfRule>
  </conditionalFormatting>
  <conditionalFormatting sqref="T70">
    <cfRule type="cellIs" dxfId="7477" priority="7399" operator="lessThanOrEqual">
      <formula>0</formula>
    </cfRule>
  </conditionalFormatting>
  <conditionalFormatting sqref="T70">
    <cfRule type="cellIs" dxfId="7476" priority="7398" operator="lessThanOrEqual">
      <formula>0</formula>
    </cfRule>
  </conditionalFormatting>
  <conditionalFormatting sqref="T68">
    <cfRule type="cellIs" dxfId="7475" priority="7397" operator="lessThanOrEqual">
      <formula>0</formula>
    </cfRule>
  </conditionalFormatting>
  <conditionalFormatting sqref="T70">
    <cfRule type="cellIs" dxfId="7474" priority="7396" operator="lessThanOrEqual">
      <formula>0</formula>
    </cfRule>
  </conditionalFormatting>
  <conditionalFormatting sqref="T70">
    <cfRule type="cellIs" dxfId="7473" priority="7395" operator="lessThanOrEqual">
      <formula>0</formula>
    </cfRule>
  </conditionalFormatting>
  <conditionalFormatting sqref="T68">
    <cfRule type="cellIs" dxfId="7472" priority="7394" operator="lessThanOrEqual">
      <formula>0</formula>
    </cfRule>
  </conditionalFormatting>
  <conditionalFormatting sqref="T73">
    <cfRule type="cellIs" dxfId="7471" priority="7392" operator="lessThanOrEqual">
      <formula>0</formula>
    </cfRule>
  </conditionalFormatting>
  <conditionalFormatting sqref="T68">
    <cfRule type="cellIs" dxfId="7470" priority="7391" operator="lessThanOrEqual">
      <formula>0</formula>
    </cfRule>
  </conditionalFormatting>
  <conditionalFormatting sqref="T68">
    <cfRule type="cellIs" dxfId="7469" priority="7393" operator="lessThanOrEqual">
      <formula>0</formula>
    </cfRule>
  </conditionalFormatting>
  <conditionalFormatting sqref="T68">
    <cfRule type="cellIs" dxfId="7468" priority="7390" operator="lessThanOrEqual">
      <formula>0</formula>
    </cfRule>
  </conditionalFormatting>
  <conditionalFormatting sqref="T68">
    <cfRule type="cellIs" dxfId="7467" priority="7388" operator="lessThanOrEqual">
      <formula>0</formula>
    </cfRule>
  </conditionalFormatting>
  <conditionalFormatting sqref="T68">
    <cfRule type="cellIs" dxfId="7466" priority="7389" operator="lessThanOrEqual">
      <formula>0</formula>
    </cfRule>
  </conditionalFormatting>
  <conditionalFormatting sqref="T68">
    <cfRule type="cellIs" dxfId="7465" priority="7387" operator="lessThanOrEqual">
      <formula>0</formula>
    </cfRule>
  </conditionalFormatting>
  <conditionalFormatting sqref="T68">
    <cfRule type="cellIs" dxfId="7464" priority="7386" operator="lessThanOrEqual">
      <formula>0</formula>
    </cfRule>
  </conditionalFormatting>
  <conditionalFormatting sqref="T68">
    <cfRule type="cellIs" dxfId="7463" priority="7385" operator="lessThanOrEqual">
      <formula>0</formula>
    </cfRule>
  </conditionalFormatting>
  <conditionalFormatting sqref="T68">
    <cfRule type="cellIs" dxfId="7462" priority="7384" operator="lessThanOrEqual">
      <formula>0</formula>
    </cfRule>
  </conditionalFormatting>
  <conditionalFormatting sqref="T70">
    <cfRule type="cellIs" dxfId="7461" priority="7383" operator="lessThanOrEqual">
      <formula>0</formula>
    </cfRule>
  </conditionalFormatting>
  <conditionalFormatting sqref="T70">
    <cfRule type="cellIs" dxfId="7460" priority="7382" operator="lessThanOrEqual">
      <formula>0</formula>
    </cfRule>
  </conditionalFormatting>
  <conditionalFormatting sqref="T68">
    <cfRule type="cellIs" dxfId="7459" priority="7381" operator="lessThanOrEqual">
      <formula>0</formula>
    </cfRule>
  </conditionalFormatting>
  <conditionalFormatting sqref="T70">
    <cfRule type="cellIs" dxfId="7458" priority="7380" operator="lessThanOrEqual">
      <formula>0</formula>
    </cfRule>
  </conditionalFormatting>
  <conditionalFormatting sqref="T68">
    <cfRule type="cellIs" dxfId="7457" priority="7378" operator="lessThanOrEqual">
      <formula>0</formula>
    </cfRule>
  </conditionalFormatting>
  <conditionalFormatting sqref="T70">
    <cfRule type="cellIs" dxfId="7456" priority="7377" operator="lessThanOrEqual">
      <formula>0</formula>
    </cfRule>
  </conditionalFormatting>
  <conditionalFormatting sqref="T67">
    <cfRule type="cellIs" dxfId="7455" priority="7379" operator="lessThanOrEqual">
      <formula>0</formula>
    </cfRule>
  </conditionalFormatting>
  <conditionalFormatting sqref="T70">
    <cfRule type="cellIs" dxfId="7454" priority="7376" operator="lessThanOrEqual">
      <formula>0</formula>
    </cfRule>
  </conditionalFormatting>
  <conditionalFormatting sqref="T68">
    <cfRule type="cellIs" dxfId="7453" priority="7375" operator="lessThanOrEqual">
      <formula>0</formula>
    </cfRule>
  </conditionalFormatting>
  <conditionalFormatting sqref="T70">
    <cfRule type="cellIs" dxfId="7452" priority="7374" operator="lessThanOrEqual">
      <formula>0</formula>
    </cfRule>
  </conditionalFormatting>
  <conditionalFormatting sqref="T70 T66">
    <cfRule type="cellIs" dxfId="7451" priority="7373" operator="lessThanOrEqual">
      <formula>0</formula>
    </cfRule>
  </conditionalFormatting>
  <conditionalFormatting sqref="T66">
    <cfRule type="cellIs" dxfId="7450" priority="7372" operator="lessThanOrEqual">
      <formula>0</formula>
    </cfRule>
  </conditionalFormatting>
  <conditionalFormatting sqref="T70">
    <cfRule type="cellIs" dxfId="7449" priority="7360" operator="lessThanOrEqual">
      <formula>0</formula>
    </cfRule>
  </conditionalFormatting>
  <conditionalFormatting sqref="T70">
    <cfRule type="cellIs" dxfId="7448" priority="7359" operator="lessThanOrEqual">
      <formula>0</formula>
    </cfRule>
  </conditionalFormatting>
  <conditionalFormatting sqref="T70">
    <cfRule type="cellIs" dxfId="7447" priority="7358" operator="lessThanOrEqual">
      <formula>0</formula>
    </cfRule>
  </conditionalFormatting>
  <conditionalFormatting sqref="T70">
    <cfRule type="cellIs" dxfId="7446" priority="7357" operator="lessThanOrEqual">
      <formula>0</formula>
    </cfRule>
  </conditionalFormatting>
  <conditionalFormatting sqref="T69">
    <cfRule type="cellIs" dxfId="7445" priority="7356" operator="lessThanOrEqual">
      <formula>0</formula>
    </cfRule>
  </conditionalFormatting>
  <conditionalFormatting sqref="T70">
    <cfRule type="cellIs" dxfId="7444" priority="7355" operator="lessThanOrEqual">
      <formula>0</formula>
    </cfRule>
  </conditionalFormatting>
  <conditionalFormatting sqref="T60">
    <cfRule type="cellIs" dxfId="7443" priority="7545" operator="lessThanOrEqual">
      <formula>0</formula>
    </cfRule>
  </conditionalFormatting>
  <conditionalFormatting sqref="T66">
    <cfRule type="cellIs" dxfId="7442" priority="7544" operator="lessThanOrEqual">
      <formula>0</formula>
    </cfRule>
  </conditionalFormatting>
  <conditionalFormatting sqref="T60">
    <cfRule type="cellIs" dxfId="7441" priority="7543" operator="lessThanOrEqual">
      <formula>0</formula>
    </cfRule>
  </conditionalFormatting>
  <conditionalFormatting sqref="T60">
    <cfRule type="cellIs" dxfId="7440" priority="7542" operator="lessThanOrEqual">
      <formula>0</formula>
    </cfRule>
  </conditionalFormatting>
  <conditionalFormatting sqref="T69">
    <cfRule type="cellIs" dxfId="7439" priority="7541" operator="lessThanOrEqual">
      <formula>0</formula>
    </cfRule>
  </conditionalFormatting>
  <conditionalFormatting sqref="T61">
    <cfRule type="cellIs" dxfId="7438" priority="7540" operator="lessThanOrEqual">
      <formula>0</formula>
    </cfRule>
  </conditionalFormatting>
  <conditionalFormatting sqref="T61">
    <cfRule type="cellIs" dxfId="7437" priority="7539" operator="lessThanOrEqual">
      <formula>0</formula>
    </cfRule>
  </conditionalFormatting>
  <conditionalFormatting sqref="T66">
    <cfRule type="cellIs" dxfId="7436" priority="7537" operator="lessThanOrEqual">
      <formula>0</formula>
    </cfRule>
  </conditionalFormatting>
  <conditionalFormatting sqref="T66">
    <cfRule type="cellIs" dxfId="7435" priority="7538" operator="lessThanOrEqual">
      <formula>0</formula>
    </cfRule>
  </conditionalFormatting>
  <conditionalFormatting sqref="T66">
    <cfRule type="cellIs" dxfId="7434" priority="7536" operator="lessThanOrEqual">
      <formula>0</formula>
    </cfRule>
  </conditionalFormatting>
  <conditionalFormatting sqref="T66">
    <cfRule type="cellIs" dxfId="7433" priority="7535" operator="lessThanOrEqual">
      <formula>0</formula>
    </cfRule>
  </conditionalFormatting>
  <conditionalFormatting sqref="T66">
    <cfRule type="cellIs" dxfId="7432" priority="7534" operator="lessThanOrEqual">
      <formula>0</formula>
    </cfRule>
  </conditionalFormatting>
  <conditionalFormatting sqref="T60">
    <cfRule type="cellIs" dxfId="7431" priority="7532" operator="lessThanOrEqual">
      <formula>0</formula>
    </cfRule>
  </conditionalFormatting>
  <conditionalFormatting sqref="T66">
    <cfRule type="cellIs" dxfId="7430" priority="7533" operator="lessThanOrEqual">
      <formula>0</formula>
    </cfRule>
  </conditionalFormatting>
  <conditionalFormatting sqref="T60">
    <cfRule type="cellIs" dxfId="7429" priority="7531" operator="lessThanOrEqual">
      <formula>0</formula>
    </cfRule>
  </conditionalFormatting>
  <conditionalFormatting sqref="T60">
    <cfRule type="cellIs" dxfId="7428" priority="7530" operator="lessThanOrEqual">
      <formula>0</formula>
    </cfRule>
  </conditionalFormatting>
  <conditionalFormatting sqref="T60">
    <cfRule type="cellIs" dxfId="7427" priority="7529" operator="lessThanOrEqual">
      <formula>0</formula>
    </cfRule>
  </conditionalFormatting>
  <conditionalFormatting sqref="T68">
    <cfRule type="cellIs" dxfId="7426" priority="7528" operator="lessThanOrEqual">
      <formula>0</formula>
    </cfRule>
  </conditionalFormatting>
  <conditionalFormatting sqref="T66">
    <cfRule type="cellIs" dxfId="7425" priority="7527" operator="lessThanOrEqual">
      <formula>0</formula>
    </cfRule>
  </conditionalFormatting>
  <conditionalFormatting sqref="T61">
    <cfRule type="cellIs" dxfId="7424" priority="7526" operator="lessThanOrEqual">
      <formula>0</formula>
    </cfRule>
  </conditionalFormatting>
  <conditionalFormatting sqref="T68">
    <cfRule type="cellIs" dxfId="7423" priority="7525" operator="lessThanOrEqual">
      <formula>0</formula>
    </cfRule>
  </conditionalFormatting>
  <conditionalFormatting sqref="T66">
    <cfRule type="cellIs" dxfId="7422" priority="7523" operator="lessThanOrEqual">
      <formula>0</formula>
    </cfRule>
  </conditionalFormatting>
  <conditionalFormatting sqref="T66">
    <cfRule type="cellIs" dxfId="7421" priority="7524" operator="lessThanOrEqual">
      <formula>0</formula>
    </cfRule>
  </conditionalFormatting>
  <conditionalFormatting sqref="T66">
    <cfRule type="cellIs" dxfId="7420" priority="7522" operator="lessThanOrEqual">
      <formula>0</formula>
    </cfRule>
  </conditionalFormatting>
  <conditionalFormatting sqref="T66">
    <cfRule type="cellIs" dxfId="7419" priority="7521" operator="lessThanOrEqual">
      <formula>0</formula>
    </cfRule>
  </conditionalFormatting>
  <conditionalFormatting sqref="T66">
    <cfRule type="cellIs" dxfId="7418" priority="7520" operator="lessThanOrEqual">
      <formula>0</formula>
    </cfRule>
  </conditionalFormatting>
  <conditionalFormatting sqref="T66">
    <cfRule type="cellIs" dxfId="7417" priority="7519" operator="lessThanOrEqual">
      <formula>0</formula>
    </cfRule>
  </conditionalFormatting>
  <conditionalFormatting sqref="T60">
    <cfRule type="cellIs" dxfId="7416" priority="7517" operator="lessThanOrEqual">
      <formula>0</formula>
    </cfRule>
  </conditionalFormatting>
  <conditionalFormatting sqref="T60">
    <cfRule type="cellIs" dxfId="7415" priority="7516" operator="lessThanOrEqual">
      <formula>0</formula>
    </cfRule>
  </conditionalFormatting>
  <conditionalFormatting sqref="T60">
    <cfRule type="cellIs" dxfId="7414" priority="7518" operator="lessThanOrEqual">
      <formula>0</formula>
    </cfRule>
  </conditionalFormatting>
  <conditionalFormatting sqref="T60">
    <cfRule type="cellIs" dxfId="7413" priority="7515" operator="lessThanOrEqual">
      <formula>0</formula>
    </cfRule>
  </conditionalFormatting>
  <conditionalFormatting sqref="T66">
    <cfRule type="cellIs" dxfId="7412" priority="7514" operator="lessThanOrEqual">
      <formula>0</formula>
    </cfRule>
  </conditionalFormatting>
  <conditionalFormatting sqref="T66">
    <cfRule type="cellIs" dxfId="7411" priority="7513" operator="lessThanOrEqual">
      <formula>0</formula>
    </cfRule>
  </conditionalFormatting>
  <conditionalFormatting sqref="T66">
    <cfRule type="cellIs" dxfId="7410" priority="7512" operator="lessThanOrEqual">
      <formula>0</formula>
    </cfRule>
  </conditionalFormatting>
  <conditionalFormatting sqref="T66">
    <cfRule type="cellIs" dxfId="7409" priority="7511" operator="lessThanOrEqual">
      <formula>0</formula>
    </cfRule>
  </conditionalFormatting>
  <conditionalFormatting sqref="T60">
    <cfRule type="cellIs" dxfId="7408" priority="7509" operator="lessThanOrEqual">
      <formula>0</formula>
    </cfRule>
  </conditionalFormatting>
  <conditionalFormatting sqref="T60">
    <cfRule type="cellIs" dxfId="7407" priority="7508" operator="lessThanOrEqual">
      <formula>0</formula>
    </cfRule>
  </conditionalFormatting>
  <conditionalFormatting sqref="T60">
    <cfRule type="cellIs" dxfId="7406" priority="7510" operator="lessThanOrEqual">
      <formula>0</formula>
    </cfRule>
  </conditionalFormatting>
  <conditionalFormatting sqref="T60">
    <cfRule type="cellIs" dxfId="7405" priority="7507" operator="lessThanOrEqual">
      <formula>0</formula>
    </cfRule>
  </conditionalFormatting>
  <conditionalFormatting sqref="T68">
    <cfRule type="cellIs" dxfId="7404" priority="7505" operator="lessThanOrEqual">
      <formula>0</formula>
    </cfRule>
  </conditionalFormatting>
  <conditionalFormatting sqref="T68">
    <cfRule type="cellIs" dxfId="7403" priority="7506" operator="lessThanOrEqual">
      <formula>0</formula>
    </cfRule>
  </conditionalFormatting>
  <conditionalFormatting sqref="T66">
    <cfRule type="cellIs" dxfId="7402" priority="7504" operator="lessThanOrEqual">
      <formula>0</formula>
    </cfRule>
  </conditionalFormatting>
  <conditionalFormatting sqref="T68">
    <cfRule type="cellIs" dxfId="7401" priority="7503" operator="lessThanOrEqual">
      <formula>0</formula>
    </cfRule>
  </conditionalFormatting>
  <conditionalFormatting sqref="T68">
    <cfRule type="cellIs" dxfId="7400" priority="7501" operator="lessThanOrEqual">
      <formula>0</formula>
    </cfRule>
  </conditionalFormatting>
  <conditionalFormatting sqref="T66">
    <cfRule type="cellIs" dxfId="7399" priority="7502" operator="lessThanOrEqual">
      <formula>0</formula>
    </cfRule>
  </conditionalFormatting>
  <conditionalFormatting sqref="T68">
    <cfRule type="cellIs" dxfId="7398" priority="7500" operator="lessThanOrEqual">
      <formula>0</formula>
    </cfRule>
  </conditionalFormatting>
  <conditionalFormatting sqref="T66">
    <cfRule type="cellIs" dxfId="7397" priority="7499" operator="lessThanOrEqual">
      <formula>0</formula>
    </cfRule>
  </conditionalFormatting>
  <conditionalFormatting sqref="T68">
    <cfRule type="cellIs" dxfId="7396" priority="7498" operator="lessThanOrEqual">
      <formula>0</formula>
    </cfRule>
  </conditionalFormatting>
  <conditionalFormatting sqref="T60">
    <cfRule type="cellIs" dxfId="7395" priority="7497" operator="lessThanOrEqual">
      <formula>0</formula>
    </cfRule>
  </conditionalFormatting>
  <conditionalFormatting sqref="T60">
    <cfRule type="cellIs" dxfId="7394" priority="7496" operator="lessThanOrEqual">
      <formula>0</formula>
    </cfRule>
  </conditionalFormatting>
  <conditionalFormatting sqref="T60">
    <cfRule type="cellIs" dxfId="7393" priority="7495" operator="lessThanOrEqual">
      <formula>0</formula>
    </cfRule>
  </conditionalFormatting>
  <conditionalFormatting sqref="T60">
    <cfRule type="cellIs" dxfId="7392" priority="7494" operator="lessThanOrEqual">
      <formula>0</formula>
    </cfRule>
  </conditionalFormatting>
  <conditionalFormatting sqref="T66">
    <cfRule type="cellIs" dxfId="7391" priority="7370" operator="lessThanOrEqual">
      <formula>0</formula>
    </cfRule>
  </conditionalFormatting>
  <conditionalFormatting sqref="T70">
    <cfRule type="cellIs" dxfId="7390" priority="7369" operator="lessThanOrEqual">
      <formula>0</formula>
    </cfRule>
  </conditionalFormatting>
  <conditionalFormatting sqref="T70">
    <cfRule type="cellIs" dxfId="7389" priority="7368" operator="lessThanOrEqual">
      <formula>0</formula>
    </cfRule>
  </conditionalFormatting>
  <conditionalFormatting sqref="T70">
    <cfRule type="cellIs" dxfId="7388" priority="7367" operator="lessThanOrEqual">
      <formula>0</formula>
    </cfRule>
  </conditionalFormatting>
  <conditionalFormatting sqref="T67">
    <cfRule type="cellIs" dxfId="7387" priority="7366" operator="lessThanOrEqual">
      <formula>0</formula>
    </cfRule>
  </conditionalFormatting>
  <conditionalFormatting sqref="T70">
    <cfRule type="cellIs" dxfId="7386" priority="7365" operator="lessThanOrEqual">
      <formula>0</formula>
    </cfRule>
  </conditionalFormatting>
  <conditionalFormatting sqref="T70">
    <cfRule type="cellIs" dxfId="7385" priority="7364" operator="lessThanOrEqual">
      <formula>0</formula>
    </cfRule>
  </conditionalFormatting>
  <conditionalFormatting sqref="T70">
    <cfRule type="cellIs" dxfId="7384" priority="7363" operator="lessThanOrEqual">
      <formula>0</formula>
    </cfRule>
  </conditionalFormatting>
  <conditionalFormatting sqref="T70">
    <cfRule type="cellIs" dxfId="7383" priority="7362" operator="lessThanOrEqual">
      <formula>0</formula>
    </cfRule>
  </conditionalFormatting>
  <conditionalFormatting sqref="T67">
    <cfRule type="cellIs" dxfId="7382" priority="7361" operator="lessThanOrEqual">
      <formula>0</formula>
    </cfRule>
  </conditionalFormatting>
  <conditionalFormatting sqref="T70">
    <cfRule type="cellIs" dxfId="7381" priority="7493" operator="lessThanOrEqual">
      <formula>0</formula>
    </cfRule>
  </conditionalFormatting>
  <conditionalFormatting sqref="T70">
    <cfRule type="cellIs" dxfId="7380" priority="7492" operator="lessThanOrEqual">
      <formula>0</formula>
    </cfRule>
  </conditionalFormatting>
  <conditionalFormatting sqref="T70">
    <cfRule type="cellIs" dxfId="7379" priority="7490" operator="lessThanOrEqual">
      <formula>0</formula>
    </cfRule>
  </conditionalFormatting>
  <conditionalFormatting sqref="T70">
    <cfRule type="cellIs" dxfId="7378" priority="7491" operator="lessThanOrEqual">
      <formula>0</formula>
    </cfRule>
  </conditionalFormatting>
  <conditionalFormatting sqref="T70">
    <cfRule type="cellIs" dxfId="7377" priority="7489" operator="lessThanOrEqual">
      <formula>0</formula>
    </cfRule>
  </conditionalFormatting>
  <conditionalFormatting sqref="T70">
    <cfRule type="cellIs" dxfId="7376" priority="7488" operator="lessThanOrEqual">
      <formula>0</formula>
    </cfRule>
  </conditionalFormatting>
  <conditionalFormatting sqref="T70">
    <cfRule type="cellIs" dxfId="7375" priority="7487" operator="lessThanOrEqual">
      <formula>0</formula>
    </cfRule>
  </conditionalFormatting>
  <conditionalFormatting sqref="T70">
    <cfRule type="cellIs" dxfId="7374" priority="7486" operator="lessThanOrEqual">
      <formula>0</formula>
    </cfRule>
  </conditionalFormatting>
  <conditionalFormatting sqref="T66">
    <cfRule type="cellIs" dxfId="7373" priority="7476" operator="lessThanOrEqual">
      <formula>0</formula>
    </cfRule>
  </conditionalFormatting>
  <conditionalFormatting sqref="T61">
    <cfRule type="cellIs" dxfId="7372" priority="7485" operator="lessThanOrEqual">
      <formula>0</formula>
    </cfRule>
  </conditionalFormatting>
  <conditionalFormatting sqref="T68">
    <cfRule type="cellIs" dxfId="7371" priority="7484" operator="lessThanOrEqual">
      <formula>0</formula>
    </cfRule>
  </conditionalFormatting>
  <conditionalFormatting sqref="T66">
    <cfRule type="cellIs" dxfId="7370" priority="7482" operator="lessThanOrEqual">
      <formula>0</formula>
    </cfRule>
  </conditionalFormatting>
  <conditionalFormatting sqref="T66">
    <cfRule type="cellIs" dxfId="7369" priority="7483" operator="lessThanOrEqual">
      <formula>0</formula>
    </cfRule>
  </conditionalFormatting>
  <conditionalFormatting sqref="T71">
    <cfRule type="cellIs" dxfId="7368" priority="7481" operator="lessThanOrEqual">
      <formula>0</formula>
    </cfRule>
  </conditionalFormatting>
  <conditionalFormatting sqref="T66">
    <cfRule type="cellIs" dxfId="7367" priority="7480" operator="lessThanOrEqual">
      <formula>0</formula>
    </cfRule>
  </conditionalFormatting>
  <conditionalFormatting sqref="T68">
    <cfRule type="cellIs" dxfId="7366" priority="7460" operator="lessThanOrEqual">
      <formula>0</formula>
    </cfRule>
  </conditionalFormatting>
  <conditionalFormatting sqref="T68">
    <cfRule type="cellIs" dxfId="7365" priority="7459" operator="lessThanOrEqual">
      <formula>0</formula>
    </cfRule>
  </conditionalFormatting>
  <conditionalFormatting sqref="T68">
    <cfRule type="cellIs" dxfId="7364" priority="7458" operator="lessThanOrEqual">
      <formula>0</formula>
    </cfRule>
  </conditionalFormatting>
  <conditionalFormatting sqref="T68">
    <cfRule type="cellIs" dxfId="7363" priority="7456" operator="lessThanOrEqual">
      <formula>0</formula>
    </cfRule>
  </conditionalFormatting>
  <conditionalFormatting sqref="T68">
    <cfRule type="cellIs" dxfId="7362" priority="7457" operator="lessThanOrEqual">
      <formula>0</formula>
    </cfRule>
  </conditionalFormatting>
  <conditionalFormatting sqref="T68">
    <cfRule type="cellIs" dxfId="7361" priority="7455" operator="lessThanOrEqual">
      <formula>0</formula>
    </cfRule>
  </conditionalFormatting>
  <conditionalFormatting sqref="T68">
    <cfRule type="cellIs" dxfId="7360" priority="7454" operator="lessThanOrEqual">
      <formula>0</formula>
    </cfRule>
  </conditionalFormatting>
  <conditionalFormatting sqref="T60">
    <cfRule type="cellIs" dxfId="7359" priority="7440" operator="lessThanOrEqual">
      <formula>0</formula>
    </cfRule>
  </conditionalFormatting>
  <conditionalFormatting sqref="T68">
    <cfRule type="cellIs" dxfId="7358" priority="7414" operator="lessThanOrEqual">
      <formula>0</formula>
    </cfRule>
  </conditionalFormatting>
  <conditionalFormatting sqref="T68">
    <cfRule type="cellIs" dxfId="7357" priority="7413" operator="lessThanOrEqual">
      <formula>0</formula>
    </cfRule>
  </conditionalFormatting>
  <conditionalFormatting sqref="T68">
    <cfRule type="cellIs" dxfId="7356" priority="7412" operator="lessThanOrEqual">
      <formula>0</formula>
    </cfRule>
  </conditionalFormatting>
  <conditionalFormatting sqref="T68">
    <cfRule type="cellIs" dxfId="7355" priority="7411" operator="lessThanOrEqual">
      <formula>0</formula>
    </cfRule>
  </conditionalFormatting>
  <conditionalFormatting sqref="T66">
    <cfRule type="cellIs" dxfId="7354" priority="7371" operator="lessThanOrEqual">
      <formula>0</formula>
    </cfRule>
  </conditionalFormatting>
  <conditionalFormatting sqref="T70">
    <cfRule type="cellIs" dxfId="7353" priority="7354" operator="lessThanOrEqual">
      <formula>0</formula>
    </cfRule>
  </conditionalFormatting>
  <conditionalFormatting sqref="T66">
    <cfRule type="cellIs" dxfId="7352" priority="7352" operator="lessThanOrEqual">
      <formula>0</formula>
    </cfRule>
  </conditionalFormatting>
  <conditionalFormatting sqref="T66">
    <cfRule type="cellIs" dxfId="7351" priority="7351" operator="lessThanOrEqual">
      <formula>0</formula>
    </cfRule>
  </conditionalFormatting>
  <conditionalFormatting sqref="T66">
    <cfRule type="cellIs" dxfId="7350" priority="7353" operator="lessThanOrEqual">
      <formula>0</formula>
    </cfRule>
  </conditionalFormatting>
  <conditionalFormatting sqref="T66">
    <cfRule type="cellIs" dxfId="7349" priority="7350" operator="lessThanOrEqual">
      <formula>0</formula>
    </cfRule>
  </conditionalFormatting>
  <conditionalFormatting sqref="T74">
    <cfRule type="cellIs" dxfId="7348" priority="7349" operator="lessThanOrEqual">
      <formula>0</formula>
    </cfRule>
  </conditionalFormatting>
  <conditionalFormatting sqref="T74">
    <cfRule type="cellIs" dxfId="7347" priority="7348" operator="lessThanOrEqual">
      <formula>0</formula>
    </cfRule>
  </conditionalFormatting>
  <conditionalFormatting sqref="T74">
    <cfRule type="cellIs" dxfId="7346" priority="7346" operator="lessThanOrEqual">
      <formula>0</formula>
    </cfRule>
  </conditionalFormatting>
  <conditionalFormatting sqref="T74">
    <cfRule type="cellIs" dxfId="7345" priority="7347" operator="lessThanOrEqual">
      <formula>0</formula>
    </cfRule>
  </conditionalFormatting>
  <conditionalFormatting sqref="T74">
    <cfRule type="cellIs" dxfId="7344" priority="7345" operator="lessThanOrEqual">
      <formula>0</formula>
    </cfRule>
  </conditionalFormatting>
  <conditionalFormatting sqref="T74">
    <cfRule type="cellIs" dxfId="7343" priority="7344" operator="lessThanOrEqual">
      <formula>0</formula>
    </cfRule>
  </conditionalFormatting>
  <conditionalFormatting sqref="T74">
    <cfRule type="cellIs" dxfId="7342" priority="7343" operator="lessThanOrEqual">
      <formula>0</formula>
    </cfRule>
  </conditionalFormatting>
  <conditionalFormatting sqref="T74">
    <cfRule type="cellIs" dxfId="7341" priority="7342" operator="lessThanOrEqual">
      <formula>0</formula>
    </cfRule>
  </conditionalFormatting>
  <conditionalFormatting sqref="T64">
    <cfRule type="cellIs" dxfId="7340" priority="7341" operator="lessThanOrEqual">
      <formula>0</formula>
    </cfRule>
  </conditionalFormatting>
  <conditionalFormatting sqref="T64">
    <cfRule type="cellIs" dxfId="7339" priority="7340" operator="lessThanOrEqual">
      <formula>0</formula>
    </cfRule>
  </conditionalFormatting>
  <conditionalFormatting sqref="T68">
    <cfRule type="cellIs" dxfId="7338" priority="7283" operator="lessThanOrEqual">
      <formula>0</formula>
    </cfRule>
  </conditionalFormatting>
  <conditionalFormatting sqref="T68">
    <cfRule type="cellIs" dxfId="7337" priority="7284" operator="lessThanOrEqual">
      <formula>0</formula>
    </cfRule>
  </conditionalFormatting>
  <conditionalFormatting sqref="T68">
    <cfRule type="cellIs" dxfId="7336" priority="7282" operator="lessThanOrEqual">
      <formula>0</formula>
    </cfRule>
  </conditionalFormatting>
  <conditionalFormatting sqref="T70">
    <cfRule type="cellIs" dxfId="7335" priority="7265" operator="lessThanOrEqual">
      <formula>0</formula>
    </cfRule>
  </conditionalFormatting>
  <conditionalFormatting sqref="T60">
    <cfRule type="cellIs" dxfId="7334" priority="7281" operator="lessThanOrEqual">
      <formula>0</formula>
    </cfRule>
  </conditionalFormatting>
  <conditionalFormatting sqref="T68">
    <cfRule type="cellIs" dxfId="7333" priority="7274" operator="lessThanOrEqual">
      <formula>0</formula>
    </cfRule>
  </conditionalFormatting>
  <conditionalFormatting sqref="T60">
    <cfRule type="cellIs" dxfId="7332" priority="7269" operator="lessThanOrEqual">
      <formula>0</formula>
    </cfRule>
  </conditionalFormatting>
  <conditionalFormatting sqref="T68">
    <cfRule type="cellIs" dxfId="7331" priority="7275" operator="lessThanOrEqual">
      <formula>0</formula>
    </cfRule>
  </conditionalFormatting>
  <conditionalFormatting sqref="T68">
    <cfRule type="cellIs" dxfId="7330" priority="7273" operator="lessThanOrEqual">
      <formula>0</formula>
    </cfRule>
  </conditionalFormatting>
  <conditionalFormatting sqref="T60">
    <cfRule type="cellIs" dxfId="7329" priority="7272" operator="lessThanOrEqual">
      <formula>0</formula>
    </cfRule>
  </conditionalFormatting>
  <conditionalFormatting sqref="T60">
    <cfRule type="cellIs" dxfId="7328" priority="7271" operator="lessThanOrEqual">
      <formula>0</formula>
    </cfRule>
  </conditionalFormatting>
  <conditionalFormatting sqref="T60">
    <cfRule type="cellIs" dxfId="7327" priority="7270" operator="lessThanOrEqual">
      <formula>0</formula>
    </cfRule>
  </conditionalFormatting>
  <conditionalFormatting sqref="T70">
    <cfRule type="cellIs" dxfId="7326" priority="7268" operator="lessThanOrEqual">
      <formula>0</formula>
    </cfRule>
  </conditionalFormatting>
  <conditionalFormatting sqref="T70">
    <cfRule type="cellIs" dxfId="7325" priority="7267" operator="lessThanOrEqual">
      <formula>0</formula>
    </cfRule>
  </conditionalFormatting>
  <conditionalFormatting sqref="T68">
    <cfRule type="cellIs" dxfId="7324" priority="7266" operator="lessThanOrEqual">
      <formula>0</formula>
    </cfRule>
  </conditionalFormatting>
  <conditionalFormatting sqref="T68">
    <cfRule type="cellIs" dxfId="7323" priority="7264" operator="lessThanOrEqual">
      <formula>0</formula>
    </cfRule>
  </conditionalFormatting>
  <conditionalFormatting sqref="T70">
    <cfRule type="cellIs" dxfId="7322" priority="7263" operator="lessThanOrEqual">
      <formula>0</formula>
    </cfRule>
  </conditionalFormatting>
  <conditionalFormatting sqref="T70">
    <cfRule type="cellIs" dxfId="7321" priority="7262" operator="lessThanOrEqual">
      <formula>0</formula>
    </cfRule>
  </conditionalFormatting>
  <conditionalFormatting sqref="T68">
    <cfRule type="cellIs" dxfId="7320" priority="7261" operator="lessThanOrEqual">
      <formula>0</formula>
    </cfRule>
  </conditionalFormatting>
  <conditionalFormatting sqref="T70">
    <cfRule type="cellIs" dxfId="7319" priority="7260" operator="lessThanOrEqual">
      <formula>0</formula>
    </cfRule>
  </conditionalFormatting>
  <conditionalFormatting sqref="T64">
    <cfRule type="cellIs" dxfId="7318" priority="7259" operator="lessThanOrEqual">
      <formula>0</formula>
    </cfRule>
  </conditionalFormatting>
  <conditionalFormatting sqref="T64">
    <cfRule type="cellIs" dxfId="7317" priority="7258" operator="lessThanOrEqual">
      <formula>0</formula>
    </cfRule>
  </conditionalFormatting>
  <conditionalFormatting sqref="T64">
    <cfRule type="cellIs" dxfId="7316" priority="7257" operator="lessThanOrEqual">
      <formula>0</formula>
    </cfRule>
  </conditionalFormatting>
  <conditionalFormatting sqref="T64">
    <cfRule type="cellIs" dxfId="7315" priority="7256" operator="lessThanOrEqual">
      <formula>0</formula>
    </cfRule>
  </conditionalFormatting>
  <conditionalFormatting sqref="T70">
    <cfRule type="cellIs" dxfId="7314" priority="7255" operator="lessThanOrEqual">
      <formula>0</formula>
    </cfRule>
  </conditionalFormatting>
  <conditionalFormatting sqref="T65">
    <cfRule type="cellIs" dxfId="7313" priority="7254" operator="lessThanOrEqual">
      <formula>0</formula>
    </cfRule>
  </conditionalFormatting>
  <conditionalFormatting sqref="T70">
    <cfRule type="cellIs" dxfId="7312" priority="7241" operator="lessThanOrEqual">
      <formula>0</formula>
    </cfRule>
  </conditionalFormatting>
  <conditionalFormatting sqref="T74">
    <cfRule type="cellIs" dxfId="7311" priority="7226" operator="lessThanOrEqual">
      <formula>0</formula>
    </cfRule>
  </conditionalFormatting>
  <conditionalFormatting sqref="T74">
    <cfRule type="cellIs" dxfId="7310" priority="7225" operator="lessThanOrEqual">
      <formula>0</formula>
    </cfRule>
  </conditionalFormatting>
  <conditionalFormatting sqref="T74">
    <cfRule type="cellIs" dxfId="7309" priority="7224" operator="lessThanOrEqual">
      <formula>0</formula>
    </cfRule>
  </conditionalFormatting>
  <conditionalFormatting sqref="T64">
    <cfRule type="cellIs" dxfId="7308" priority="7237" operator="lessThanOrEqual">
      <formula>0</formula>
    </cfRule>
  </conditionalFormatting>
  <conditionalFormatting sqref="T70">
    <cfRule type="cellIs" dxfId="7307" priority="7232" operator="lessThanOrEqual">
      <formula>0</formula>
    </cfRule>
  </conditionalFormatting>
  <conditionalFormatting sqref="T70">
    <cfRule type="cellIs" dxfId="7306" priority="7235" operator="lessThanOrEqual">
      <formula>0</formula>
    </cfRule>
  </conditionalFormatting>
  <conditionalFormatting sqref="T69">
    <cfRule type="cellIs" dxfId="7305" priority="7234" operator="lessThanOrEqual">
      <formula>0</formula>
    </cfRule>
  </conditionalFormatting>
  <conditionalFormatting sqref="T70">
    <cfRule type="cellIs" dxfId="7304" priority="7242" operator="lessThanOrEqual">
      <formula>0</formula>
    </cfRule>
  </conditionalFormatting>
  <conditionalFormatting sqref="T70">
    <cfRule type="cellIs" dxfId="7303" priority="7240" operator="lessThanOrEqual">
      <formula>0</formula>
    </cfRule>
  </conditionalFormatting>
  <conditionalFormatting sqref="T64">
    <cfRule type="cellIs" dxfId="7302" priority="7239" operator="lessThanOrEqual">
      <formula>0</formula>
    </cfRule>
  </conditionalFormatting>
  <conditionalFormatting sqref="T64">
    <cfRule type="cellIs" dxfId="7301" priority="7238" operator="lessThanOrEqual">
      <formula>0</formula>
    </cfRule>
  </conditionalFormatting>
  <conditionalFormatting sqref="T64">
    <cfRule type="cellIs" dxfId="7300" priority="7236" operator="lessThanOrEqual">
      <formula>0</formula>
    </cfRule>
  </conditionalFormatting>
  <conditionalFormatting sqref="T70">
    <cfRule type="cellIs" dxfId="7299" priority="7233" operator="lessThanOrEqual">
      <formula>0</formula>
    </cfRule>
  </conditionalFormatting>
  <conditionalFormatting sqref="T64">
    <cfRule type="cellIs" dxfId="7298" priority="7231" operator="lessThanOrEqual">
      <formula>0</formula>
    </cfRule>
  </conditionalFormatting>
  <conditionalFormatting sqref="T64">
    <cfRule type="cellIs" dxfId="7297" priority="7230" operator="lessThanOrEqual">
      <formula>0</formula>
    </cfRule>
  </conditionalFormatting>
  <conditionalFormatting sqref="T74">
    <cfRule type="cellIs" dxfId="7296" priority="7221" operator="lessThanOrEqual">
      <formula>0</formula>
    </cfRule>
  </conditionalFormatting>
  <conditionalFormatting sqref="T74">
    <cfRule type="cellIs" dxfId="7295" priority="7223" operator="lessThanOrEqual">
      <formula>0</formula>
    </cfRule>
  </conditionalFormatting>
  <conditionalFormatting sqref="T74">
    <cfRule type="cellIs" dxfId="7294" priority="7222" operator="lessThanOrEqual">
      <formula>0</formula>
    </cfRule>
  </conditionalFormatting>
  <conditionalFormatting sqref="T74">
    <cfRule type="cellIs" dxfId="7293" priority="7220" operator="lessThanOrEqual">
      <formula>0</formula>
    </cfRule>
  </conditionalFormatting>
  <conditionalFormatting sqref="T70">
    <cfRule type="cellIs" dxfId="7292" priority="7219" operator="lessThanOrEqual">
      <formula>0</formula>
    </cfRule>
  </conditionalFormatting>
  <conditionalFormatting sqref="T68">
    <cfRule type="cellIs" dxfId="7291" priority="7218" operator="lessThanOrEqual">
      <formula>0</formula>
    </cfRule>
  </conditionalFormatting>
  <conditionalFormatting sqref="T68">
    <cfRule type="cellIs" dxfId="7290" priority="7217" operator="lessThanOrEqual">
      <formula>0</formula>
    </cfRule>
  </conditionalFormatting>
  <conditionalFormatting sqref="T73">
    <cfRule type="cellIs" dxfId="7289" priority="7216" operator="lessThanOrEqual">
      <formula>0</formula>
    </cfRule>
  </conditionalFormatting>
  <conditionalFormatting sqref="T68">
    <cfRule type="cellIs" dxfId="7288" priority="7215" operator="lessThanOrEqual">
      <formula>0</formula>
    </cfRule>
  </conditionalFormatting>
  <conditionalFormatting sqref="T68">
    <cfRule type="cellIs" dxfId="7287" priority="7214" operator="lessThanOrEqual">
      <formula>0</formula>
    </cfRule>
  </conditionalFormatting>
  <conditionalFormatting sqref="T68">
    <cfRule type="cellIs" dxfId="7286" priority="7213" operator="lessThanOrEqual">
      <formula>0</formula>
    </cfRule>
  </conditionalFormatting>
  <conditionalFormatting sqref="T68">
    <cfRule type="cellIs" dxfId="7285" priority="7212" operator="lessThanOrEqual">
      <formula>0</formula>
    </cfRule>
  </conditionalFormatting>
  <conditionalFormatting sqref="T68">
    <cfRule type="cellIs" dxfId="7284" priority="7211" operator="lessThanOrEqual">
      <formula>0</formula>
    </cfRule>
  </conditionalFormatting>
  <conditionalFormatting sqref="T68">
    <cfRule type="cellIs" dxfId="7283" priority="7210" operator="lessThanOrEqual">
      <formula>0</formula>
    </cfRule>
  </conditionalFormatting>
  <conditionalFormatting sqref="T68">
    <cfRule type="cellIs" dxfId="7282" priority="7209" operator="lessThanOrEqual">
      <formula>0</formula>
    </cfRule>
  </conditionalFormatting>
  <conditionalFormatting sqref="T68">
    <cfRule type="cellIs" dxfId="7281" priority="7208" operator="lessThanOrEqual">
      <formula>0</formula>
    </cfRule>
  </conditionalFormatting>
  <conditionalFormatting sqref="T70">
    <cfRule type="cellIs" dxfId="7280" priority="7207" operator="lessThanOrEqual">
      <formula>0</formula>
    </cfRule>
  </conditionalFormatting>
  <conditionalFormatting sqref="T70">
    <cfRule type="cellIs" dxfId="7279" priority="7206" operator="lessThanOrEqual">
      <formula>0</formula>
    </cfRule>
  </conditionalFormatting>
  <conditionalFormatting sqref="T68">
    <cfRule type="cellIs" dxfId="7278" priority="7205" operator="lessThanOrEqual">
      <formula>0</formula>
    </cfRule>
  </conditionalFormatting>
  <conditionalFormatting sqref="T70">
    <cfRule type="cellIs" dxfId="7277" priority="7204" operator="lessThanOrEqual">
      <formula>0</formula>
    </cfRule>
  </conditionalFormatting>
  <conditionalFormatting sqref="T68">
    <cfRule type="cellIs" dxfId="7276" priority="7203" operator="lessThanOrEqual">
      <formula>0</formula>
    </cfRule>
  </conditionalFormatting>
  <conditionalFormatting sqref="T70">
    <cfRule type="cellIs" dxfId="7275" priority="7202" operator="lessThanOrEqual">
      <formula>0</formula>
    </cfRule>
  </conditionalFormatting>
  <conditionalFormatting sqref="T70">
    <cfRule type="cellIs" dxfId="7274" priority="7201" operator="lessThanOrEqual">
      <formula>0</formula>
    </cfRule>
  </conditionalFormatting>
  <conditionalFormatting sqref="T68">
    <cfRule type="cellIs" dxfId="7273" priority="7200" operator="lessThanOrEqual">
      <formula>0</formula>
    </cfRule>
  </conditionalFormatting>
  <conditionalFormatting sqref="T70">
    <cfRule type="cellIs" dxfId="7272" priority="7199" operator="lessThanOrEqual">
      <formula>0</formula>
    </cfRule>
  </conditionalFormatting>
  <conditionalFormatting sqref="T70">
    <cfRule type="cellIs" dxfId="7271" priority="7198" operator="lessThanOrEqual">
      <formula>0</formula>
    </cfRule>
  </conditionalFormatting>
  <conditionalFormatting sqref="T70">
    <cfRule type="cellIs" dxfId="7270" priority="7197" operator="lessThanOrEqual">
      <formula>0</formula>
    </cfRule>
  </conditionalFormatting>
  <conditionalFormatting sqref="T70">
    <cfRule type="cellIs" dxfId="7269" priority="7192" operator="lessThanOrEqual">
      <formula>0</formula>
    </cfRule>
  </conditionalFormatting>
  <conditionalFormatting sqref="T70">
    <cfRule type="cellIs" dxfId="7268" priority="7191" operator="lessThanOrEqual">
      <formula>0</formula>
    </cfRule>
  </conditionalFormatting>
  <conditionalFormatting sqref="T70">
    <cfRule type="cellIs" dxfId="7267" priority="7190" operator="lessThanOrEqual">
      <formula>0</formula>
    </cfRule>
  </conditionalFormatting>
  <conditionalFormatting sqref="T70">
    <cfRule type="cellIs" dxfId="7266" priority="7189" operator="lessThanOrEqual">
      <formula>0</formula>
    </cfRule>
  </conditionalFormatting>
  <conditionalFormatting sqref="T70">
    <cfRule type="cellIs" dxfId="7265" priority="7188" operator="lessThanOrEqual">
      <formula>0</formula>
    </cfRule>
  </conditionalFormatting>
  <conditionalFormatting sqref="T70">
    <cfRule type="cellIs" dxfId="7264" priority="7187" operator="lessThanOrEqual">
      <formula>0</formula>
    </cfRule>
  </conditionalFormatting>
  <conditionalFormatting sqref="T70">
    <cfRule type="cellIs" dxfId="7263" priority="7185" operator="lessThanOrEqual">
      <formula>0</formula>
    </cfRule>
  </conditionalFormatting>
  <conditionalFormatting sqref="T69">
    <cfRule type="cellIs" dxfId="7262" priority="7186" operator="lessThanOrEqual">
      <formula>0</formula>
    </cfRule>
  </conditionalFormatting>
  <conditionalFormatting sqref="T70">
    <cfRule type="cellIs" dxfId="7261" priority="7184" operator="lessThanOrEqual">
      <formula>0</formula>
    </cfRule>
  </conditionalFormatting>
  <conditionalFormatting sqref="T74">
    <cfRule type="cellIs" dxfId="7260" priority="7183" operator="lessThanOrEqual">
      <formula>0</formula>
    </cfRule>
  </conditionalFormatting>
  <conditionalFormatting sqref="T74">
    <cfRule type="cellIs" dxfId="7259" priority="7181" operator="lessThanOrEqual">
      <formula>0</formula>
    </cfRule>
  </conditionalFormatting>
  <conditionalFormatting sqref="T74">
    <cfRule type="cellIs" dxfId="7258" priority="7180" operator="lessThanOrEqual">
      <formula>0</formula>
    </cfRule>
  </conditionalFormatting>
  <conditionalFormatting sqref="T74">
    <cfRule type="cellIs" dxfId="7257" priority="7182" operator="lessThanOrEqual">
      <formula>0</formula>
    </cfRule>
  </conditionalFormatting>
  <conditionalFormatting sqref="T74">
    <cfRule type="cellIs" dxfId="7256" priority="7179" operator="lessThanOrEqual">
      <formula>0</formula>
    </cfRule>
  </conditionalFormatting>
  <conditionalFormatting sqref="T74">
    <cfRule type="cellIs" dxfId="7255" priority="7178" operator="lessThanOrEqual">
      <formula>0</formula>
    </cfRule>
  </conditionalFormatting>
  <conditionalFormatting sqref="T74">
    <cfRule type="cellIs" dxfId="7254" priority="7177" operator="lessThanOrEqual">
      <formula>0</formula>
    </cfRule>
  </conditionalFormatting>
  <conditionalFormatting sqref="T74">
    <cfRule type="cellIs" dxfId="7253" priority="7176" operator="lessThanOrEqual">
      <formula>0</formula>
    </cfRule>
  </conditionalFormatting>
  <conditionalFormatting sqref="T70">
    <cfRule type="cellIs" dxfId="7252" priority="7175" operator="lessThanOrEqual">
      <formula>0</formula>
    </cfRule>
  </conditionalFormatting>
  <conditionalFormatting sqref="T70">
    <cfRule type="cellIs" dxfId="7251" priority="7173" operator="lessThanOrEqual">
      <formula>0</formula>
    </cfRule>
  </conditionalFormatting>
  <conditionalFormatting sqref="T70">
    <cfRule type="cellIs" dxfId="7250" priority="7174" operator="lessThanOrEqual">
      <formula>0</formula>
    </cfRule>
  </conditionalFormatting>
  <conditionalFormatting sqref="T70">
    <cfRule type="cellIs" dxfId="7249" priority="7172" operator="lessThanOrEqual">
      <formula>0</formula>
    </cfRule>
  </conditionalFormatting>
  <conditionalFormatting sqref="T70">
    <cfRule type="cellIs" dxfId="7248" priority="7170" operator="lessThanOrEqual">
      <formula>0</formula>
    </cfRule>
  </conditionalFormatting>
  <conditionalFormatting sqref="T70">
    <cfRule type="cellIs" dxfId="7247" priority="7171" operator="lessThanOrEqual">
      <formula>0</formula>
    </cfRule>
  </conditionalFormatting>
  <conditionalFormatting sqref="T70">
    <cfRule type="cellIs" dxfId="7246" priority="7169" operator="lessThanOrEqual">
      <formula>0</formula>
    </cfRule>
  </conditionalFormatting>
  <conditionalFormatting sqref="T70">
    <cfRule type="cellIs" dxfId="7245" priority="7168" operator="lessThanOrEqual">
      <formula>0</formula>
    </cfRule>
  </conditionalFormatting>
  <conditionalFormatting sqref="T70">
    <cfRule type="cellIs" dxfId="7244" priority="7167" operator="lessThanOrEqual">
      <formula>0</formula>
    </cfRule>
  </conditionalFormatting>
  <conditionalFormatting sqref="T70">
    <cfRule type="cellIs" dxfId="7243" priority="7166" operator="lessThanOrEqual">
      <formula>0</formula>
    </cfRule>
  </conditionalFormatting>
  <conditionalFormatting sqref="T70">
    <cfRule type="cellIs" dxfId="7242" priority="7165" operator="lessThanOrEqual">
      <formula>0</formula>
    </cfRule>
  </conditionalFormatting>
  <conditionalFormatting sqref="T70">
    <cfRule type="cellIs" dxfId="7241" priority="7163" operator="lessThanOrEqual">
      <formula>0</formula>
    </cfRule>
  </conditionalFormatting>
  <conditionalFormatting sqref="T69">
    <cfRule type="cellIs" dxfId="7240" priority="7164" operator="lessThanOrEqual">
      <formula>0</formula>
    </cfRule>
  </conditionalFormatting>
  <conditionalFormatting sqref="T70">
    <cfRule type="cellIs" dxfId="7239" priority="7162" operator="lessThanOrEqual">
      <formula>0</formula>
    </cfRule>
  </conditionalFormatting>
  <conditionalFormatting sqref="T74">
    <cfRule type="cellIs" dxfId="7238" priority="7161" operator="lessThanOrEqual">
      <formula>0</formula>
    </cfRule>
  </conditionalFormatting>
  <conditionalFormatting sqref="T64 T68">
    <cfRule type="cellIs" dxfId="7237" priority="7160" operator="lessThanOrEqual">
      <formula>0</formula>
    </cfRule>
  </conditionalFormatting>
  <conditionalFormatting sqref="T68">
    <cfRule type="cellIs" dxfId="7236" priority="7159" operator="lessThanOrEqual">
      <formula>0</formula>
    </cfRule>
  </conditionalFormatting>
  <conditionalFormatting sqref="T74">
    <cfRule type="cellIs" dxfId="7235" priority="7152" operator="lessThanOrEqual">
      <formula>0</formula>
    </cfRule>
  </conditionalFormatting>
  <conditionalFormatting sqref="T74">
    <cfRule type="cellIs" dxfId="7234" priority="7153" operator="lessThanOrEqual">
      <formula>0</formula>
    </cfRule>
  </conditionalFormatting>
  <conditionalFormatting sqref="T74">
    <cfRule type="cellIs" dxfId="7233" priority="7151" operator="lessThanOrEqual">
      <formula>0</formula>
    </cfRule>
  </conditionalFormatting>
  <conditionalFormatting sqref="T71">
    <cfRule type="cellIs" dxfId="7232" priority="7150" operator="lessThanOrEqual">
      <formula>0</formula>
    </cfRule>
  </conditionalFormatting>
  <conditionalFormatting sqref="T61">
    <cfRule type="cellIs" dxfId="7231" priority="7339" operator="lessThanOrEqual">
      <formula>0</formula>
    </cfRule>
  </conditionalFormatting>
  <conditionalFormatting sqref="T68">
    <cfRule type="cellIs" dxfId="7230" priority="7338" operator="lessThanOrEqual">
      <formula>0</formula>
    </cfRule>
  </conditionalFormatting>
  <conditionalFormatting sqref="T71">
    <cfRule type="cellIs" dxfId="7229" priority="7337" operator="lessThanOrEqual">
      <formula>0</formula>
    </cfRule>
  </conditionalFormatting>
  <conditionalFormatting sqref="T68">
    <cfRule type="cellIs" dxfId="7228" priority="7335" operator="lessThanOrEqual">
      <formula>0</formula>
    </cfRule>
  </conditionalFormatting>
  <conditionalFormatting sqref="T68">
    <cfRule type="cellIs" dxfId="7227" priority="7336" operator="lessThanOrEqual">
      <formula>0</formula>
    </cfRule>
  </conditionalFormatting>
  <conditionalFormatting sqref="T65">
    <cfRule type="cellIs" dxfId="7226" priority="7333" operator="lessThanOrEqual">
      <formula>0</formula>
    </cfRule>
  </conditionalFormatting>
  <conditionalFormatting sqref="T68">
    <cfRule type="cellIs" dxfId="7225" priority="7334" operator="lessThanOrEqual">
      <formula>0</formula>
    </cfRule>
  </conditionalFormatting>
  <conditionalFormatting sqref="T68">
    <cfRule type="cellIs" dxfId="7224" priority="7332" operator="lessThanOrEqual">
      <formula>0</formula>
    </cfRule>
  </conditionalFormatting>
  <conditionalFormatting sqref="T68">
    <cfRule type="cellIs" dxfId="7223" priority="7331" operator="lessThanOrEqual">
      <formula>0</formula>
    </cfRule>
  </conditionalFormatting>
  <conditionalFormatting sqref="T68">
    <cfRule type="cellIs" dxfId="7222" priority="7330" operator="lessThanOrEqual">
      <formula>0</formula>
    </cfRule>
  </conditionalFormatting>
  <conditionalFormatting sqref="T70">
    <cfRule type="cellIs" dxfId="7221" priority="7329" operator="lessThanOrEqual">
      <formula>0</formula>
    </cfRule>
  </conditionalFormatting>
  <conditionalFormatting sqref="T68 T64">
    <cfRule type="cellIs" dxfId="7220" priority="7328" operator="lessThanOrEqual">
      <formula>0</formula>
    </cfRule>
  </conditionalFormatting>
  <conditionalFormatting sqref="T64">
    <cfRule type="cellIs" dxfId="7219" priority="7327" operator="lessThanOrEqual">
      <formula>0</formula>
    </cfRule>
  </conditionalFormatting>
  <conditionalFormatting sqref="T70">
    <cfRule type="cellIs" dxfId="7218" priority="7326" operator="lessThanOrEqual">
      <formula>0</formula>
    </cfRule>
  </conditionalFormatting>
  <conditionalFormatting sqref="T64">
    <cfRule type="cellIs" dxfId="7217" priority="7325" operator="lessThanOrEqual">
      <formula>0</formula>
    </cfRule>
  </conditionalFormatting>
  <conditionalFormatting sqref="T64">
    <cfRule type="cellIs" dxfId="7216" priority="7324" operator="lessThanOrEqual">
      <formula>0</formula>
    </cfRule>
  </conditionalFormatting>
  <conditionalFormatting sqref="T68">
    <cfRule type="cellIs" dxfId="7215" priority="7322" operator="lessThanOrEqual">
      <formula>0</formula>
    </cfRule>
  </conditionalFormatting>
  <conditionalFormatting sqref="T68">
    <cfRule type="cellIs" dxfId="7214" priority="7323" operator="lessThanOrEqual">
      <formula>0</formula>
    </cfRule>
  </conditionalFormatting>
  <conditionalFormatting sqref="T68">
    <cfRule type="cellIs" dxfId="7213" priority="7321" operator="lessThanOrEqual">
      <formula>0</formula>
    </cfRule>
  </conditionalFormatting>
  <conditionalFormatting sqref="T65">
    <cfRule type="cellIs" dxfId="7212" priority="7320" operator="lessThanOrEqual">
      <formula>0</formula>
    </cfRule>
  </conditionalFormatting>
  <conditionalFormatting sqref="T68">
    <cfRule type="cellIs" dxfId="7211" priority="7319" operator="lessThanOrEqual">
      <formula>0</formula>
    </cfRule>
  </conditionalFormatting>
  <conditionalFormatting sqref="T68">
    <cfRule type="cellIs" dxfId="7210" priority="7318" operator="lessThanOrEqual">
      <formula>0</formula>
    </cfRule>
  </conditionalFormatting>
  <conditionalFormatting sqref="T68">
    <cfRule type="cellIs" dxfId="7209" priority="7317" operator="lessThanOrEqual">
      <formula>0</formula>
    </cfRule>
  </conditionalFormatting>
  <conditionalFormatting sqref="T68">
    <cfRule type="cellIs" dxfId="7208" priority="7316" operator="lessThanOrEqual">
      <formula>0</formula>
    </cfRule>
  </conditionalFormatting>
  <conditionalFormatting sqref="T65">
    <cfRule type="cellIs" dxfId="7207" priority="7315" operator="lessThanOrEqual">
      <formula>0</formula>
    </cfRule>
  </conditionalFormatting>
  <conditionalFormatting sqref="T68">
    <cfRule type="cellIs" dxfId="7206" priority="7314" operator="lessThanOrEqual">
      <formula>0</formula>
    </cfRule>
  </conditionalFormatting>
  <conditionalFormatting sqref="T68">
    <cfRule type="cellIs" dxfId="7205" priority="7313" operator="lessThanOrEqual">
      <formula>0</formula>
    </cfRule>
  </conditionalFormatting>
  <conditionalFormatting sqref="T68">
    <cfRule type="cellIs" dxfId="7204" priority="7312" operator="lessThanOrEqual">
      <formula>0</formula>
    </cfRule>
  </conditionalFormatting>
  <conditionalFormatting sqref="T70">
    <cfRule type="cellIs" dxfId="7203" priority="7310" operator="lessThanOrEqual">
      <formula>0</formula>
    </cfRule>
  </conditionalFormatting>
  <conditionalFormatting sqref="T70">
    <cfRule type="cellIs" dxfId="7202" priority="7311" operator="lessThanOrEqual">
      <formula>0</formula>
    </cfRule>
  </conditionalFormatting>
  <conditionalFormatting sqref="T68">
    <cfRule type="cellIs" dxfId="7201" priority="7309" operator="lessThanOrEqual">
      <formula>0</formula>
    </cfRule>
  </conditionalFormatting>
  <conditionalFormatting sqref="T70">
    <cfRule type="cellIs" dxfId="7200" priority="7308" operator="lessThanOrEqual">
      <formula>0</formula>
    </cfRule>
  </conditionalFormatting>
  <conditionalFormatting sqref="T70">
    <cfRule type="cellIs" dxfId="7199" priority="7306" operator="lessThanOrEqual">
      <formula>0</formula>
    </cfRule>
  </conditionalFormatting>
  <conditionalFormatting sqref="T68">
    <cfRule type="cellIs" dxfId="7198" priority="7307" operator="lessThanOrEqual">
      <formula>0</formula>
    </cfRule>
  </conditionalFormatting>
  <conditionalFormatting sqref="T70">
    <cfRule type="cellIs" dxfId="7197" priority="7305" operator="lessThanOrEqual">
      <formula>0</formula>
    </cfRule>
  </conditionalFormatting>
  <conditionalFormatting sqref="T68">
    <cfRule type="cellIs" dxfId="7196" priority="7304" operator="lessThanOrEqual">
      <formula>0</formula>
    </cfRule>
  </conditionalFormatting>
  <conditionalFormatting sqref="T70">
    <cfRule type="cellIs" dxfId="7195" priority="7303" operator="lessThanOrEqual">
      <formula>0</formula>
    </cfRule>
  </conditionalFormatting>
  <conditionalFormatting sqref="T64">
    <cfRule type="cellIs" dxfId="7194" priority="7301" operator="lessThanOrEqual">
      <formula>0</formula>
    </cfRule>
  </conditionalFormatting>
  <conditionalFormatting sqref="T64">
    <cfRule type="cellIs" dxfId="7193" priority="7300" operator="lessThanOrEqual">
      <formula>0</formula>
    </cfRule>
  </conditionalFormatting>
  <conditionalFormatting sqref="T64">
    <cfRule type="cellIs" dxfId="7192" priority="7302" operator="lessThanOrEqual">
      <formula>0</formula>
    </cfRule>
  </conditionalFormatting>
  <conditionalFormatting sqref="T64">
    <cfRule type="cellIs" dxfId="7191" priority="7299" operator="lessThanOrEqual">
      <formula>0</formula>
    </cfRule>
  </conditionalFormatting>
  <conditionalFormatting sqref="T60">
    <cfRule type="cellIs" dxfId="7190" priority="7298" operator="lessThanOrEqual">
      <formula>0</formula>
    </cfRule>
  </conditionalFormatting>
  <conditionalFormatting sqref="T68">
    <cfRule type="cellIs" dxfId="7189" priority="7156" operator="lessThanOrEqual">
      <formula>0</formula>
    </cfRule>
  </conditionalFormatting>
  <conditionalFormatting sqref="T69">
    <cfRule type="cellIs" dxfId="7188" priority="7155" operator="lessThanOrEqual">
      <formula>0</formula>
    </cfRule>
  </conditionalFormatting>
  <conditionalFormatting sqref="T69">
    <cfRule type="cellIs" dxfId="7187" priority="7154" operator="lessThanOrEqual">
      <formula>0</formula>
    </cfRule>
  </conditionalFormatting>
  <conditionalFormatting sqref="T60">
    <cfRule type="cellIs" dxfId="7186" priority="7278" operator="lessThanOrEqual">
      <formula>0</formula>
    </cfRule>
  </conditionalFormatting>
  <conditionalFormatting sqref="T68">
    <cfRule type="cellIs" dxfId="7185" priority="7277" operator="lessThanOrEqual">
      <formula>0</formula>
    </cfRule>
  </conditionalFormatting>
  <conditionalFormatting sqref="T64">
    <cfRule type="cellIs" dxfId="7184" priority="7297" operator="lessThanOrEqual">
      <formula>0</formula>
    </cfRule>
  </conditionalFormatting>
  <conditionalFormatting sqref="T70">
    <cfRule type="cellIs" dxfId="7183" priority="7296" operator="lessThanOrEqual">
      <formula>0</formula>
    </cfRule>
  </conditionalFormatting>
  <conditionalFormatting sqref="T64">
    <cfRule type="cellIs" dxfId="7182" priority="7295" operator="lessThanOrEqual">
      <formula>0</formula>
    </cfRule>
  </conditionalFormatting>
  <conditionalFormatting sqref="T64">
    <cfRule type="cellIs" dxfId="7181" priority="7294" operator="lessThanOrEqual">
      <formula>0</formula>
    </cfRule>
  </conditionalFormatting>
  <conditionalFormatting sqref="T60">
    <cfRule type="cellIs" dxfId="7180" priority="7292" operator="lessThanOrEqual">
      <formula>0</formula>
    </cfRule>
  </conditionalFormatting>
  <conditionalFormatting sqref="T60">
    <cfRule type="cellIs" dxfId="7179" priority="7291" operator="lessThanOrEqual">
      <formula>0</formula>
    </cfRule>
  </conditionalFormatting>
  <conditionalFormatting sqref="T60">
    <cfRule type="cellIs" dxfId="7178" priority="7293" operator="lessThanOrEqual">
      <formula>0</formula>
    </cfRule>
  </conditionalFormatting>
  <conditionalFormatting sqref="T60">
    <cfRule type="cellIs" dxfId="7177" priority="7290" operator="lessThanOrEqual">
      <formula>0</formula>
    </cfRule>
  </conditionalFormatting>
  <conditionalFormatting sqref="T68">
    <cfRule type="cellIs" dxfId="7176" priority="7288" operator="lessThanOrEqual">
      <formula>0</formula>
    </cfRule>
  </conditionalFormatting>
  <conditionalFormatting sqref="T68">
    <cfRule type="cellIs" dxfId="7175" priority="7289" operator="lessThanOrEqual">
      <formula>0</formula>
    </cfRule>
  </conditionalFormatting>
  <conditionalFormatting sqref="T73">
    <cfRule type="cellIs" dxfId="7174" priority="7287" operator="lessThanOrEqual">
      <formula>0</formula>
    </cfRule>
  </conditionalFormatting>
  <conditionalFormatting sqref="T68">
    <cfRule type="cellIs" dxfId="7173" priority="7286" operator="lessThanOrEqual">
      <formula>0</formula>
    </cfRule>
  </conditionalFormatting>
  <conditionalFormatting sqref="T65">
    <cfRule type="cellIs" dxfId="7172" priority="7285" operator="lessThanOrEqual">
      <formula>0</formula>
    </cfRule>
  </conditionalFormatting>
  <conditionalFormatting sqref="T60">
    <cfRule type="cellIs" dxfId="7171" priority="7280" operator="lessThanOrEqual">
      <formula>0</formula>
    </cfRule>
  </conditionalFormatting>
  <conditionalFormatting sqref="T60">
    <cfRule type="cellIs" dxfId="7170" priority="7279" operator="lessThanOrEqual">
      <formula>0</formula>
    </cfRule>
  </conditionalFormatting>
  <conditionalFormatting sqref="T65">
    <cfRule type="cellIs" dxfId="7169" priority="7276" operator="lessThanOrEqual">
      <formula>0</formula>
    </cfRule>
  </conditionalFormatting>
  <conditionalFormatting sqref="T70">
    <cfRule type="cellIs" dxfId="7168" priority="7253" operator="lessThanOrEqual">
      <formula>0</formula>
    </cfRule>
  </conditionalFormatting>
  <conditionalFormatting sqref="T70">
    <cfRule type="cellIs" dxfId="7167" priority="7252" operator="lessThanOrEqual">
      <formula>0</formula>
    </cfRule>
  </conditionalFormatting>
  <conditionalFormatting sqref="T70">
    <cfRule type="cellIs" dxfId="7166" priority="7251" operator="lessThanOrEqual">
      <formula>0</formula>
    </cfRule>
  </conditionalFormatting>
  <conditionalFormatting sqref="T70">
    <cfRule type="cellIs" dxfId="7165" priority="7249" operator="lessThanOrEqual">
      <formula>0</formula>
    </cfRule>
  </conditionalFormatting>
  <conditionalFormatting sqref="T70">
    <cfRule type="cellIs" dxfId="7164" priority="7250" operator="lessThanOrEqual">
      <formula>0</formula>
    </cfRule>
  </conditionalFormatting>
  <conditionalFormatting sqref="T70">
    <cfRule type="cellIs" dxfId="7163" priority="7248" operator="lessThanOrEqual">
      <formula>0</formula>
    </cfRule>
  </conditionalFormatting>
  <conditionalFormatting sqref="T64">
    <cfRule type="cellIs" dxfId="7162" priority="7246" operator="lessThanOrEqual">
      <formula>0</formula>
    </cfRule>
  </conditionalFormatting>
  <conditionalFormatting sqref="T64">
    <cfRule type="cellIs" dxfId="7161" priority="7245" operator="lessThanOrEqual">
      <formula>0</formula>
    </cfRule>
  </conditionalFormatting>
  <conditionalFormatting sqref="T64">
    <cfRule type="cellIs" dxfId="7160" priority="7247" operator="lessThanOrEqual">
      <formula>0</formula>
    </cfRule>
  </conditionalFormatting>
  <conditionalFormatting sqref="T64">
    <cfRule type="cellIs" dxfId="7159" priority="7244" operator="lessThanOrEqual">
      <formula>0</formula>
    </cfRule>
  </conditionalFormatting>
  <conditionalFormatting sqref="T70">
    <cfRule type="cellIs" dxfId="7158" priority="7243" operator="lessThanOrEqual">
      <formula>0</formula>
    </cfRule>
  </conditionalFormatting>
  <conditionalFormatting sqref="T64">
    <cfRule type="cellIs" dxfId="7157" priority="7229" operator="lessThanOrEqual">
      <formula>0</formula>
    </cfRule>
  </conditionalFormatting>
  <conditionalFormatting sqref="T64">
    <cfRule type="cellIs" dxfId="7156" priority="7228" operator="lessThanOrEqual">
      <formula>0</formula>
    </cfRule>
  </conditionalFormatting>
  <conditionalFormatting sqref="T74">
    <cfRule type="cellIs" dxfId="7155" priority="7227" operator="lessThanOrEqual">
      <formula>0</formula>
    </cfRule>
  </conditionalFormatting>
  <conditionalFormatting sqref="T70">
    <cfRule type="cellIs" dxfId="7154" priority="7196" operator="lessThanOrEqual">
      <formula>0</formula>
    </cfRule>
  </conditionalFormatting>
  <conditionalFormatting sqref="T70">
    <cfRule type="cellIs" dxfId="7153" priority="7195" operator="lessThanOrEqual">
      <formula>0</formula>
    </cfRule>
  </conditionalFormatting>
  <conditionalFormatting sqref="T70">
    <cfRule type="cellIs" dxfId="7152" priority="7194" operator="lessThanOrEqual">
      <formula>0</formula>
    </cfRule>
  </conditionalFormatting>
  <conditionalFormatting sqref="T70">
    <cfRule type="cellIs" dxfId="7151" priority="7193" operator="lessThanOrEqual">
      <formula>0</formula>
    </cfRule>
  </conditionalFormatting>
  <conditionalFormatting sqref="T74">
    <cfRule type="cellIs" dxfId="7150" priority="7158" operator="lessThanOrEqual">
      <formula>0</formula>
    </cfRule>
  </conditionalFormatting>
  <conditionalFormatting sqref="T68">
    <cfRule type="cellIs" dxfId="7149" priority="7157" operator="lessThanOrEqual">
      <formula>0</formula>
    </cfRule>
  </conditionalFormatting>
  <conditionalFormatting sqref="T74">
    <cfRule type="cellIs" dxfId="7148" priority="7149" operator="lessThanOrEqual">
      <formula>0</formula>
    </cfRule>
  </conditionalFormatting>
  <conditionalFormatting sqref="T74">
    <cfRule type="cellIs" dxfId="7147" priority="7148" operator="lessThanOrEqual">
      <formula>0</formula>
    </cfRule>
  </conditionalFormatting>
  <conditionalFormatting sqref="T74">
    <cfRule type="cellIs" dxfId="7146" priority="7147" operator="lessThanOrEqual">
      <formula>0</formula>
    </cfRule>
  </conditionalFormatting>
  <conditionalFormatting sqref="T68">
    <cfRule type="cellIs" dxfId="7145" priority="7145" operator="lessThanOrEqual">
      <formula>0</formula>
    </cfRule>
  </conditionalFormatting>
  <conditionalFormatting sqref="T68">
    <cfRule type="cellIs" dxfId="7144" priority="7144" operator="lessThanOrEqual">
      <formula>0</formula>
    </cfRule>
  </conditionalFormatting>
  <conditionalFormatting sqref="T68">
    <cfRule type="cellIs" dxfId="7143" priority="7146" operator="lessThanOrEqual">
      <formula>0</formula>
    </cfRule>
  </conditionalFormatting>
  <conditionalFormatting sqref="T68">
    <cfRule type="cellIs" dxfId="7142" priority="7143" operator="lessThanOrEqual">
      <formula>0</formula>
    </cfRule>
  </conditionalFormatting>
  <conditionalFormatting sqref="T66">
    <cfRule type="cellIs" dxfId="7141" priority="7142" operator="lessThanOrEqual">
      <formula>0</formula>
    </cfRule>
  </conditionalFormatting>
  <conditionalFormatting sqref="T66">
    <cfRule type="cellIs" dxfId="7140" priority="7141" operator="lessThanOrEqual">
      <formula>0</formula>
    </cfRule>
  </conditionalFormatting>
  <conditionalFormatting sqref="T64">
    <cfRule type="cellIs" dxfId="7139" priority="7082" operator="lessThanOrEqual">
      <formula>0</formula>
    </cfRule>
  </conditionalFormatting>
  <conditionalFormatting sqref="T64">
    <cfRule type="cellIs" dxfId="7138" priority="7083" operator="lessThanOrEqual">
      <formula>0</formula>
    </cfRule>
  </conditionalFormatting>
  <conditionalFormatting sqref="T64">
    <cfRule type="cellIs" dxfId="7137" priority="7081" operator="lessThanOrEqual">
      <formula>0</formula>
    </cfRule>
  </conditionalFormatting>
  <conditionalFormatting sqref="T66">
    <cfRule type="cellIs" dxfId="7136" priority="7072" operator="lessThanOrEqual">
      <formula>0</formula>
    </cfRule>
  </conditionalFormatting>
  <conditionalFormatting sqref="T64">
    <cfRule type="cellIs" dxfId="7135" priority="7077" operator="lessThanOrEqual">
      <formula>0</formula>
    </cfRule>
  </conditionalFormatting>
  <conditionalFormatting sqref="T64">
    <cfRule type="cellIs" dxfId="7134" priority="7078" operator="lessThanOrEqual">
      <formula>0</formula>
    </cfRule>
  </conditionalFormatting>
  <conditionalFormatting sqref="T64">
    <cfRule type="cellIs" dxfId="7133" priority="7076" operator="lessThanOrEqual">
      <formula>0</formula>
    </cfRule>
  </conditionalFormatting>
  <conditionalFormatting sqref="T66">
    <cfRule type="cellIs" dxfId="7132" priority="7075" operator="lessThanOrEqual">
      <formula>0</formula>
    </cfRule>
  </conditionalFormatting>
  <conditionalFormatting sqref="T66">
    <cfRule type="cellIs" dxfId="7131" priority="7074" operator="lessThanOrEqual">
      <formula>0</formula>
    </cfRule>
  </conditionalFormatting>
  <conditionalFormatting sqref="T64">
    <cfRule type="cellIs" dxfId="7130" priority="7073" operator="lessThanOrEqual">
      <formula>0</formula>
    </cfRule>
  </conditionalFormatting>
  <conditionalFormatting sqref="T64">
    <cfRule type="cellIs" dxfId="7129" priority="7071" operator="lessThanOrEqual">
      <formula>0</formula>
    </cfRule>
  </conditionalFormatting>
  <conditionalFormatting sqref="T66">
    <cfRule type="cellIs" dxfId="7128" priority="7070" operator="lessThanOrEqual">
      <formula>0</formula>
    </cfRule>
  </conditionalFormatting>
  <conditionalFormatting sqref="T66">
    <cfRule type="cellIs" dxfId="7127" priority="7069" operator="lessThanOrEqual">
      <formula>0</formula>
    </cfRule>
  </conditionalFormatting>
  <conditionalFormatting sqref="T64">
    <cfRule type="cellIs" dxfId="7126" priority="7068" operator="lessThanOrEqual">
      <formula>0</formula>
    </cfRule>
  </conditionalFormatting>
  <conditionalFormatting sqref="T66">
    <cfRule type="cellIs" dxfId="7125" priority="7067" operator="lessThanOrEqual">
      <formula>0</formula>
    </cfRule>
  </conditionalFormatting>
  <conditionalFormatting sqref="T60">
    <cfRule type="cellIs" dxfId="7124" priority="7066" operator="lessThanOrEqual">
      <formula>0</formula>
    </cfRule>
  </conditionalFormatting>
  <conditionalFormatting sqref="T60">
    <cfRule type="cellIs" dxfId="7123" priority="7065" operator="lessThanOrEqual">
      <formula>0</formula>
    </cfRule>
  </conditionalFormatting>
  <conditionalFormatting sqref="T60">
    <cfRule type="cellIs" dxfId="7122" priority="7064" operator="lessThanOrEqual">
      <formula>0</formula>
    </cfRule>
  </conditionalFormatting>
  <conditionalFormatting sqref="T60">
    <cfRule type="cellIs" dxfId="7121" priority="7063" operator="lessThanOrEqual">
      <formula>0</formula>
    </cfRule>
  </conditionalFormatting>
  <conditionalFormatting sqref="T68">
    <cfRule type="cellIs" dxfId="7120" priority="7062" operator="lessThanOrEqual">
      <formula>0</formula>
    </cfRule>
  </conditionalFormatting>
  <conditionalFormatting sqref="T66">
    <cfRule type="cellIs" dxfId="7119" priority="7061" operator="lessThanOrEqual">
      <formula>0</formula>
    </cfRule>
  </conditionalFormatting>
  <conditionalFormatting sqref="T68">
    <cfRule type="cellIs" dxfId="7118" priority="7059" operator="lessThanOrEqual">
      <formula>0</formula>
    </cfRule>
  </conditionalFormatting>
  <conditionalFormatting sqref="T61">
    <cfRule type="cellIs" dxfId="7117" priority="7060" operator="lessThanOrEqual">
      <formula>0</formula>
    </cfRule>
  </conditionalFormatting>
  <conditionalFormatting sqref="T66">
    <cfRule type="cellIs" dxfId="7116" priority="7046" operator="lessThanOrEqual">
      <formula>0</formula>
    </cfRule>
  </conditionalFormatting>
  <conditionalFormatting sqref="T70">
    <cfRule type="cellIs" dxfId="7115" priority="7025" operator="lessThanOrEqual">
      <formula>0</formula>
    </cfRule>
  </conditionalFormatting>
  <conditionalFormatting sqref="T70">
    <cfRule type="cellIs" dxfId="7114" priority="7024" operator="lessThanOrEqual">
      <formula>0</formula>
    </cfRule>
  </conditionalFormatting>
  <conditionalFormatting sqref="T70">
    <cfRule type="cellIs" dxfId="7113" priority="7023" operator="lessThanOrEqual">
      <formula>0</formula>
    </cfRule>
  </conditionalFormatting>
  <conditionalFormatting sqref="T60">
    <cfRule type="cellIs" dxfId="7112" priority="7042" operator="lessThanOrEqual">
      <formula>0</formula>
    </cfRule>
  </conditionalFormatting>
  <conditionalFormatting sqref="T66">
    <cfRule type="cellIs" dxfId="7111" priority="7032" operator="lessThanOrEqual">
      <formula>0</formula>
    </cfRule>
  </conditionalFormatting>
  <conditionalFormatting sqref="T68">
    <cfRule type="cellIs" dxfId="7110" priority="7040" operator="lessThanOrEqual">
      <formula>0</formula>
    </cfRule>
  </conditionalFormatting>
  <conditionalFormatting sqref="T68">
    <cfRule type="cellIs" dxfId="7109" priority="7039" operator="lessThanOrEqual">
      <formula>0</formula>
    </cfRule>
  </conditionalFormatting>
  <conditionalFormatting sqref="T66">
    <cfRule type="cellIs" dxfId="7108" priority="7038" operator="lessThanOrEqual">
      <formula>0</formula>
    </cfRule>
  </conditionalFormatting>
  <conditionalFormatting sqref="T68">
    <cfRule type="cellIs" dxfId="7107" priority="7037" operator="lessThanOrEqual">
      <formula>0</formula>
    </cfRule>
  </conditionalFormatting>
  <conditionalFormatting sqref="T65">
    <cfRule type="cellIs" dxfId="7106" priority="7036" operator="lessThanOrEqual">
      <formula>0</formula>
    </cfRule>
  </conditionalFormatting>
  <conditionalFormatting sqref="T66">
    <cfRule type="cellIs" dxfId="7105" priority="7047" operator="lessThanOrEqual">
      <formula>0</formula>
    </cfRule>
  </conditionalFormatting>
  <conditionalFormatting sqref="T66">
    <cfRule type="cellIs" dxfId="7104" priority="7045" operator="lessThanOrEqual">
      <formula>0</formula>
    </cfRule>
  </conditionalFormatting>
  <conditionalFormatting sqref="T60">
    <cfRule type="cellIs" dxfId="7103" priority="7044" operator="lessThanOrEqual">
      <formula>0</formula>
    </cfRule>
  </conditionalFormatting>
  <conditionalFormatting sqref="T60">
    <cfRule type="cellIs" dxfId="7102" priority="7043" operator="lessThanOrEqual">
      <formula>0</formula>
    </cfRule>
  </conditionalFormatting>
  <conditionalFormatting sqref="T60">
    <cfRule type="cellIs" dxfId="7101" priority="7041" operator="lessThanOrEqual">
      <formula>0</formula>
    </cfRule>
  </conditionalFormatting>
  <conditionalFormatting sqref="T66">
    <cfRule type="cellIs" dxfId="7100" priority="7035" operator="lessThanOrEqual">
      <formula>0</formula>
    </cfRule>
  </conditionalFormatting>
  <conditionalFormatting sqref="T68">
    <cfRule type="cellIs" dxfId="7099" priority="7034" operator="lessThanOrEqual">
      <formula>0</formula>
    </cfRule>
  </conditionalFormatting>
  <conditionalFormatting sqref="T68">
    <cfRule type="cellIs" dxfId="7098" priority="7033" operator="lessThanOrEqual">
      <formula>0</formula>
    </cfRule>
  </conditionalFormatting>
  <conditionalFormatting sqref="T68">
    <cfRule type="cellIs" dxfId="7097" priority="7031" operator="lessThanOrEqual">
      <formula>0</formula>
    </cfRule>
  </conditionalFormatting>
  <conditionalFormatting sqref="T60">
    <cfRule type="cellIs" dxfId="7096" priority="7030" operator="lessThanOrEqual">
      <formula>0</formula>
    </cfRule>
  </conditionalFormatting>
  <conditionalFormatting sqref="T60">
    <cfRule type="cellIs" dxfId="7095" priority="7029" operator="lessThanOrEqual">
      <formula>0</formula>
    </cfRule>
  </conditionalFormatting>
  <conditionalFormatting sqref="T70">
    <cfRule type="cellIs" dxfId="7094" priority="7020" operator="lessThanOrEqual">
      <formula>0</formula>
    </cfRule>
  </conditionalFormatting>
  <conditionalFormatting sqref="T70">
    <cfRule type="cellIs" dxfId="7093" priority="7022" operator="lessThanOrEqual">
      <formula>0</formula>
    </cfRule>
  </conditionalFormatting>
  <conditionalFormatting sqref="T70">
    <cfRule type="cellIs" dxfId="7092" priority="7021" operator="lessThanOrEqual">
      <formula>0</formula>
    </cfRule>
  </conditionalFormatting>
  <conditionalFormatting sqref="T70">
    <cfRule type="cellIs" dxfId="7091" priority="7019" operator="lessThanOrEqual">
      <formula>0</formula>
    </cfRule>
  </conditionalFormatting>
  <conditionalFormatting sqref="T66">
    <cfRule type="cellIs" dxfId="7090" priority="7018" operator="lessThanOrEqual">
      <formula>0</formula>
    </cfRule>
  </conditionalFormatting>
  <conditionalFormatting sqref="T64">
    <cfRule type="cellIs" dxfId="7089" priority="7017" operator="lessThanOrEqual">
      <formula>0</formula>
    </cfRule>
  </conditionalFormatting>
  <conditionalFormatting sqref="T64">
    <cfRule type="cellIs" dxfId="7088" priority="7016" operator="lessThanOrEqual">
      <formula>0</formula>
    </cfRule>
  </conditionalFormatting>
  <conditionalFormatting sqref="T69">
    <cfRule type="cellIs" dxfId="7087" priority="7015" operator="lessThanOrEqual">
      <formula>0</formula>
    </cfRule>
  </conditionalFormatting>
  <conditionalFormatting sqref="T64">
    <cfRule type="cellIs" dxfId="7086" priority="7014" operator="lessThanOrEqual">
      <formula>0</formula>
    </cfRule>
  </conditionalFormatting>
  <conditionalFormatting sqref="T64">
    <cfRule type="cellIs" dxfId="7085" priority="7013" operator="lessThanOrEqual">
      <formula>0</formula>
    </cfRule>
  </conditionalFormatting>
  <conditionalFormatting sqref="T64">
    <cfRule type="cellIs" dxfId="7084" priority="7012" operator="lessThanOrEqual">
      <formula>0</formula>
    </cfRule>
  </conditionalFormatting>
  <conditionalFormatting sqref="T64">
    <cfRule type="cellIs" dxfId="7083" priority="7011" operator="lessThanOrEqual">
      <formula>0</formula>
    </cfRule>
  </conditionalFormatting>
  <conditionalFormatting sqref="T64">
    <cfRule type="cellIs" dxfId="7082" priority="7010" operator="lessThanOrEqual">
      <formula>0</formula>
    </cfRule>
  </conditionalFormatting>
  <conditionalFormatting sqref="T64">
    <cfRule type="cellIs" dxfId="7081" priority="7009" operator="lessThanOrEqual">
      <formula>0</formula>
    </cfRule>
  </conditionalFormatting>
  <conditionalFormatting sqref="T64">
    <cfRule type="cellIs" dxfId="7080" priority="7008" operator="lessThanOrEqual">
      <formula>0</formula>
    </cfRule>
  </conditionalFormatting>
  <conditionalFormatting sqref="T64">
    <cfRule type="cellIs" dxfId="7079" priority="7007" operator="lessThanOrEqual">
      <formula>0</formula>
    </cfRule>
  </conditionalFormatting>
  <conditionalFormatting sqref="T66">
    <cfRule type="cellIs" dxfId="7078" priority="7006" operator="lessThanOrEqual">
      <formula>0</formula>
    </cfRule>
  </conditionalFormatting>
  <conditionalFormatting sqref="T66">
    <cfRule type="cellIs" dxfId="7077" priority="7005" operator="lessThanOrEqual">
      <formula>0</formula>
    </cfRule>
  </conditionalFormatting>
  <conditionalFormatting sqref="T64">
    <cfRule type="cellIs" dxfId="7076" priority="7004" operator="lessThanOrEqual">
      <formula>0</formula>
    </cfRule>
  </conditionalFormatting>
  <conditionalFormatting sqref="T66">
    <cfRule type="cellIs" dxfId="7075" priority="7003" operator="lessThanOrEqual">
      <formula>0</formula>
    </cfRule>
  </conditionalFormatting>
  <conditionalFormatting sqref="T64">
    <cfRule type="cellIs" dxfId="7074" priority="7002" operator="lessThanOrEqual">
      <formula>0</formula>
    </cfRule>
  </conditionalFormatting>
  <conditionalFormatting sqref="T66">
    <cfRule type="cellIs" dxfId="7073" priority="7001" operator="lessThanOrEqual">
      <formula>0</formula>
    </cfRule>
  </conditionalFormatting>
  <conditionalFormatting sqref="T66">
    <cfRule type="cellIs" dxfId="7072" priority="7000" operator="lessThanOrEqual">
      <formula>0</formula>
    </cfRule>
  </conditionalFormatting>
  <conditionalFormatting sqref="T64">
    <cfRule type="cellIs" dxfId="7071" priority="6999" operator="lessThanOrEqual">
      <formula>0</formula>
    </cfRule>
  </conditionalFormatting>
  <conditionalFormatting sqref="T66">
    <cfRule type="cellIs" dxfId="7070" priority="6998" operator="lessThanOrEqual">
      <formula>0</formula>
    </cfRule>
  </conditionalFormatting>
  <conditionalFormatting sqref="T66">
    <cfRule type="cellIs" dxfId="7069" priority="6996" operator="lessThanOrEqual">
      <formula>0</formula>
    </cfRule>
  </conditionalFormatting>
  <conditionalFormatting sqref="T68">
    <cfRule type="cellIs" dxfId="7068" priority="6995" operator="lessThanOrEqual">
      <formula>0</formula>
    </cfRule>
  </conditionalFormatting>
  <conditionalFormatting sqref="T68">
    <cfRule type="cellIs" dxfId="7067" priority="6997" operator="lessThanOrEqual">
      <formula>0</formula>
    </cfRule>
  </conditionalFormatting>
  <conditionalFormatting sqref="T66">
    <cfRule type="cellIs" dxfId="7066" priority="6994" operator="lessThanOrEqual">
      <formula>0</formula>
    </cfRule>
  </conditionalFormatting>
  <conditionalFormatting sqref="T66">
    <cfRule type="cellIs" dxfId="7065" priority="6989" operator="lessThanOrEqual">
      <formula>0</formula>
    </cfRule>
  </conditionalFormatting>
  <conditionalFormatting sqref="T66">
    <cfRule type="cellIs" dxfId="7064" priority="6988" operator="lessThanOrEqual">
      <formula>0</formula>
    </cfRule>
  </conditionalFormatting>
  <conditionalFormatting sqref="T66">
    <cfRule type="cellIs" dxfId="7063" priority="6987" operator="lessThanOrEqual">
      <formula>0</formula>
    </cfRule>
  </conditionalFormatting>
  <conditionalFormatting sqref="T66">
    <cfRule type="cellIs" dxfId="7062" priority="6986" operator="lessThanOrEqual">
      <formula>0</formula>
    </cfRule>
  </conditionalFormatting>
  <conditionalFormatting sqref="T66">
    <cfRule type="cellIs" dxfId="7061" priority="6985" operator="lessThanOrEqual">
      <formula>0</formula>
    </cfRule>
  </conditionalFormatting>
  <conditionalFormatting sqref="T68">
    <cfRule type="cellIs" dxfId="7060" priority="6984" operator="lessThanOrEqual">
      <formula>0</formula>
    </cfRule>
  </conditionalFormatting>
  <conditionalFormatting sqref="T68">
    <cfRule type="cellIs" dxfId="7059" priority="6983" operator="lessThanOrEqual">
      <formula>0</formula>
    </cfRule>
  </conditionalFormatting>
  <conditionalFormatting sqref="T66">
    <cfRule type="cellIs" dxfId="7058" priority="6982" operator="lessThanOrEqual">
      <formula>0</formula>
    </cfRule>
  </conditionalFormatting>
  <conditionalFormatting sqref="T68">
    <cfRule type="cellIs" dxfId="7057" priority="6981" operator="lessThanOrEqual">
      <formula>0</formula>
    </cfRule>
  </conditionalFormatting>
  <conditionalFormatting sqref="T66">
    <cfRule type="cellIs" dxfId="7056" priority="6979" operator="lessThanOrEqual">
      <formula>0</formula>
    </cfRule>
  </conditionalFormatting>
  <conditionalFormatting sqref="T65">
    <cfRule type="cellIs" dxfId="7055" priority="6980" operator="lessThanOrEqual">
      <formula>0</formula>
    </cfRule>
  </conditionalFormatting>
  <conditionalFormatting sqref="T68">
    <cfRule type="cellIs" dxfId="7054" priority="6978" operator="lessThanOrEqual">
      <formula>0</formula>
    </cfRule>
  </conditionalFormatting>
  <conditionalFormatting sqref="T68">
    <cfRule type="cellIs" dxfId="7053" priority="6977" operator="lessThanOrEqual">
      <formula>0</formula>
    </cfRule>
  </conditionalFormatting>
  <conditionalFormatting sqref="T66">
    <cfRule type="cellIs" dxfId="7052" priority="6976" operator="lessThanOrEqual">
      <formula>0</formula>
    </cfRule>
  </conditionalFormatting>
  <conditionalFormatting sqref="T68">
    <cfRule type="cellIs" dxfId="7051" priority="6975" operator="lessThanOrEqual">
      <formula>0</formula>
    </cfRule>
  </conditionalFormatting>
  <conditionalFormatting sqref="T70">
    <cfRule type="cellIs" dxfId="7050" priority="6974" operator="lessThanOrEqual">
      <formula>0</formula>
    </cfRule>
  </conditionalFormatting>
  <conditionalFormatting sqref="T70">
    <cfRule type="cellIs" dxfId="7049" priority="6972" operator="lessThanOrEqual">
      <formula>0</formula>
    </cfRule>
  </conditionalFormatting>
  <conditionalFormatting sqref="T70">
    <cfRule type="cellIs" dxfId="7048" priority="6971" operator="lessThanOrEqual">
      <formula>0</formula>
    </cfRule>
  </conditionalFormatting>
  <conditionalFormatting sqref="T70">
    <cfRule type="cellIs" dxfId="7047" priority="6973" operator="lessThanOrEqual">
      <formula>0</formula>
    </cfRule>
  </conditionalFormatting>
  <conditionalFormatting sqref="T70">
    <cfRule type="cellIs" dxfId="7046" priority="6970" operator="lessThanOrEqual">
      <formula>0</formula>
    </cfRule>
  </conditionalFormatting>
  <conditionalFormatting sqref="T70">
    <cfRule type="cellIs" dxfId="7045" priority="6969" operator="lessThanOrEqual">
      <formula>0</formula>
    </cfRule>
  </conditionalFormatting>
  <conditionalFormatting sqref="T70">
    <cfRule type="cellIs" dxfId="7044" priority="6968" operator="lessThanOrEqual">
      <formula>0</formula>
    </cfRule>
  </conditionalFormatting>
  <conditionalFormatting sqref="T70">
    <cfRule type="cellIs" dxfId="7043" priority="6967" operator="lessThanOrEqual">
      <formula>0</formula>
    </cfRule>
  </conditionalFormatting>
  <conditionalFormatting sqref="T68">
    <cfRule type="cellIs" dxfId="7042" priority="6966" operator="lessThanOrEqual">
      <formula>0</formula>
    </cfRule>
  </conditionalFormatting>
  <conditionalFormatting sqref="T66">
    <cfRule type="cellIs" dxfId="7041" priority="6965" operator="lessThanOrEqual">
      <formula>0</formula>
    </cfRule>
  </conditionalFormatting>
  <conditionalFormatting sqref="T71">
    <cfRule type="cellIs" dxfId="7040" priority="6963" operator="lessThanOrEqual">
      <formula>0</formula>
    </cfRule>
  </conditionalFormatting>
  <conditionalFormatting sqref="T66">
    <cfRule type="cellIs" dxfId="7039" priority="6962" operator="lessThanOrEqual">
      <formula>0</formula>
    </cfRule>
  </conditionalFormatting>
  <conditionalFormatting sqref="T66">
    <cfRule type="cellIs" dxfId="7038" priority="6964" operator="lessThanOrEqual">
      <formula>0</formula>
    </cfRule>
  </conditionalFormatting>
  <conditionalFormatting sqref="T66">
    <cfRule type="cellIs" dxfId="7037" priority="6961" operator="lessThanOrEqual">
      <formula>0</formula>
    </cfRule>
  </conditionalFormatting>
  <conditionalFormatting sqref="T66">
    <cfRule type="cellIs" dxfId="7036" priority="6959" operator="lessThanOrEqual">
      <formula>0</formula>
    </cfRule>
  </conditionalFormatting>
  <conditionalFormatting sqref="T66">
    <cfRule type="cellIs" dxfId="7035" priority="6960" operator="lessThanOrEqual">
      <formula>0</formula>
    </cfRule>
  </conditionalFormatting>
  <conditionalFormatting sqref="T66">
    <cfRule type="cellIs" dxfId="7034" priority="6958" operator="lessThanOrEqual">
      <formula>0</formula>
    </cfRule>
  </conditionalFormatting>
  <conditionalFormatting sqref="T66">
    <cfRule type="cellIs" dxfId="7033" priority="6957" operator="lessThanOrEqual">
      <formula>0</formula>
    </cfRule>
  </conditionalFormatting>
  <conditionalFormatting sqref="T66">
    <cfRule type="cellIs" dxfId="7032" priority="6956" operator="lessThanOrEqual">
      <formula>0</formula>
    </cfRule>
  </conditionalFormatting>
  <conditionalFormatting sqref="T66">
    <cfRule type="cellIs" dxfId="7031" priority="6955" operator="lessThanOrEqual">
      <formula>0</formula>
    </cfRule>
  </conditionalFormatting>
  <conditionalFormatting sqref="T68">
    <cfRule type="cellIs" dxfId="7030" priority="6954" operator="lessThanOrEqual">
      <formula>0</formula>
    </cfRule>
  </conditionalFormatting>
  <conditionalFormatting sqref="T68">
    <cfRule type="cellIs" dxfId="7029" priority="6953" operator="lessThanOrEqual">
      <formula>0</formula>
    </cfRule>
  </conditionalFormatting>
  <conditionalFormatting sqref="T66">
    <cfRule type="cellIs" dxfId="7028" priority="6952" operator="lessThanOrEqual">
      <formula>0</formula>
    </cfRule>
  </conditionalFormatting>
  <conditionalFormatting sqref="T68">
    <cfRule type="cellIs" dxfId="7027" priority="6951" operator="lessThanOrEqual">
      <formula>0</formula>
    </cfRule>
  </conditionalFormatting>
  <conditionalFormatting sqref="T66">
    <cfRule type="cellIs" dxfId="7026" priority="6949" operator="lessThanOrEqual">
      <formula>0</formula>
    </cfRule>
  </conditionalFormatting>
  <conditionalFormatting sqref="T68">
    <cfRule type="cellIs" dxfId="7025" priority="6948" operator="lessThanOrEqual">
      <formula>0</formula>
    </cfRule>
  </conditionalFormatting>
  <conditionalFormatting sqref="T65">
    <cfRule type="cellIs" dxfId="7024" priority="6950" operator="lessThanOrEqual">
      <formula>0</formula>
    </cfRule>
  </conditionalFormatting>
  <conditionalFormatting sqref="T68">
    <cfRule type="cellIs" dxfId="7023" priority="6947" operator="lessThanOrEqual">
      <formula>0</formula>
    </cfRule>
  </conditionalFormatting>
  <conditionalFormatting sqref="T66">
    <cfRule type="cellIs" dxfId="7022" priority="6946" operator="lessThanOrEqual">
      <formula>0</formula>
    </cfRule>
  </conditionalFormatting>
  <conditionalFormatting sqref="T68">
    <cfRule type="cellIs" dxfId="7021" priority="6945" operator="lessThanOrEqual">
      <formula>0</formula>
    </cfRule>
  </conditionalFormatting>
  <conditionalFormatting sqref="T70">
    <cfRule type="cellIs" dxfId="7020" priority="6944" operator="lessThanOrEqual">
      <formula>0</formula>
    </cfRule>
  </conditionalFormatting>
  <conditionalFormatting sqref="T68 T64">
    <cfRule type="cellIs" dxfId="7019" priority="6943" operator="lessThanOrEqual">
      <formula>0</formula>
    </cfRule>
  </conditionalFormatting>
  <conditionalFormatting sqref="T64">
    <cfRule type="cellIs" dxfId="7018" priority="6942" operator="lessThanOrEqual">
      <formula>0</formula>
    </cfRule>
  </conditionalFormatting>
  <conditionalFormatting sqref="T68">
    <cfRule type="cellIs" dxfId="7017" priority="6929" operator="lessThanOrEqual">
      <formula>0</formula>
    </cfRule>
  </conditionalFormatting>
  <conditionalFormatting sqref="T68">
    <cfRule type="cellIs" dxfId="7016" priority="6928" operator="lessThanOrEqual">
      <formula>0</formula>
    </cfRule>
  </conditionalFormatting>
  <conditionalFormatting sqref="T68">
    <cfRule type="cellIs" dxfId="7015" priority="6927" operator="lessThanOrEqual">
      <formula>0</formula>
    </cfRule>
  </conditionalFormatting>
  <conditionalFormatting sqref="T70">
    <cfRule type="cellIs" dxfId="7014" priority="6925" operator="lessThanOrEqual">
      <formula>0</formula>
    </cfRule>
  </conditionalFormatting>
  <conditionalFormatting sqref="T70">
    <cfRule type="cellIs" dxfId="7013" priority="6926" operator="lessThanOrEqual">
      <formula>0</formula>
    </cfRule>
  </conditionalFormatting>
  <conditionalFormatting sqref="T68">
    <cfRule type="cellIs" dxfId="7012" priority="6924" operator="lessThanOrEqual">
      <formula>0</formula>
    </cfRule>
  </conditionalFormatting>
  <conditionalFormatting sqref="T70">
    <cfRule type="cellIs" dxfId="7011" priority="6923" operator="lessThanOrEqual">
      <formula>0</formula>
    </cfRule>
  </conditionalFormatting>
  <conditionalFormatting sqref="T67">
    <cfRule type="cellIs" dxfId="7010" priority="6922" operator="lessThanOrEqual">
      <formula>0</formula>
    </cfRule>
  </conditionalFormatting>
  <conditionalFormatting sqref="T68">
    <cfRule type="cellIs" dxfId="7009" priority="6921" operator="lessThanOrEqual">
      <formula>0</formula>
    </cfRule>
  </conditionalFormatting>
  <conditionalFormatting sqref="T64">
    <cfRule type="cellIs" dxfId="7008" priority="7140" operator="lessThanOrEqual">
      <formula>0</formula>
    </cfRule>
  </conditionalFormatting>
  <conditionalFormatting sqref="T67">
    <cfRule type="cellIs" dxfId="7007" priority="7139" operator="lessThanOrEqual">
      <formula>0</formula>
    </cfRule>
  </conditionalFormatting>
  <conditionalFormatting sqref="T64">
    <cfRule type="cellIs" dxfId="7006" priority="7137" operator="lessThanOrEqual">
      <formula>0</formula>
    </cfRule>
  </conditionalFormatting>
  <conditionalFormatting sqref="T64">
    <cfRule type="cellIs" dxfId="7005" priority="7138" operator="lessThanOrEqual">
      <formula>0</formula>
    </cfRule>
  </conditionalFormatting>
  <conditionalFormatting sqref="T61">
    <cfRule type="cellIs" dxfId="7004" priority="7135" operator="lessThanOrEqual">
      <formula>0</formula>
    </cfRule>
  </conditionalFormatting>
  <conditionalFormatting sqref="T64">
    <cfRule type="cellIs" dxfId="7003" priority="7136" operator="lessThanOrEqual">
      <formula>0</formula>
    </cfRule>
  </conditionalFormatting>
  <conditionalFormatting sqref="T64">
    <cfRule type="cellIs" dxfId="7002" priority="7134" operator="lessThanOrEqual">
      <formula>0</formula>
    </cfRule>
  </conditionalFormatting>
  <conditionalFormatting sqref="T64">
    <cfRule type="cellIs" dxfId="7001" priority="7133" operator="lessThanOrEqual">
      <formula>0</formula>
    </cfRule>
  </conditionalFormatting>
  <conditionalFormatting sqref="T64">
    <cfRule type="cellIs" dxfId="7000" priority="7132" operator="lessThanOrEqual">
      <formula>0</formula>
    </cfRule>
  </conditionalFormatting>
  <conditionalFormatting sqref="T66">
    <cfRule type="cellIs" dxfId="6999" priority="7131" operator="lessThanOrEqual">
      <formula>0</formula>
    </cfRule>
  </conditionalFormatting>
  <conditionalFormatting sqref="T64 T56 T60">
    <cfRule type="cellIs" dxfId="6998" priority="7130" operator="lessThanOrEqual">
      <formula>0</formula>
    </cfRule>
  </conditionalFormatting>
  <conditionalFormatting sqref="T60">
    <cfRule type="cellIs" dxfId="6997" priority="7129" operator="lessThanOrEqual">
      <formula>0</formula>
    </cfRule>
  </conditionalFormatting>
  <conditionalFormatting sqref="T66">
    <cfRule type="cellIs" dxfId="6996" priority="7128" operator="lessThanOrEqual">
      <formula>0</formula>
    </cfRule>
  </conditionalFormatting>
  <conditionalFormatting sqref="T60">
    <cfRule type="cellIs" dxfId="6995" priority="7127" operator="lessThanOrEqual">
      <formula>0</formula>
    </cfRule>
  </conditionalFormatting>
  <conditionalFormatting sqref="T60">
    <cfRule type="cellIs" dxfId="6994" priority="7126" operator="lessThanOrEqual">
      <formula>0</formula>
    </cfRule>
  </conditionalFormatting>
  <conditionalFormatting sqref="T64">
    <cfRule type="cellIs" dxfId="6993" priority="7124" operator="lessThanOrEqual">
      <formula>0</formula>
    </cfRule>
  </conditionalFormatting>
  <conditionalFormatting sqref="T64">
    <cfRule type="cellIs" dxfId="6992" priority="7125" operator="lessThanOrEqual">
      <formula>0</formula>
    </cfRule>
  </conditionalFormatting>
  <conditionalFormatting sqref="T64">
    <cfRule type="cellIs" dxfId="6991" priority="7123" operator="lessThanOrEqual">
      <formula>0</formula>
    </cfRule>
  </conditionalFormatting>
  <conditionalFormatting sqref="T61">
    <cfRule type="cellIs" dxfId="6990" priority="7122" operator="lessThanOrEqual">
      <formula>0</formula>
    </cfRule>
  </conditionalFormatting>
  <conditionalFormatting sqref="T64">
    <cfRule type="cellIs" dxfId="6989" priority="7121" operator="lessThanOrEqual">
      <formula>0</formula>
    </cfRule>
  </conditionalFormatting>
  <conditionalFormatting sqref="T64">
    <cfRule type="cellIs" dxfId="6988" priority="7120" operator="lessThanOrEqual">
      <formula>0</formula>
    </cfRule>
  </conditionalFormatting>
  <conditionalFormatting sqref="T64">
    <cfRule type="cellIs" dxfId="6987" priority="7119" operator="lessThanOrEqual">
      <formula>0</formula>
    </cfRule>
  </conditionalFormatting>
  <conditionalFormatting sqref="T64">
    <cfRule type="cellIs" dxfId="6986" priority="7118" operator="lessThanOrEqual">
      <formula>0</formula>
    </cfRule>
  </conditionalFormatting>
  <conditionalFormatting sqref="T61">
    <cfRule type="cellIs" dxfId="6985" priority="7117" operator="lessThanOrEqual">
      <formula>0</formula>
    </cfRule>
  </conditionalFormatting>
  <conditionalFormatting sqref="T64">
    <cfRule type="cellIs" dxfId="6984" priority="7116" operator="lessThanOrEqual">
      <formula>0</formula>
    </cfRule>
  </conditionalFormatting>
  <conditionalFormatting sqref="T64">
    <cfRule type="cellIs" dxfId="6983" priority="7115" operator="lessThanOrEqual">
      <formula>0</formula>
    </cfRule>
  </conditionalFormatting>
  <conditionalFormatting sqref="T64">
    <cfRule type="cellIs" dxfId="6982" priority="7114" operator="lessThanOrEqual">
      <formula>0</formula>
    </cfRule>
  </conditionalFormatting>
  <conditionalFormatting sqref="T66">
    <cfRule type="cellIs" dxfId="6981" priority="7112" operator="lessThanOrEqual">
      <formula>0</formula>
    </cfRule>
  </conditionalFormatting>
  <conditionalFormatting sqref="T66">
    <cfRule type="cellIs" dxfId="6980" priority="7113" operator="lessThanOrEqual">
      <formula>0</formula>
    </cfRule>
  </conditionalFormatting>
  <conditionalFormatting sqref="T64">
    <cfRule type="cellIs" dxfId="6979" priority="7111" operator="lessThanOrEqual">
      <formula>0</formula>
    </cfRule>
  </conditionalFormatting>
  <conditionalFormatting sqref="T66">
    <cfRule type="cellIs" dxfId="6978" priority="7110" operator="lessThanOrEqual">
      <formula>0</formula>
    </cfRule>
  </conditionalFormatting>
  <conditionalFormatting sqref="T66">
    <cfRule type="cellIs" dxfId="6977" priority="7108" operator="lessThanOrEqual">
      <formula>0</formula>
    </cfRule>
  </conditionalFormatting>
  <conditionalFormatting sqref="T64">
    <cfRule type="cellIs" dxfId="6976" priority="7109" operator="lessThanOrEqual">
      <formula>0</formula>
    </cfRule>
  </conditionalFormatting>
  <conditionalFormatting sqref="T66">
    <cfRule type="cellIs" dxfId="6975" priority="7107" operator="lessThanOrEqual">
      <formula>0</formula>
    </cfRule>
  </conditionalFormatting>
  <conditionalFormatting sqref="T64">
    <cfRule type="cellIs" dxfId="6974" priority="7106" operator="lessThanOrEqual">
      <formula>0</formula>
    </cfRule>
  </conditionalFormatting>
  <conditionalFormatting sqref="T66">
    <cfRule type="cellIs" dxfId="6973" priority="7105" operator="lessThanOrEqual">
      <formula>0</formula>
    </cfRule>
  </conditionalFormatting>
  <conditionalFormatting sqref="T60">
    <cfRule type="cellIs" dxfId="6972" priority="7103" operator="lessThanOrEqual">
      <formula>0</formula>
    </cfRule>
  </conditionalFormatting>
  <conditionalFormatting sqref="T60">
    <cfRule type="cellIs" dxfId="6971" priority="7102" operator="lessThanOrEqual">
      <formula>0</formula>
    </cfRule>
  </conditionalFormatting>
  <conditionalFormatting sqref="T60">
    <cfRule type="cellIs" dxfId="6970" priority="7104" operator="lessThanOrEqual">
      <formula>0</formula>
    </cfRule>
  </conditionalFormatting>
  <conditionalFormatting sqref="T60">
    <cfRule type="cellIs" dxfId="6969" priority="7101" operator="lessThanOrEqual">
      <formula>0</formula>
    </cfRule>
  </conditionalFormatting>
  <conditionalFormatting sqref="T64">
    <cfRule type="cellIs" dxfId="6968" priority="6939" operator="lessThanOrEqual">
      <formula>0</formula>
    </cfRule>
  </conditionalFormatting>
  <conditionalFormatting sqref="T68">
    <cfRule type="cellIs" dxfId="6967" priority="6938" operator="lessThanOrEqual">
      <formula>0</formula>
    </cfRule>
  </conditionalFormatting>
  <conditionalFormatting sqref="T68">
    <cfRule type="cellIs" dxfId="6966" priority="6937" operator="lessThanOrEqual">
      <formula>0</formula>
    </cfRule>
  </conditionalFormatting>
  <conditionalFormatting sqref="T68">
    <cfRule type="cellIs" dxfId="6965" priority="6936" operator="lessThanOrEqual">
      <formula>0</formula>
    </cfRule>
  </conditionalFormatting>
  <conditionalFormatting sqref="T65">
    <cfRule type="cellIs" dxfId="6964" priority="6935" operator="lessThanOrEqual">
      <formula>0</formula>
    </cfRule>
  </conditionalFormatting>
  <conditionalFormatting sqref="T68">
    <cfRule type="cellIs" dxfId="6963" priority="6934" operator="lessThanOrEqual">
      <formula>0</formula>
    </cfRule>
  </conditionalFormatting>
  <conditionalFormatting sqref="T68">
    <cfRule type="cellIs" dxfId="6962" priority="6933" operator="lessThanOrEqual">
      <formula>0</formula>
    </cfRule>
  </conditionalFormatting>
  <conditionalFormatting sqref="T68">
    <cfRule type="cellIs" dxfId="6961" priority="6932" operator="lessThanOrEqual">
      <formula>0</formula>
    </cfRule>
  </conditionalFormatting>
  <conditionalFormatting sqref="T68">
    <cfRule type="cellIs" dxfId="6960" priority="6931" operator="lessThanOrEqual">
      <formula>0</formula>
    </cfRule>
  </conditionalFormatting>
  <conditionalFormatting sqref="T65">
    <cfRule type="cellIs" dxfId="6959" priority="6930" operator="lessThanOrEqual">
      <formula>0</formula>
    </cfRule>
  </conditionalFormatting>
  <conditionalFormatting sqref="T68">
    <cfRule type="cellIs" dxfId="6958" priority="7100" operator="lessThanOrEqual">
      <formula>0</formula>
    </cfRule>
  </conditionalFormatting>
  <conditionalFormatting sqref="T68">
    <cfRule type="cellIs" dxfId="6957" priority="7099" operator="lessThanOrEqual">
      <formula>0</formula>
    </cfRule>
  </conditionalFormatting>
  <conditionalFormatting sqref="T68">
    <cfRule type="cellIs" dxfId="6956" priority="7097" operator="lessThanOrEqual">
      <formula>0</formula>
    </cfRule>
  </conditionalFormatting>
  <conditionalFormatting sqref="T68">
    <cfRule type="cellIs" dxfId="6955" priority="7098" operator="lessThanOrEqual">
      <formula>0</formula>
    </cfRule>
  </conditionalFormatting>
  <conditionalFormatting sqref="T68">
    <cfRule type="cellIs" dxfId="6954" priority="7096" operator="lessThanOrEqual">
      <formula>0</formula>
    </cfRule>
  </conditionalFormatting>
  <conditionalFormatting sqref="T68">
    <cfRule type="cellIs" dxfId="6953" priority="7095" operator="lessThanOrEqual">
      <formula>0</formula>
    </cfRule>
  </conditionalFormatting>
  <conditionalFormatting sqref="T68">
    <cfRule type="cellIs" dxfId="6952" priority="7094" operator="lessThanOrEqual">
      <formula>0</formula>
    </cfRule>
  </conditionalFormatting>
  <conditionalFormatting sqref="T68">
    <cfRule type="cellIs" dxfId="6951" priority="7093" operator="lessThanOrEqual">
      <formula>0</formula>
    </cfRule>
  </conditionalFormatting>
  <conditionalFormatting sqref="T64">
    <cfRule type="cellIs" dxfId="6950" priority="7080" operator="lessThanOrEqual">
      <formula>0</formula>
    </cfRule>
  </conditionalFormatting>
  <conditionalFormatting sqref="T60">
    <cfRule type="cellIs" dxfId="6949" priority="7092" operator="lessThanOrEqual">
      <formula>0</formula>
    </cfRule>
  </conditionalFormatting>
  <conditionalFormatting sqref="T66">
    <cfRule type="cellIs" dxfId="6948" priority="7091" operator="lessThanOrEqual">
      <formula>0</formula>
    </cfRule>
  </conditionalFormatting>
  <conditionalFormatting sqref="T60">
    <cfRule type="cellIs" dxfId="6947" priority="7090" operator="lessThanOrEqual">
      <formula>0</formula>
    </cfRule>
  </conditionalFormatting>
  <conditionalFormatting sqref="T60">
    <cfRule type="cellIs" dxfId="6946" priority="7089" operator="lessThanOrEqual">
      <formula>0</formula>
    </cfRule>
  </conditionalFormatting>
  <conditionalFormatting sqref="T64">
    <cfRule type="cellIs" dxfId="6945" priority="7087" operator="lessThanOrEqual">
      <formula>0</formula>
    </cfRule>
  </conditionalFormatting>
  <conditionalFormatting sqref="T64">
    <cfRule type="cellIs" dxfId="6944" priority="7088" operator="lessThanOrEqual">
      <formula>0</formula>
    </cfRule>
  </conditionalFormatting>
  <conditionalFormatting sqref="T69">
    <cfRule type="cellIs" dxfId="6943" priority="7086" operator="lessThanOrEqual">
      <formula>0</formula>
    </cfRule>
  </conditionalFormatting>
  <conditionalFormatting sqref="T64">
    <cfRule type="cellIs" dxfId="6942" priority="7085" operator="lessThanOrEqual">
      <formula>0</formula>
    </cfRule>
  </conditionalFormatting>
  <conditionalFormatting sqref="T61">
    <cfRule type="cellIs" dxfId="6941" priority="7084" operator="lessThanOrEqual">
      <formula>0</formula>
    </cfRule>
  </conditionalFormatting>
  <conditionalFormatting sqref="T61">
    <cfRule type="cellIs" dxfId="6940" priority="7079" operator="lessThanOrEqual">
      <formula>0</formula>
    </cfRule>
  </conditionalFormatting>
  <conditionalFormatting sqref="T66">
    <cfRule type="cellIs" dxfId="6939" priority="7058" operator="lessThanOrEqual">
      <formula>0</formula>
    </cfRule>
  </conditionalFormatting>
  <conditionalFormatting sqref="T66">
    <cfRule type="cellIs" dxfId="6938" priority="7057" operator="lessThanOrEqual">
      <formula>0</formula>
    </cfRule>
  </conditionalFormatting>
  <conditionalFormatting sqref="T66">
    <cfRule type="cellIs" dxfId="6937" priority="7056" operator="lessThanOrEqual">
      <formula>0</formula>
    </cfRule>
  </conditionalFormatting>
  <conditionalFormatting sqref="T66">
    <cfRule type="cellIs" dxfId="6936" priority="7054" operator="lessThanOrEqual">
      <formula>0</formula>
    </cfRule>
  </conditionalFormatting>
  <conditionalFormatting sqref="T66">
    <cfRule type="cellIs" dxfId="6935" priority="7055" operator="lessThanOrEqual">
      <formula>0</formula>
    </cfRule>
  </conditionalFormatting>
  <conditionalFormatting sqref="T66">
    <cfRule type="cellIs" dxfId="6934" priority="7053" operator="lessThanOrEqual">
      <formula>0</formula>
    </cfRule>
  </conditionalFormatting>
  <conditionalFormatting sqref="T60">
    <cfRule type="cellIs" dxfId="6933" priority="7051" operator="lessThanOrEqual">
      <formula>0</formula>
    </cfRule>
  </conditionalFormatting>
  <conditionalFormatting sqref="T60">
    <cfRule type="cellIs" dxfId="6932" priority="7050" operator="lessThanOrEqual">
      <formula>0</formula>
    </cfRule>
  </conditionalFormatting>
  <conditionalFormatting sqref="T60">
    <cfRule type="cellIs" dxfId="6931" priority="7052" operator="lessThanOrEqual">
      <formula>0</formula>
    </cfRule>
  </conditionalFormatting>
  <conditionalFormatting sqref="T60">
    <cfRule type="cellIs" dxfId="6930" priority="7049" operator="lessThanOrEqual">
      <formula>0</formula>
    </cfRule>
  </conditionalFormatting>
  <conditionalFormatting sqref="T66">
    <cfRule type="cellIs" dxfId="6929" priority="7048" operator="lessThanOrEqual">
      <formula>0</formula>
    </cfRule>
  </conditionalFormatting>
  <conditionalFormatting sqref="T60">
    <cfRule type="cellIs" dxfId="6928" priority="7028" operator="lessThanOrEqual">
      <formula>0</formula>
    </cfRule>
  </conditionalFormatting>
  <conditionalFormatting sqref="T60">
    <cfRule type="cellIs" dxfId="6927" priority="7027" operator="lessThanOrEqual">
      <formula>0</formula>
    </cfRule>
  </conditionalFormatting>
  <conditionalFormatting sqref="T70">
    <cfRule type="cellIs" dxfId="6926" priority="7026" operator="lessThanOrEqual">
      <formula>0</formula>
    </cfRule>
  </conditionalFormatting>
  <conditionalFormatting sqref="T66">
    <cfRule type="cellIs" dxfId="6925" priority="6993" operator="lessThanOrEqual">
      <formula>0</formula>
    </cfRule>
  </conditionalFormatting>
  <conditionalFormatting sqref="T66">
    <cfRule type="cellIs" dxfId="6924" priority="6992" operator="lessThanOrEqual">
      <formula>0</formula>
    </cfRule>
  </conditionalFormatting>
  <conditionalFormatting sqref="T66">
    <cfRule type="cellIs" dxfId="6923" priority="6991" operator="lessThanOrEqual">
      <formula>0</formula>
    </cfRule>
  </conditionalFormatting>
  <conditionalFormatting sqref="T66">
    <cfRule type="cellIs" dxfId="6922" priority="6990" operator="lessThanOrEqual">
      <formula>0</formula>
    </cfRule>
  </conditionalFormatting>
  <conditionalFormatting sqref="T70">
    <cfRule type="cellIs" dxfId="6921" priority="6941" operator="lessThanOrEqual">
      <formula>0</formula>
    </cfRule>
  </conditionalFormatting>
  <conditionalFormatting sqref="T64">
    <cfRule type="cellIs" dxfId="6920" priority="6940" operator="lessThanOrEqual">
      <formula>0</formula>
    </cfRule>
  </conditionalFormatting>
  <conditionalFormatting sqref="T70">
    <cfRule type="cellIs" dxfId="6919" priority="6920" operator="lessThanOrEqual">
      <formula>0</formula>
    </cfRule>
  </conditionalFormatting>
  <conditionalFormatting sqref="T70">
    <cfRule type="cellIs" dxfId="6918" priority="6919" operator="lessThanOrEqual">
      <formula>0</formula>
    </cfRule>
  </conditionalFormatting>
  <conditionalFormatting sqref="T68">
    <cfRule type="cellIs" dxfId="6917" priority="6918" operator="lessThanOrEqual">
      <formula>0</formula>
    </cfRule>
  </conditionalFormatting>
  <conditionalFormatting sqref="T70">
    <cfRule type="cellIs" dxfId="6916" priority="6917" operator="lessThanOrEqual">
      <formula>0</formula>
    </cfRule>
  </conditionalFormatting>
  <conditionalFormatting sqref="T64">
    <cfRule type="cellIs" dxfId="6915" priority="6915" operator="lessThanOrEqual">
      <formula>0</formula>
    </cfRule>
  </conditionalFormatting>
  <conditionalFormatting sqref="T64">
    <cfRule type="cellIs" dxfId="6914" priority="6914" operator="lessThanOrEqual">
      <formula>0</formula>
    </cfRule>
  </conditionalFormatting>
  <conditionalFormatting sqref="T64">
    <cfRule type="cellIs" dxfId="6913" priority="6916" operator="lessThanOrEqual">
      <formula>0</formula>
    </cfRule>
  </conditionalFormatting>
  <conditionalFormatting sqref="T64">
    <cfRule type="cellIs" dxfId="6912" priority="6913" operator="lessThanOrEqual">
      <formula>0</formula>
    </cfRule>
  </conditionalFormatting>
  <conditionalFormatting sqref="T66">
    <cfRule type="cellIs" dxfId="6911" priority="6845" operator="lessThanOrEqual">
      <formula>0</formula>
    </cfRule>
  </conditionalFormatting>
  <conditionalFormatting sqref="T66">
    <cfRule type="cellIs" dxfId="6910" priority="6846" operator="lessThanOrEqual">
      <formula>0</formula>
    </cfRule>
  </conditionalFormatting>
  <conditionalFormatting sqref="T66">
    <cfRule type="cellIs" dxfId="6909" priority="6844" operator="lessThanOrEqual">
      <formula>0</formula>
    </cfRule>
  </conditionalFormatting>
  <conditionalFormatting sqref="T68">
    <cfRule type="cellIs" dxfId="6908" priority="6836" operator="lessThanOrEqual">
      <formula>0</formula>
    </cfRule>
  </conditionalFormatting>
  <conditionalFormatting sqref="T66">
    <cfRule type="cellIs" dxfId="6907" priority="6841" operator="lessThanOrEqual">
      <formula>0</formula>
    </cfRule>
  </conditionalFormatting>
  <conditionalFormatting sqref="T66">
    <cfRule type="cellIs" dxfId="6906" priority="6842" operator="lessThanOrEqual">
      <formula>0</formula>
    </cfRule>
  </conditionalFormatting>
  <conditionalFormatting sqref="T66">
    <cfRule type="cellIs" dxfId="6905" priority="6840" operator="lessThanOrEqual">
      <formula>0</formula>
    </cfRule>
  </conditionalFormatting>
  <conditionalFormatting sqref="T68">
    <cfRule type="cellIs" dxfId="6904" priority="6839" operator="lessThanOrEqual">
      <formula>0</formula>
    </cfRule>
  </conditionalFormatting>
  <conditionalFormatting sqref="T68">
    <cfRule type="cellIs" dxfId="6903" priority="6838" operator="lessThanOrEqual">
      <formula>0</formula>
    </cfRule>
  </conditionalFormatting>
  <conditionalFormatting sqref="T66">
    <cfRule type="cellIs" dxfId="6902" priority="6837" operator="lessThanOrEqual">
      <formula>0</formula>
    </cfRule>
  </conditionalFormatting>
  <conditionalFormatting sqref="T66">
    <cfRule type="cellIs" dxfId="6901" priority="6835" operator="lessThanOrEqual">
      <formula>0</formula>
    </cfRule>
  </conditionalFormatting>
  <conditionalFormatting sqref="T68">
    <cfRule type="cellIs" dxfId="6900" priority="6834" operator="lessThanOrEqual">
      <formula>0</formula>
    </cfRule>
  </conditionalFormatting>
  <conditionalFormatting sqref="T68">
    <cfRule type="cellIs" dxfId="6899" priority="6833" operator="lessThanOrEqual">
      <formula>0</formula>
    </cfRule>
  </conditionalFormatting>
  <conditionalFormatting sqref="T66">
    <cfRule type="cellIs" dxfId="6898" priority="6832" operator="lessThanOrEqual">
      <formula>0</formula>
    </cfRule>
  </conditionalFormatting>
  <conditionalFormatting sqref="T68">
    <cfRule type="cellIs" dxfId="6897" priority="6831" operator="lessThanOrEqual">
      <formula>0</formula>
    </cfRule>
  </conditionalFormatting>
  <conditionalFormatting sqref="T70">
    <cfRule type="cellIs" dxfId="6896" priority="6830" operator="lessThanOrEqual">
      <formula>0</formula>
    </cfRule>
  </conditionalFormatting>
  <conditionalFormatting sqref="T68">
    <cfRule type="cellIs" dxfId="6895" priority="6829" operator="lessThanOrEqual">
      <formula>0</formula>
    </cfRule>
  </conditionalFormatting>
  <conditionalFormatting sqref="T70">
    <cfRule type="cellIs" dxfId="6894" priority="6828" operator="lessThanOrEqual">
      <formula>0</formula>
    </cfRule>
  </conditionalFormatting>
  <conditionalFormatting sqref="T68">
    <cfRule type="cellIs" dxfId="6893" priority="6819" operator="lessThanOrEqual">
      <formula>0</formula>
    </cfRule>
  </conditionalFormatting>
  <conditionalFormatting sqref="T68">
    <cfRule type="cellIs" dxfId="6892" priority="6809" operator="lessThanOrEqual">
      <formula>0</formula>
    </cfRule>
  </conditionalFormatting>
  <conditionalFormatting sqref="T70">
    <cfRule type="cellIs" dxfId="6891" priority="6817" operator="lessThanOrEqual">
      <formula>0</formula>
    </cfRule>
  </conditionalFormatting>
  <conditionalFormatting sqref="T70">
    <cfRule type="cellIs" dxfId="6890" priority="6816" operator="lessThanOrEqual">
      <formula>0</formula>
    </cfRule>
  </conditionalFormatting>
  <conditionalFormatting sqref="T68">
    <cfRule type="cellIs" dxfId="6889" priority="6815" operator="lessThanOrEqual">
      <formula>0</formula>
    </cfRule>
  </conditionalFormatting>
  <conditionalFormatting sqref="T70">
    <cfRule type="cellIs" dxfId="6888" priority="6814" operator="lessThanOrEqual">
      <formula>0</formula>
    </cfRule>
  </conditionalFormatting>
  <conditionalFormatting sqref="T67">
    <cfRule type="cellIs" dxfId="6887" priority="6813" operator="lessThanOrEqual">
      <formula>0</formula>
    </cfRule>
  </conditionalFormatting>
  <conditionalFormatting sqref="T68">
    <cfRule type="cellIs" dxfId="6886" priority="6820" operator="lessThanOrEqual">
      <formula>0</formula>
    </cfRule>
  </conditionalFormatting>
  <conditionalFormatting sqref="T68">
    <cfRule type="cellIs" dxfId="6885" priority="6818" operator="lessThanOrEqual">
      <formula>0</formula>
    </cfRule>
  </conditionalFormatting>
  <conditionalFormatting sqref="T68">
    <cfRule type="cellIs" dxfId="6884" priority="6812" operator="lessThanOrEqual">
      <formula>0</formula>
    </cfRule>
  </conditionalFormatting>
  <conditionalFormatting sqref="T70">
    <cfRule type="cellIs" dxfId="6883" priority="6811" operator="lessThanOrEqual">
      <formula>0</formula>
    </cfRule>
  </conditionalFormatting>
  <conditionalFormatting sqref="T70">
    <cfRule type="cellIs" dxfId="6882" priority="6810" operator="lessThanOrEqual">
      <formula>0</formula>
    </cfRule>
  </conditionalFormatting>
  <conditionalFormatting sqref="T70">
    <cfRule type="cellIs" dxfId="6881" priority="6808" operator="lessThanOrEqual">
      <formula>0</formula>
    </cfRule>
  </conditionalFormatting>
  <conditionalFormatting sqref="T68">
    <cfRule type="cellIs" dxfId="6880" priority="6806" operator="lessThanOrEqual">
      <formula>0</formula>
    </cfRule>
  </conditionalFormatting>
  <conditionalFormatting sqref="T66">
    <cfRule type="cellIs" dxfId="6879" priority="6805" operator="lessThanOrEqual">
      <formula>0</formula>
    </cfRule>
  </conditionalFormatting>
  <conditionalFormatting sqref="T66">
    <cfRule type="cellIs" dxfId="6878" priority="6804" operator="lessThanOrEqual">
      <formula>0</formula>
    </cfRule>
  </conditionalFormatting>
  <conditionalFormatting sqref="T71">
    <cfRule type="cellIs" dxfId="6877" priority="6803" operator="lessThanOrEqual">
      <formula>0</formula>
    </cfRule>
  </conditionalFormatting>
  <conditionalFormatting sqref="T66">
    <cfRule type="cellIs" dxfId="6876" priority="6802" operator="lessThanOrEqual">
      <formula>0</formula>
    </cfRule>
  </conditionalFormatting>
  <conditionalFormatting sqref="T66">
    <cfRule type="cellIs" dxfId="6875" priority="6801" operator="lessThanOrEqual">
      <formula>0</formula>
    </cfRule>
  </conditionalFormatting>
  <conditionalFormatting sqref="T66">
    <cfRule type="cellIs" dxfId="6874" priority="6800" operator="lessThanOrEqual">
      <formula>0</formula>
    </cfRule>
  </conditionalFormatting>
  <conditionalFormatting sqref="T66">
    <cfRule type="cellIs" dxfId="6873" priority="6799" operator="lessThanOrEqual">
      <formula>0</formula>
    </cfRule>
  </conditionalFormatting>
  <conditionalFormatting sqref="T66">
    <cfRule type="cellIs" dxfId="6872" priority="6798" operator="lessThanOrEqual">
      <formula>0</formula>
    </cfRule>
  </conditionalFormatting>
  <conditionalFormatting sqref="T66">
    <cfRule type="cellIs" dxfId="6871" priority="6797" operator="lessThanOrEqual">
      <formula>0</formula>
    </cfRule>
  </conditionalFormatting>
  <conditionalFormatting sqref="T66">
    <cfRule type="cellIs" dxfId="6870" priority="6796" operator="lessThanOrEqual">
      <formula>0</formula>
    </cfRule>
  </conditionalFormatting>
  <conditionalFormatting sqref="T66">
    <cfRule type="cellIs" dxfId="6869" priority="6795" operator="lessThanOrEqual">
      <formula>0</formula>
    </cfRule>
  </conditionalFormatting>
  <conditionalFormatting sqref="T68">
    <cfRule type="cellIs" dxfId="6868" priority="6794" operator="lessThanOrEqual">
      <formula>0</formula>
    </cfRule>
  </conditionalFormatting>
  <conditionalFormatting sqref="T68">
    <cfRule type="cellIs" dxfId="6867" priority="6793" operator="lessThanOrEqual">
      <formula>0</formula>
    </cfRule>
  </conditionalFormatting>
  <conditionalFormatting sqref="T66">
    <cfRule type="cellIs" dxfId="6866" priority="6792" operator="lessThanOrEqual">
      <formula>0</formula>
    </cfRule>
  </conditionalFormatting>
  <conditionalFormatting sqref="T68">
    <cfRule type="cellIs" dxfId="6865" priority="6791" operator="lessThanOrEqual">
      <formula>0</formula>
    </cfRule>
  </conditionalFormatting>
  <conditionalFormatting sqref="T66">
    <cfRule type="cellIs" dxfId="6864" priority="6790" operator="lessThanOrEqual">
      <formula>0</formula>
    </cfRule>
  </conditionalFormatting>
  <conditionalFormatting sqref="T68">
    <cfRule type="cellIs" dxfId="6863" priority="6789" operator="lessThanOrEqual">
      <formula>0</formula>
    </cfRule>
  </conditionalFormatting>
  <conditionalFormatting sqref="T68">
    <cfRule type="cellIs" dxfId="6862" priority="6788" operator="lessThanOrEqual">
      <formula>0</formula>
    </cfRule>
  </conditionalFormatting>
  <conditionalFormatting sqref="T66">
    <cfRule type="cellIs" dxfId="6861" priority="6787" operator="lessThanOrEqual">
      <formula>0</formula>
    </cfRule>
  </conditionalFormatting>
  <conditionalFormatting sqref="T68">
    <cfRule type="cellIs" dxfId="6860" priority="6786" operator="lessThanOrEqual">
      <formula>0</formula>
    </cfRule>
  </conditionalFormatting>
  <conditionalFormatting sqref="T68">
    <cfRule type="cellIs" dxfId="6859" priority="6784" operator="lessThanOrEqual">
      <formula>0</formula>
    </cfRule>
  </conditionalFormatting>
  <conditionalFormatting sqref="T70">
    <cfRule type="cellIs" dxfId="6858" priority="6783" operator="lessThanOrEqual">
      <formula>0</formula>
    </cfRule>
  </conditionalFormatting>
  <conditionalFormatting sqref="T70">
    <cfRule type="cellIs" dxfId="6857" priority="6785" operator="lessThanOrEqual">
      <formula>0</formula>
    </cfRule>
  </conditionalFormatting>
  <conditionalFormatting sqref="T68">
    <cfRule type="cellIs" dxfId="6856" priority="6782" operator="lessThanOrEqual">
      <formula>0</formula>
    </cfRule>
  </conditionalFormatting>
  <conditionalFormatting sqref="T68">
    <cfRule type="cellIs" dxfId="6855" priority="6777" operator="lessThanOrEqual">
      <formula>0</formula>
    </cfRule>
  </conditionalFormatting>
  <conditionalFormatting sqref="T68">
    <cfRule type="cellIs" dxfId="6854" priority="6776" operator="lessThanOrEqual">
      <formula>0</formula>
    </cfRule>
  </conditionalFormatting>
  <conditionalFormatting sqref="T68">
    <cfRule type="cellIs" dxfId="6853" priority="6775" operator="lessThanOrEqual">
      <formula>0</formula>
    </cfRule>
  </conditionalFormatting>
  <conditionalFormatting sqref="T68">
    <cfRule type="cellIs" dxfId="6852" priority="6774" operator="lessThanOrEqual">
      <formula>0</formula>
    </cfRule>
  </conditionalFormatting>
  <conditionalFormatting sqref="T68">
    <cfRule type="cellIs" dxfId="6851" priority="6773" operator="lessThanOrEqual">
      <formula>0</formula>
    </cfRule>
  </conditionalFormatting>
  <conditionalFormatting sqref="T70">
    <cfRule type="cellIs" dxfId="6850" priority="6772" operator="lessThanOrEqual">
      <formula>0</formula>
    </cfRule>
  </conditionalFormatting>
  <conditionalFormatting sqref="T70">
    <cfRule type="cellIs" dxfId="6849" priority="6771" operator="lessThanOrEqual">
      <formula>0</formula>
    </cfRule>
  </conditionalFormatting>
  <conditionalFormatting sqref="T68">
    <cfRule type="cellIs" dxfId="6848" priority="6770" operator="lessThanOrEqual">
      <formula>0</formula>
    </cfRule>
  </conditionalFormatting>
  <conditionalFormatting sqref="T70">
    <cfRule type="cellIs" dxfId="6847" priority="6769" operator="lessThanOrEqual">
      <formula>0</formula>
    </cfRule>
  </conditionalFormatting>
  <conditionalFormatting sqref="T68">
    <cfRule type="cellIs" dxfId="6846" priority="6767" operator="lessThanOrEqual">
      <formula>0</formula>
    </cfRule>
  </conditionalFormatting>
  <conditionalFormatting sqref="T67">
    <cfRule type="cellIs" dxfId="6845" priority="6768" operator="lessThanOrEqual">
      <formula>0</formula>
    </cfRule>
  </conditionalFormatting>
  <conditionalFormatting sqref="T70">
    <cfRule type="cellIs" dxfId="6844" priority="6766" operator="lessThanOrEqual">
      <formula>0</formula>
    </cfRule>
  </conditionalFormatting>
  <conditionalFormatting sqref="T70">
    <cfRule type="cellIs" dxfId="6843" priority="6765" operator="lessThanOrEqual">
      <formula>0</formula>
    </cfRule>
  </conditionalFormatting>
  <conditionalFormatting sqref="T68">
    <cfRule type="cellIs" dxfId="6842" priority="6764" operator="lessThanOrEqual">
      <formula>0</formula>
    </cfRule>
  </conditionalFormatting>
  <conditionalFormatting sqref="T70">
    <cfRule type="cellIs" dxfId="6841" priority="6763" operator="lessThanOrEqual">
      <formula>0</formula>
    </cfRule>
  </conditionalFormatting>
  <conditionalFormatting sqref="T70">
    <cfRule type="cellIs" dxfId="6840" priority="6762" operator="lessThanOrEqual">
      <formula>0</formula>
    </cfRule>
  </conditionalFormatting>
  <conditionalFormatting sqref="T68">
    <cfRule type="cellIs" dxfId="6839" priority="6761" operator="lessThanOrEqual">
      <formula>0</formula>
    </cfRule>
  </conditionalFormatting>
  <conditionalFormatting sqref="T73">
    <cfRule type="cellIs" dxfId="6838" priority="6759" operator="lessThanOrEqual">
      <formula>0</formula>
    </cfRule>
  </conditionalFormatting>
  <conditionalFormatting sqref="T68">
    <cfRule type="cellIs" dxfId="6837" priority="6758" operator="lessThanOrEqual">
      <formula>0</formula>
    </cfRule>
  </conditionalFormatting>
  <conditionalFormatting sqref="T68">
    <cfRule type="cellIs" dxfId="6836" priority="6760" operator="lessThanOrEqual">
      <formula>0</formula>
    </cfRule>
  </conditionalFormatting>
  <conditionalFormatting sqref="T68">
    <cfRule type="cellIs" dxfId="6835" priority="6757" operator="lessThanOrEqual">
      <formula>0</formula>
    </cfRule>
  </conditionalFormatting>
  <conditionalFormatting sqref="T68">
    <cfRule type="cellIs" dxfId="6834" priority="6755" operator="lessThanOrEqual">
      <formula>0</formula>
    </cfRule>
  </conditionalFormatting>
  <conditionalFormatting sqref="T68">
    <cfRule type="cellIs" dxfId="6833" priority="6756" operator="lessThanOrEqual">
      <formula>0</formula>
    </cfRule>
  </conditionalFormatting>
  <conditionalFormatting sqref="T68">
    <cfRule type="cellIs" dxfId="6832" priority="6754" operator="lessThanOrEqual">
      <formula>0</formula>
    </cfRule>
  </conditionalFormatting>
  <conditionalFormatting sqref="T68">
    <cfRule type="cellIs" dxfId="6831" priority="6753" operator="lessThanOrEqual">
      <formula>0</formula>
    </cfRule>
  </conditionalFormatting>
  <conditionalFormatting sqref="T68">
    <cfRule type="cellIs" dxfId="6830" priority="6752" operator="lessThanOrEqual">
      <formula>0</formula>
    </cfRule>
  </conditionalFormatting>
  <conditionalFormatting sqref="T68">
    <cfRule type="cellIs" dxfId="6829" priority="6751" operator="lessThanOrEqual">
      <formula>0</formula>
    </cfRule>
  </conditionalFormatting>
  <conditionalFormatting sqref="T70">
    <cfRule type="cellIs" dxfId="6828" priority="6750" operator="lessThanOrEqual">
      <formula>0</formula>
    </cfRule>
  </conditionalFormatting>
  <conditionalFormatting sqref="T70">
    <cfRule type="cellIs" dxfId="6827" priority="6749" operator="lessThanOrEqual">
      <formula>0</formula>
    </cfRule>
  </conditionalFormatting>
  <conditionalFormatting sqref="T68">
    <cfRule type="cellIs" dxfId="6826" priority="6748" operator="lessThanOrEqual">
      <formula>0</formula>
    </cfRule>
  </conditionalFormatting>
  <conditionalFormatting sqref="T70">
    <cfRule type="cellIs" dxfId="6825" priority="6747" operator="lessThanOrEqual">
      <formula>0</formula>
    </cfRule>
  </conditionalFormatting>
  <conditionalFormatting sqref="T68">
    <cfRule type="cellIs" dxfId="6824" priority="6745" operator="lessThanOrEqual">
      <formula>0</formula>
    </cfRule>
  </conditionalFormatting>
  <conditionalFormatting sqref="T70">
    <cfRule type="cellIs" dxfId="6823" priority="6744" operator="lessThanOrEqual">
      <formula>0</formula>
    </cfRule>
  </conditionalFormatting>
  <conditionalFormatting sqref="T67">
    <cfRule type="cellIs" dxfId="6822" priority="6746" operator="lessThanOrEqual">
      <formula>0</formula>
    </cfRule>
  </conditionalFormatting>
  <conditionalFormatting sqref="T70">
    <cfRule type="cellIs" dxfId="6821" priority="6743" operator="lessThanOrEqual">
      <formula>0</formula>
    </cfRule>
  </conditionalFormatting>
  <conditionalFormatting sqref="T68">
    <cfRule type="cellIs" dxfId="6820" priority="6742" operator="lessThanOrEqual">
      <formula>0</formula>
    </cfRule>
  </conditionalFormatting>
  <conditionalFormatting sqref="T70">
    <cfRule type="cellIs" dxfId="6819" priority="6741" operator="lessThanOrEqual">
      <formula>0</formula>
    </cfRule>
  </conditionalFormatting>
  <conditionalFormatting sqref="T70 T66">
    <cfRule type="cellIs" dxfId="6818" priority="6740" operator="lessThanOrEqual">
      <formula>0</formula>
    </cfRule>
  </conditionalFormatting>
  <conditionalFormatting sqref="T66">
    <cfRule type="cellIs" dxfId="6817" priority="6739" operator="lessThanOrEqual">
      <formula>0</formula>
    </cfRule>
  </conditionalFormatting>
  <conditionalFormatting sqref="T70">
    <cfRule type="cellIs" dxfId="6816" priority="6727" operator="lessThanOrEqual">
      <formula>0</formula>
    </cfRule>
  </conditionalFormatting>
  <conditionalFormatting sqref="T70">
    <cfRule type="cellIs" dxfId="6815" priority="6726" operator="lessThanOrEqual">
      <formula>0</formula>
    </cfRule>
  </conditionalFormatting>
  <conditionalFormatting sqref="T70">
    <cfRule type="cellIs" dxfId="6814" priority="6725" operator="lessThanOrEqual">
      <formula>0</formula>
    </cfRule>
  </conditionalFormatting>
  <conditionalFormatting sqref="T70">
    <cfRule type="cellIs" dxfId="6813" priority="6724" operator="lessThanOrEqual">
      <formula>0</formula>
    </cfRule>
  </conditionalFormatting>
  <conditionalFormatting sqref="T69">
    <cfRule type="cellIs" dxfId="6812" priority="6723" operator="lessThanOrEqual">
      <formula>0</formula>
    </cfRule>
  </conditionalFormatting>
  <conditionalFormatting sqref="T70">
    <cfRule type="cellIs" dxfId="6811" priority="6722" operator="lessThanOrEqual">
      <formula>0</formula>
    </cfRule>
  </conditionalFormatting>
  <conditionalFormatting sqref="T60">
    <cfRule type="cellIs" dxfId="6810" priority="6912" operator="lessThanOrEqual">
      <formula>0</formula>
    </cfRule>
  </conditionalFormatting>
  <conditionalFormatting sqref="T66">
    <cfRule type="cellIs" dxfId="6809" priority="6911" operator="lessThanOrEqual">
      <formula>0</formula>
    </cfRule>
  </conditionalFormatting>
  <conditionalFormatting sqref="T60">
    <cfRule type="cellIs" dxfId="6808" priority="6910" operator="lessThanOrEqual">
      <formula>0</formula>
    </cfRule>
  </conditionalFormatting>
  <conditionalFormatting sqref="T60">
    <cfRule type="cellIs" dxfId="6807" priority="6909" operator="lessThanOrEqual">
      <formula>0</formula>
    </cfRule>
  </conditionalFormatting>
  <conditionalFormatting sqref="T69">
    <cfRule type="cellIs" dxfId="6806" priority="6908" operator="lessThanOrEqual">
      <formula>0</formula>
    </cfRule>
  </conditionalFormatting>
  <conditionalFormatting sqref="T61">
    <cfRule type="cellIs" dxfId="6805" priority="6907" operator="lessThanOrEqual">
      <formula>0</formula>
    </cfRule>
  </conditionalFormatting>
  <conditionalFormatting sqref="T61">
    <cfRule type="cellIs" dxfId="6804" priority="6906" operator="lessThanOrEqual">
      <formula>0</formula>
    </cfRule>
  </conditionalFormatting>
  <conditionalFormatting sqref="T66">
    <cfRule type="cellIs" dxfId="6803" priority="6904" operator="lessThanOrEqual">
      <formula>0</formula>
    </cfRule>
  </conditionalFormatting>
  <conditionalFormatting sqref="T66">
    <cfRule type="cellIs" dxfId="6802" priority="6905" operator="lessThanOrEqual">
      <formula>0</formula>
    </cfRule>
  </conditionalFormatting>
  <conditionalFormatting sqref="T66">
    <cfRule type="cellIs" dxfId="6801" priority="6903" operator="lessThanOrEqual">
      <formula>0</formula>
    </cfRule>
  </conditionalFormatting>
  <conditionalFormatting sqref="T66">
    <cfRule type="cellIs" dxfId="6800" priority="6902" operator="lessThanOrEqual">
      <formula>0</formula>
    </cfRule>
  </conditionalFormatting>
  <conditionalFormatting sqref="T66">
    <cfRule type="cellIs" dxfId="6799" priority="6901" operator="lessThanOrEqual">
      <formula>0</formula>
    </cfRule>
  </conditionalFormatting>
  <conditionalFormatting sqref="T60">
    <cfRule type="cellIs" dxfId="6798" priority="6899" operator="lessThanOrEqual">
      <formula>0</formula>
    </cfRule>
  </conditionalFormatting>
  <conditionalFormatting sqref="T66">
    <cfRule type="cellIs" dxfId="6797" priority="6900" operator="lessThanOrEqual">
      <formula>0</formula>
    </cfRule>
  </conditionalFormatting>
  <conditionalFormatting sqref="T60">
    <cfRule type="cellIs" dxfId="6796" priority="6898" operator="lessThanOrEqual">
      <formula>0</formula>
    </cfRule>
  </conditionalFormatting>
  <conditionalFormatting sqref="T60">
    <cfRule type="cellIs" dxfId="6795" priority="6897" operator="lessThanOrEqual">
      <formula>0</formula>
    </cfRule>
  </conditionalFormatting>
  <conditionalFormatting sqref="T60">
    <cfRule type="cellIs" dxfId="6794" priority="6896" operator="lessThanOrEqual">
      <formula>0</formula>
    </cfRule>
  </conditionalFormatting>
  <conditionalFormatting sqref="T68">
    <cfRule type="cellIs" dxfId="6793" priority="6895" operator="lessThanOrEqual">
      <formula>0</formula>
    </cfRule>
  </conditionalFormatting>
  <conditionalFormatting sqref="T66">
    <cfRule type="cellIs" dxfId="6792" priority="6894" operator="lessThanOrEqual">
      <formula>0</formula>
    </cfRule>
  </conditionalFormatting>
  <conditionalFormatting sqref="T61">
    <cfRule type="cellIs" dxfId="6791" priority="6893" operator="lessThanOrEqual">
      <formula>0</formula>
    </cfRule>
  </conditionalFormatting>
  <conditionalFormatting sqref="T68">
    <cfRule type="cellIs" dxfId="6790" priority="6892" operator="lessThanOrEqual">
      <formula>0</formula>
    </cfRule>
  </conditionalFormatting>
  <conditionalFormatting sqref="T66">
    <cfRule type="cellIs" dxfId="6789" priority="6890" operator="lessThanOrEqual">
      <formula>0</formula>
    </cfRule>
  </conditionalFormatting>
  <conditionalFormatting sqref="T66">
    <cfRule type="cellIs" dxfId="6788" priority="6891" operator="lessThanOrEqual">
      <formula>0</formula>
    </cfRule>
  </conditionalFormatting>
  <conditionalFormatting sqref="T66">
    <cfRule type="cellIs" dxfId="6787" priority="6889" operator="lessThanOrEqual">
      <formula>0</formula>
    </cfRule>
  </conditionalFormatting>
  <conditionalFormatting sqref="T66">
    <cfRule type="cellIs" dxfId="6786" priority="6888" operator="lessThanOrEqual">
      <formula>0</formula>
    </cfRule>
  </conditionalFormatting>
  <conditionalFormatting sqref="T66">
    <cfRule type="cellIs" dxfId="6785" priority="6887" operator="lessThanOrEqual">
      <formula>0</formula>
    </cfRule>
  </conditionalFormatting>
  <conditionalFormatting sqref="T66">
    <cfRule type="cellIs" dxfId="6784" priority="6886" operator="lessThanOrEqual">
      <formula>0</formula>
    </cfRule>
  </conditionalFormatting>
  <conditionalFormatting sqref="T60">
    <cfRule type="cellIs" dxfId="6783" priority="6884" operator="lessThanOrEqual">
      <formula>0</formula>
    </cfRule>
  </conditionalFormatting>
  <conditionalFormatting sqref="T60">
    <cfRule type="cellIs" dxfId="6782" priority="6883" operator="lessThanOrEqual">
      <formula>0</formula>
    </cfRule>
  </conditionalFormatting>
  <conditionalFormatting sqref="T60">
    <cfRule type="cellIs" dxfId="6781" priority="6885" operator="lessThanOrEqual">
      <formula>0</formula>
    </cfRule>
  </conditionalFormatting>
  <conditionalFormatting sqref="T60">
    <cfRule type="cellIs" dxfId="6780" priority="6882" operator="lessThanOrEqual">
      <formula>0</formula>
    </cfRule>
  </conditionalFormatting>
  <conditionalFormatting sqref="T66">
    <cfRule type="cellIs" dxfId="6779" priority="6881" operator="lessThanOrEqual">
      <formula>0</formula>
    </cfRule>
  </conditionalFormatting>
  <conditionalFormatting sqref="T66">
    <cfRule type="cellIs" dxfId="6778" priority="6880" operator="lessThanOrEqual">
      <formula>0</formula>
    </cfRule>
  </conditionalFormatting>
  <conditionalFormatting sqref="T66">
    <cfRule type="cellIs" dxfId="6777" priority="6879" operator="lessThanOrEqual">
      <formula>0</formula>
    </cfRule>
  </conditionalFormatting>
  <conditionalFormatting sqref="T66">
    <cfRule type="cellIs" dxfId="6776" priority="6878" operator="lessThanOrEqual">
      <formula>0</formula>
    </cfRule>
  </conditionalFormatting>
  <conditionalFormatting sqref="T60">
    <cfRule type="cellIs" dxfId="6775" priority="6876" operator="lessThanOrEqual">
      <formula>0</formula>
    </cfRule>
  </conditionalFormatting>
  <conditionalFormatting sqref="T60">
    <cfRule type="cellIs" dxfId="6774" priority="6875" operator="lessThanOrEqual">
      <formula>0</formula>
    </cfRule>
  </conditionalFormatting>
  <conditionalFormatting sqref="T60">
    <cfRule type="cellIs" dxfId="6773" priority="6877" operator="lessThanOrEqual">
      <formula>0</formula>
    </cfRule>
  </conditionalFormatting>
  <conditionalFormatting sqref="T60">
    <cfRule type="cellIs" dxfId="6772" priority="6874" operator="lessThanOrEqual">
      <formula>0</formula>
    </cfRule>
  </conditionalFormatting>
  <conditionalFormatting sqref="T68">
    <cfRule type="cellIs" dxfId="6771" priority="6872" operator="lessThanOrEqual">
      <formula>0</formula>
    </cfRule>
  </conditionalFormatting>
  <conditionalFormatting sqref="T68">
    <cfRule type="cellIs" dxfId="6770" priority="6873" operator="lessThanOrEqual">
      <formula>0</formula>
    </cfRule>
  </conditionalFormatting>
  <conditionalFormatting sqref="T66">
    <cfRule type="cellIs" dxfId="6769" priority="6871" operator="lessThanOrEqual">
      <formula>0</formula>
    </cfRule>
  </conditionalFormatting>
  <conditionalFormatting sqref="T68">
    <cfRule type="cellIs" dxfId="6768" priority="6870" operator="lessThanOrEqual">
      <formula>0</formula>
    </cfRule>
  </conditionalFormatting>
  <conditionalFormatting sqref="T68">
    <cfRule type="cellIs" dxfId="6767" priority="6868" operator="lessThanOrEqual">
      <formula>0</formula>
    </cfRule>
  </conditionalFormatting>
  <conditionalFormatting sqref="T66">
    <cfRule type="cellIs" dxfId="6766" priority="6869" operator="lessThanOrEqual">
      <formula>0</formula>
    </cfRule>
  </conditionalFormatting>
  <conditionalFormatting sqref="T68">
    <cfRule type="cellIs" dxfId="6765" priority="6867" operator="lessThanOrEqual">
      <formula>0</formula>
    </cfRule>
  </conditionalFormatting>
  <conditionalFormatting sqref="T66">
    <cfRule type="cellIs" dxfId="6764" priority="6866" operator="lessThanOrEqual">
      <formula>0</formula>
    </cfRule>
  </conditionalFormatting>
  <conditionalFormatting sqref="T68">
    <cfRule type="cellIs" dxfId="6763" priority="6865" operator="lessThanOrEqual">
      <formula>0</formula>
    </cfRule>
  </conditionalFormatting>
  <conditionalFormatting sqref="T60">
    <cfRule type="cellIs" dxfId="6762" priority="6864" operator="lessThanOrEqual">
      <formula>0</formula>
    </cfRule>
  </conditionalFormatting>
  <conditionalFormatting sqref="T60">
    <cfRule type="cellIs" dxfId="6761" priority="6863" operator="lessThanOrEqual">
      <formula>0</formula>
    </cfRule>
  </conditionalFormatting>
  <conditionalFormatting sqref="T60">
    <cfRule type="cellIs" dxfId="6760" priority="6862" operator="lessThanOrEqual">
      <formula>0</formula>
    </cfRule>
  </conditionalFormatting>
  <conditionalFormatting sqref="T60">
    <cfRule type="cellIs" dxfId="6759" priority="6861" operator="lessThanOrEqual">
      <formula>0</formula>
    </cfRule>
  </conditionalFormatting>
  <conditionalFormatting sqref="T66">
    <cfRule type="cellIs" dxfId="6758" priority="6737" operator="lessThanOrEqual">
      <formula>0</formula>
    </cfRule>
  </conditionalFormatting>
  <conditionalFormatting sqref="T70">
    <cfRule type="cellIs" dxfId="6757" priority="6736" operator="lessThanOrEqual">
      <formula>0</formula>
    </cfRule>
  </conditionalFormatting>
  <conditionalFormatting sqref="T70">
    <cfRule type="cellIs" dxfId="6756" priority="6735" operator="lessThanOrEqual">
      <formula>0</formula>
    </cfRule>
  </conditionalFormatting>
  <conditionalFormatting sqref="T70">
    <cfRule type="cellIs" dxfId="6755" priority="6734" operator="lessThanOrEqual">
      <formula>0</formula>
    </cfRule>
  </conditionalFormatting>
  <conditionalFormatting sqref="T67">
    <cfRule type="cellIs" dxfId="6754" priority="6733" operator="lessThanOrEqual">
      <formula>0</formula>
    </cfRule>
  </conditionalFormatting>
  <conditionalFormatting sqref="T70">
    <cfRule type="cellIs" dxfId="6753" priority="6732" operator="lessThanOrEqual">
      <formula>0</formula>
    </cfRule>
  </conditionalFormatting>
  <conditionalFormatting sqref="T70">
    <cfRule type="cellIs" dxfId="6752" priority="6731" operator="lessThanOrEqual">
      <formula>0</formula>
    </cfRule>
  </conditionalFormatting>
  <conditionalFormatting sqref="T70">
    <cfRule type="cellIs" dxfId="6751" priority="6730" operator="lessThanOrEqual">
      <formula>0</formula>
    </cfRule>
  </conditionalFormatting>
  <conditionalFormatting sqref="T70">
    <cfRule type="cellIs" dxfId="6750" priority="6729" operator="lessThanOrEqual">
      <formula>0</formula>
    </cfRule>
  </conditionalFormatting>
  <conditionalFormatting sqref="T67">
    <cfRule type="cellIs" dxfId="6749" priority="6728" operator="lessThanOrEqual">
      <formula>0</formula>
    </cfRule>
  </conditionalFormatting>
  <conditionalFormatting sqref="T70">
    <cfRule type="cellIs" dxfId="6748" priority="6860" operator="lessThanOrEqual">
      <formula>0</formula>
    </cfRule>
  </conditionalFormatting>
  <conditionalFormatting sqref="T70">
    <cfRule type="cellIs" dxfId="6747" priority="6859" operator="lessThanOrEqual">
      <formula>0</formula>
    </cfRule>
  </conditionalFormatting>
  <conditionalFormatting sqref="T70">
    <cfRule type="cellIs" dxfId="6746" priority="6857" operator="lessThanOrEqual">
      <formula>0</formula>
    </cfRule>
  </conditionalFormatting>
  <conditionalFormatting sqref="T70">
    <cfRule type="cellIs" dxfId="6745" priority="6858" operator="lessThanOrEqual">
      <formula>0</formula>
    </cfRule>
  </conditionalFormatting>
  <conditionalFormatting sqref="T70">
    <cfRule type="cellIs" dxfId="6744" priority="6856" operator="lessThanOrEqual">
      <formula>0</formula>
    </cfRule>
  </conditionalFormatting>
  <conditionalFormatting sqref="T70">
    <cfRule type="cellIs" dxfId="6743" priority="6855" operator="lessThanOrEqual">
      <formula>0</formula>
    </cfRule>
  </conditionalFormatting>
  <conditionalFormatting sqref="T70">
    <cfRule type="cellIs" dxfId="6742" priority="6854" operator="lessThanOrEqual">
      <formula>0</formula>
    </cfRule>
  </conditionalFormatting>
  <conditionalFormatting sqref="T70">
    <cfRule type="cellIs" dxfId="6741" priority="6853" operator="lessThanOrEqual">
      <formula>0</formula>
    </cfRule>
  </conditionalFormatting>
  <conditionalFormatting sqref="T66">
    <cfRule type="cellIs" dxfId="6740" priority="6843" operator="lessThanOrEqual">
      <formula>0</formula>
    </cfRule>
  </conditionalFormatting>
  <conditionalFormatting sqref="T61">
    <cfRule type="cellIs" dxfId="6739" priority="6852" operator="lessThanOrEqual">
      <formula>0</formula>
    </cfRule>
  </conditionalFormatting>
  <conditionalFormatting sqref="T68">
    <cfRule type="cellIs" dxfId="6738" priority="6851" operator="lessThanOrEqual">
      <formula>0</formula>
    </cfRule>
  </conditionalFormatting>
  <conditionalFormatting sqref="T66">
    <cfRule type="cellIs" dxfId="6737" priority="6849" operator="lessThanOrEqual">
      <formula>0</formula>
    </cfRule>
  </conditionalFormatting>
  <conditionalFormatting sqref="T66">
    <cfRule type="cellIs" dxfId="6736" priority="6850" operator="lessThanOrEqual">
      <formula>0</formula>
    </cfRule>
  </conditionalFormatting>
  <conditionalFormatting sqref="T71">
    <cfRule type="cellIs" dxfId="6735" priority="6848" operator="lessThanOrEqual">
      <formula>0</formula>
    </cfRule>
  </conditionalFormatting>
  <conditionalFormatting sqref="T66">
    <cfRule type="cellIs" dxfId="6734" priority="6847" operator="lessThanOrEqual">
      <formula>0</formula>
    </cfRule>
  </conditionalFormatting>
  <conditionalFormatting sqref="T68">
    <cfRule type="cellIs" dxfId="6733" priority="6827" operator="lessThanOrEqual">
      <formula>0</formula>
    </cfRule>
  </conditionalFormatting>
  <conditionalFormatting sqref="T68">
    <cfRule type="cellIs" dxfId="6732" priority="6826" operator="lessThanOrEqual">
      <formula>0</formula>
    </cfRule>
  </conditionalFormatting>
  <conditionalFormatting sqref="T68">
    <cfRule type="cellIs" dxfId="6731" priority="6825" operator="lessThanOrEqual">
      <formula>0</formula>
    </cfRule>
  </conditionalFormatting>
  <conditionalFormatting sqref="T68">
    <cfRule type="cellIs" dxfId="6730" priority="6823" operator="lessThanOrEqual">
      <formula>0</formula>
    </cfRule>
  </conditionalFormatting>
  <conditionalFormatting sqref="T68">
    <cfRule type="cellIs" dxfId="6729" priority="6824" operator="lessThanOrEqual">
      <formula>0</formula>
    </cfRule>
  </conditionalFormatting>
  <conditionalFormatting sqref="T68">
    <cfRule type="cellIs" dxfId="6728" priority="6822" operator="lessThanOrEqual">
      <formula>0</formula>
    </cfRule>
  </conditionalFormatting>
  <conditionalFormatting sqref="T68">
    <cfRule type="cellIs" dxfId="6727" priority="6821" operator="lessThanOrEqual">
      <formula>0</formula>
    </cfRule>
  </conditionalFormatting>
  <conditionalFormatting sqref="T60">
    <cfRule type="cellIs" dxfId="6726" priority="6807" operator="lessThanOrEqual">
      <formula>0</formula>
    </cfRule>
  </conditionalFormatting>
  <conditionalFormatting sqref="T68">
    <cfRule type="cellIs" dxfId="6725" priority="6781" operator="lessThanOrEqual">
      <formula>0</formula>
    </cfRule>
  </conditionalFormatting>
  <conditionalFormatting sqref="T68">
    <cfRule type="cellIs" dxfId="6724" priority="6780" operator="lessThanOrEqual">
      <formula>0</formula>
    </cfRule>
  </conditionalFormatting>
  <conditionalFormatting sqref="T68">
    <cfRule type="cellIs" dxfId="6723" priority="6779" operator="lessThanOrEqual">
      <formula>0</formula>
    </cfRule>
  </conditionalFormatting>
  <conditionalFormatting sqref="T68">
    <cfRule type="cellIs" dxfId="6722" priority="6778" operator="lessThanOrEqual">
      <formula>0</formula>
    </cfRule>
  </conditionalFormatting>
  <conditionalFormatting sqref="T66">
    <cfRule type="cellIs" dxfId="6721" priority="6738" operator="lessThanOrEqual">
      <formula>0</formula>
    </cfRule>
  </conditionalFormatting>
  <conditionalFormatting sqref="T70">
    <cfRule type="cellIs" dxfId="6720" priority="6721" operator="lessThanOrEqual">
      <formula>0</formula>
    </cfRule>
  </conditionalFormatting>
  <conditionalFormatting sqref="T66">
    <cfRule type="cellIs" dxfId="6719" priority="6719" operator="lessThanOrEqual">
      <formula>0</formula>
    </cfRule>
  </conditionalFormatting>
  <conditionalFormatting sqref="T66">
    <cfRule type="cellIs" dxfId="6718" priority="6718" operator="lessThanOrEqual">
      <formula>0</formula>
    </cfRule>
  </conditionalFormatting>
  <conditionalFormatting sqref="T66">
    <cfRule type="cellIs" dxfId="6717" priority="6720" operator="lessThanOrEqual">
      <formula>0</formula>
    </cfRule>
  </conditionalFormatting>
  <conditionalFormatting sqref="T66">
    <cfRule type="cellIs" dxfId="6716" priority="6717" operator="lessThanOrEqual">
      <formula>0</formula>
    </cfRule>
  </conditionalFormatting>
  <conditionalFormatting sqref="T74">
    <cfRule type="cellIs" dxfId="6715" priority="6716" operator="lessThanOrEqual">
      <formula>0</formula>
    </cfRule>
  </conditionalFormatting>
  <conditionalFormatting sqref="T74">
    <cfRule type="cellIs" dxfId="6714" priority="6715" operator="lessThanOrEqual">
      <formula>0</formula>
    </cfRule>
  </conditionalFormatting>
  <conditionalFormatting sqref="T74">
    <cfRule type="cellIs" dxfId="6713" priority="6713" operator="lessThanOrEqual">
      <formula>0</formula>
    </cfRule>
  </conditionalFormatting>
  <conditionalFormatting sqref="T74">
    <cfRule type="cellIs" dxfId="6712" priority="6714" operator="lessThanOrEqual">
      <formula>0</formula>
    </cfRule>
  </conditionalFormatting>
  <conditionalFormatting sqref="T74">
    <cfRule type="cellIs" dxfId="6711" priority="6712" operator="lessThanOrEqual">
      <formula>0</formula>
    </cfRule>
  </conditionalFormatting>
  <conditionalFormatting sqref="T74">
    <cfRule type="cellIs" dxfId="6710" priority="6711" operator="lessThanOrEqual">
      <formula>0</formula>
    </cfRule>
  </conditionalFormatting>
  <conditionalFormatting sqref="T74">
    <cfRule type="cellIs" dxfId="6709" priority="6710" operator="lessThanOrEqual">
      <formula>0</formula>
    </cfRule>
  </conditionalFormatting>
  <conditionalFormatting sqref="T74">
    <cfRule type="cellIs" dxfId="6708" priority="6709" operator="lessThanOrEqual">
      <formula>0</formula>
    </cfRule>
  </conditionalFormatting>
  <conditionalFormatting sqref="T64">
    <cfRule type="cellIs" dxfId="6707" priority="6708" operator="lessThanOrEqual">
      <formula>0</formula>
    </cfRule>
  </conditionalFormatting>
  <conditionalFormatting sqref="T64">
    <cfRule type="cellIs" dxfId="6706" priority="6707" operator="lessThanOrEqual">
      <formula>0</formula>
    </cfRule>
  </conditionalFormatting>
  <conditionalFormatting sqref="T40">
    <cfRule type="cellIs" dxfId="6705" priority="6600" operator="lessThanOrEqual">
      <formula>0</formula>
    </cfRule>
  </conditionalFormatting>
  <conditionalFormatting sqref="T46">
    <cfRule type="cellIs" dxfId="6704" priority="6599" operator="lessThanOrEqual">
      <formula>0</formula>
    </cfRule>
  </conditionalFormatting>
  <conditionalFormatting sqref="T48">
    <cfRule type="cellIs" dxfId="6703" priority="6598" operator="lessThanOrEqual">
      <formula>0</formula>
    </cfRule>
  </conditionalFormatting>
  <conditionalFormatting sqref="T46">
    <cfRule type="cellIs" dxfId="6702" priority="6594" operator="lessThanOrEqual">
      <formula>0</formula>
    </cfRule>
  </conditionalFormatting>
  <conditionalFormatting sqref="T40">
    <cfRule type="cellIs" dxfId="6701" priority="6597" operator="lessThanOrEqual">
      <formula>0</formula>
    </cfRule>
  </conditionalFormatting>
  <conditionalFormatting sqref="T42">
    <cfRule type="cellIs" dxfId="6700" priority="6596" operator="lessThanOrEqual">
      <formula>0</formula>
    </cfRule>
  </conditionalFormatting>
  <conditionalFormatting sqref="T44">
    <cfRule type="cellIs" dxfId="6699" priority="6595" operator="lessThanOrEqual">
      <formula>0</formula>
    </cfRule>
  </conditionalFormatting>
  <conditionalFormatting sqref="T48">
    <cfRule type="cellIs" dxfId="6698" priority="6593" operator="lessThanOrEqual">
      <formula>0</formula>
    </cfRule>
  </conditionalFormatting>
  <conditionalFormatting sqref="T52">
    <cfRule type="cellIs" dxfId="6697" priority="6592" operator="lessThanOrEqual">
      <formula>0</formula>
    </cfRule>
  </conditionalFormatting>
  <conditionalFormatting sqref="T40">
    <cfRule type="cellIs" dxfId="6696" priority="6582" operator="lessThanOrEqual">
      <formula>0</formula>
    </cfRule>
  </conditionalFormatting>
  <conditionalFormatting sqref="T46">
    <cfRule type="cellIs" dxfId="6695" priority="6581" operator="lessThanOrEqual">
      <formula>0</formula>
    </cfRule>
  </conditionalFormatting>
  <conditionalFormatting sqref="T48">
    <cfRule type="cellIs" dxfId="6694" priority="6580" operator="lessThanOrEqual">
      <formula>0</formula>
    </cfRule>
  </conditionalFormatting>
  <conditionalFormatting sqref="T52">
    <cfRule type="cellIs" dxfId="6693" priority="6571" operator="lessThanOrEqual">
      <formula>0</formula>
    </cfRule>
  </conditionalFormatting>
  <conditionalFormatting sqref="T44">
    <cfRule type="cellIs" dxfId="6692" priority="6585" operator="lessThanOrEqual">
      <formula>0</formula>
    </cfRule>
  </conditionalFormatting>
  <conditionalFormatting sqref="T46">
    <cfRule type="cellIs" dxfId="6691" priority="6584" operator="lessThanOrEqual">
      <formula>0</formula>
    </cfRule>
  </conditionalFormatting>
  <conditionalFormatting sqref="T48">
    <cfRule type="cellIs" dxfId="6690" priority="6583" operator="lessThanOrEqual">
      <formula>0</formula>
    </cfRule>
  </conditionalFormatting>
  <conditionalFormatting sqref="T40">
    <cfRule type="cellIs" dxfId="6689" priority="6579" operator="lessThanOrEqual">
      <formula>0</formula>
    </cfRule>
  </conditionalFormatting>
  <conditionalFormatting sqref="T42">
    <cfRule type="cellIs" dxfId="6688" priority="6578" operator="lessThanOrEqual">
      <formula>0</formula>
    </cfRule>
  </conditionalFormatting>
  <conditionalFormatting sqref="T44">
    <cfRule type="cellIs" dxfId="6687" priority="6577" operator="lessThanOrEqual">
      <formula>0</formula>
    </cfRule>
  </conditionalFormatting>
  <conditionalFormatting sqref="T46">
    <cfRule type="cellIs" dxfId="6686" priority="6576" operator="lessThanOrEqual">
      <formula>0</formula>
    </cfRule>
  </conditionalFormatting>
  <conditionalFormatting sqref="T48">
    <cfRule type="cellIs" dxfId="6685" priority="6575" operator="lessThanOrEqual">
      <formula>0</formula>
    </cfRule>
  </conditionalFormatting>
  <conditionalFormatting sqref="T52">
    <cfRule type="cellIs" dxfId="6684" priority="6574" operator="lessThanOrEqual">
      <formula>0</formula>
    </cfRule>
  </conditionalFormatting>
  <conditionalFormatting sqref="T52">
    <cfRule type="cellIs" dxfId="6683" priority="6573" operator="lessThanOrEqual">
      <formula>0</formula>
    </cfRule>
  </conditionalFormatting>
  <conditionalFormatting sqref="T52">
    <cfRule type="cellIs" dxfId="6682" priority="6572" operator="lessThanOrEqual">
      <formula>0</formula>
    </cfRule>
  </conditionalFormatting>
  <conditionalFormatting sqref="T44">
    <cfRule type="cellIs" dxfId="6681" priority="6570" operator="lessThanOrEqual">
      <formula>0</formula>
    </cfRule>
  </conditionalFormatting>
  <conditionalFormatting sqref="T46">
    <cfRule type="cellIs" dxfId="6680" priority="6569" operator="lessThanOrEqual">
      <formula>0</formula>
    </cfRule>
  </conditionalFormatting>
  <conditionalFormatting sqref="T44">
    <cfRule type="cellIs" dxfId="6679" priority="6568" operator="lessThanOrEqual">
      <formula>0</formula>
    </cfRule>
  </conditionalFormatting>
  <conditionalFormatting sqref="T46">
    <cfRule type="cellIs" dxfId="6678" priority="6567" operator="lessThanOrEqual">
      <formula>0</formula>
    </cfRule>
  </conditionalFormatting>
  <conditionalFormatting sqref="T48">
    <cfRule type="cellIs" dxfId="6677" priority="6566" operator="lessThanOrEqual">
      <formula>0</formula>
    </cfRule>
  </conditionalFormatting>
  <conditionalFormatting sqref="T50">
    <cfRule type="cellIs" dxfId="6676" priority="6565" operator="lessThanOrEqual">
      <formula>0</formula>
    </cfRule>
  </conditionalFormatting>
  <conditionalFormatting sqref="T42">
    <cfRule type="cellIs" dxfId="6675" priority="6564" operator="lessThanOrEqual">
      <formula>0</formula>
    </cfRule>
  </conditionalFormatting>
  <conditionalFormatting sqref="T40">
    <cfRule type="cellIs" dxfId="6674" priority="6563" operator="lessThanOrEqual">
      <formula>0</formula>
    </cfRule>
  </conditionalFormatting>
  <conditionalFormatting sqref="T48">
    <cfRule type="cellIs" dxfId="6673" priority="6562" operator="lessThanOrEqual">
      <formula>0</formula>
    </cfRule>
  </conditionalFormatting>
  <conditionalFormatting sqref="T50">
    <cfRule type="cellIs" dxfId="6672" priority="6561" operator="lessThanOrEqual">
      <formula>0</formula>
    </cfRule>
  </conditionalFormatting>
  <conditionalFormatting sqref="T48">
    <cfRule type="cellIs" dxfId="6671" priority="6556" operator="lessThanOrEqual">
      <formula>0</formula>
    </cfRule>
  </conditionalFormatting>
  <conditionalFormatting sqref="T50">
    <cfRule type="cellIs" dxfId="6670" priority="6555" operator="lessThanOrEqual">
      <formula>0</formula>
    </cfRule>
  </conditionalFormatting>
  <conditionalFormatting sqref="T38">
    <cfRule type="cellIs" dxfId="6669" priority="6554" operator="lessThanOrEqual">
      <formula>0</formula>
    </cfRule>
  </conditionalFormatting>
  <conditionalFormatting sqref="T38">
    <cfRule type="cellIs" dxfId="6668" priority="6553" operator="lessThanOrEqual">
      <formula>0</formula>
    </cfRule>
  </conditionalFormatting>
  <conditionalFormatting sqref="T38">
    <cfRule type="cellIs" dxfId="6667" priority="6706" operator="lessThanOrEqual">
      <formula>0</formula>
    </cfRule>
  </conditionalFormatting>
  <conditionalFormatting sqref="T40">
    <cfRule type="cellIs" dxfId="6666" priority="6705" operator="lessThanOrEqual">
      <formula>0</formula>
    </cfRule>
  </conditionalFormatting>
  <conditionalFormatting sqref="T53">
    <cfRule type="cellIs" dxfId="6665" priority="6704" operator="lessThanOrEqual">
      <formula>0</formula>
    </cfRule>
  </conditionalFormatting>
  <conditionalFormatting sqref="T38">
    <cfRule type="cellIs" dxfId="6664" priority="6703" operator="lessThanOrEqual">
      <formula>0</formula>
    </cfRule>
  </conditionalFormatting>
  <conditionalFormatting sqref="T40">
    <cfRule type="cellIs" dxfId="6663" priority="6702" operator="lessThanOrEqual">
      <formula>0</formula>
    </cfRule>
  </conditionalFormatting>
  <conditionalFormatting sqref="T42">
    <cfRule type="cellIs" dxfId="6662" priority="6701" operator="lessThanOrEqual">
      <formula>0</formula>
    </cfRule>
  </conditionalFormatting>
  <conditionalFormatting sqref="T44">
    <cfRule type="cellIs" dxfId="6661" priority="6700" operator="lessThanOrEqual">
      <formula>0</formula>
    </cfRule>
  </conditionalFormatting>
  <conditionalFormatting sqref="T42">
    <cfRule type="cellIs" dxfId="6660" priority="6699" operator="lessThanOrEqual">
      <formula>0</formula>
    </cfRule>
  </conditionalFormatting>
  <conditionalFormatting sqref="T44">
    <cfRule type="cellIs" dxfId="6659" priority="6698" operator="lessThanOrEqual">
      <formula>0</formula>
    </cfRule>
  </conditionalFormatting>
  <conditionalFormatting sqref="T38">
    <cfRule type="cellIs" dxfId="6658" priority="6697" operator="lessThanOrEqual">
      <formula>0</formula>
    </cfRule>
  </conditionalFormatting>
  <conditionalFormatting sqref="T40">
    <cfRule type="cellIs" dxfId="6657" priority="6696" operator="lessThanOrEqual">
      <formula>0</formula>
    </cfRule>
  </conditionalFormatting>
  <conditionalFormatting sqref="T42">
    <cfRule type="cellIs" dxfId="6656" priority="6695" operator="lessThanOrEqual">
      <formula>0</formula>
    </cfRule>
  </conditionalFormatting>
  <conditionalFormatting sqref="T44">
    <cfRule type="cellIs" dxfId="6655" priority="6694" operator="lessThanOrEqual">
      <formula>0</formula>
    </cfRule>
  </conditionalFormatting>
  <conditionalFormatting sqref="T50">
    <cfRule type="cellIs" dxfId="6654" priority="6692" operator="lessThanOrEqual">
      <formula>0</formula>
    </cfRule>
  </conditionalFormatting>
  <conditionalFormatting sqref="T50">
    <cfRule type="cellIs" dxfId="6653" priority="6691" operator="lessThanOrEqual">
      <formula>0</formula>
    </cfRule>
  </conditionalFormatting>
  <conditionalFormatting sqref="T50">
    <cfRule type="cellIs" dxfId="6652" priority="6693" operator="lessThanOrEqual">
      <formula>0</formula>
    </cfRule>
  </conditionalFormatting>
  <conditionalFormatting sqref="T50">
    <cfRule type="cellIs" dxfId="6651" priority="6690" operator="lessThanOrEqual">
      <formula>0</formula>
    </cfRule>
  </conditionalFormatting>
  <conditionalFormatting sqref="T48">
    <cfRule type="cellIs" dxfId="6650" priority="6689" operator="lessThanOrEqual">
      <formula>0</formula>
    </cfRule>
  </conditionalFormatting>
  <conditionalFormatting sqref="T48">
    <cfRule type="cellIs" dxfId="6649" priority="6688" operator="lessThanOrEqual">
      <formula>0</formula>
    </cfRule>
  </conditionalFormatting>
  <conditionalFormatting sqref="T48">
    <cfRule type="cellIs" dxfId="6648" priority="6687" operator="lessThanOrEqual">
      <formula>0</formula>
    </cfRule>
  </conditionalFormatting>
  <conditionalFormatting sqref="T48">
    <cfRule type="cellIs" dxfId="6647" priority="6686" operator="lessThanOrEqual">
      <formula>0</formula>
    </cfRule>
  </conditionalFormatting>
  <conditionalFormatting sqref="T38">
    <cfRule type="cellIs" dxfId="6646" priority="6679" operator="lessThanOrEqual">
      <formula>0</formula>
    </cfRule>
  </conditionalFormatting>
  <conditionalFormatting sqref="T42">
    <cfRule type="cellIs" dxfId="6645" priority="6684" operator="lessThanOrEqual">
      <formula>0</formula>
    </cfRule>
  </conditionalFormatting>
  <conditionalFormatting sqref="T42">
    <cfRule type="cellIs" dxfId="6644" priority="6682" operator="lessThanOrEqual">
      <formula>0</formula>
    </cfRule>
  </conditionalFormatting>
  <conditionalFormatting sqref="T40">
    <cfRule type="cellIs" dxfId="6643" priority="6685" operator="lessThanOrEqual">
      <formula>0</formula>
    </cfRule>
  </conditionalFormatting>
  <conditionalFormatting sqref="T40">
    <cfRule type="cellIs" dxfId="6642" priority="6683" operator="lessThanOrEqual">
      <formula>0</formula>
    </cfRule>
  </conditionalFormatting>
  <conditionalFormatting sqref="T44">
    <cfRule type="cellIs" dxfId="6641" priority="6681" operator="lessThanOrEqual">
      <formula>0</formula>
    </cfRule>
  </conditionalFormatting>
  <conditionalFormatting sqref="T46">
    <cfRule type="cellIs" dxfId="6640" priority="6680" operator="lessThanOrEqual">
      <formula>0</formula>
    </cfRule>
  </conditionalFormatting>
  <conditionalFormatting sqref="T44">
    <cfRule type="cellIs" dxfId="6639" priority="6678" operator="lessThanOrEqual">
      <formula>0</formula>
    </cfRule>
  </conditionalFormatting>
  <conditionalFormatting sqref="T46">
    <cfRule type="cellIs" dxfId="6638" priority="6677" operator="lessThanOrEqual">
      <formula>0</formula>
    </cfRule>
  </conditionalFormatting>
  <conditionalFormatting sqref="T40">
    <cfRule type="cellIs" dxfId="6637" priority="6675" operator="lessThanOrEqual">
      <formula>0</formula>
    </cfRule>
  </conditionalFormatting>
  <conditionalFormatting sqref="T38">
    <cfRule type="cellIs" dxfId="6636" priority="6676" operator="lessThanOrEqual">
      <formula>0</formula>
    </cfRule>
  </conditionalFormatting>
  <conditionalFormatting sqref="T42">
    <cfRule type="cellIs" dxfId="6635" priority="6674" operator="lessThanOrEqual">
      <formula>0</formula>
    </cfRule>
  </conditionalFormatting>
  <conditionalFormatting sqref="T44">
    <cfRule type="cellIs" dxfId="6634" priority="6673" operator="lessThanOrEqual">
      <formula>0</formula>
    </cfRule>
  </conditionalFormatting>
  <conditionalFormatting sqref="T46">
    <cfRule type="cellIs" dxfId="6633" priority="6672" operator="lessThanOrEqual">
      <formula>0</formula>
    </cfRule>
  </conditionalFormatting>
  <conditionalFormatting sqref="T50">
    <cfRule type="cellIs" dxfId="6632" priority="6671" operator="lessThanOrEqual">
      <formula>0</formula>
    </cfRule>
  </conditionalFormatting>
  <conditionalFormatting sqref="T50">
    <cfRule type="cellIs" dxfId="6631" priority="6670" operator="lessThanOrEqual">
      <formula>0</formula>
    </cfRule>
  </conditionalFormatting>
  <conditionalFormatting sqref="T50">
    <cfRule type="cellIs" dxfId="6630" priority="6669" operator="lessThanOrEqual">
      <formula>0</formula>
    </cfRule>
  </conditionalFormatting>
  <conditionalFormatting sqref="T50">
    <cfRule type="cellIs" dxfId="6629" priority="6668" operator="lessThanOrEqual">
      <formula>0</formula>
    </cfRule>
  </conditionalFormatting>
  <conditionalFormatting sqref="T42">
    <cfRule type="cellIs" dxfId="6628" priority="6666" operator="lessThanOrEqual">
      <formula>0</formula>
    </cfRule>
  </conditionalFormatting>
  <conditionalFormatting sqref="T50">
    <cfRule type="cellIs" dxfId="6627" priority="6653" operator="lessThanOrEqual">
      <formula>0</formula>
    </cfRule>
  </conditionalFormatting>
  <conditionalFormatting sqref="T50">
    <cfRule type="cellIs" dxfId="6626" priority="6652" operator="lessThanOrEqual">
      <formula>0</formula>
    </cfRule>
  </conditionalFormatting>
  <conditionalFormatting sqref="T50">
    <cfRule type="cellIs" dxfId="6625" priority="6651" operator="lessThanOrEqual">
      <formula>0</formula>
    </cfRule>
  </conditionalFormatting>
  <conditionalFormatting sqref="T42">
    <cfRule type="cellIs" dxfId="6624" priority="6664" operator="lessThanOrEqual">
      <formula>0</formula>
    </cfRule>
  </conditionalFormatting>
  <conditionalFormatting sqref="T42">
    <cfRule type="cellIs" dxfId="6623" priority="6656" operator="lessThanOrEqual">
      <formula>0</formula>
    </cfRule>
  </conditionalFormatting>
  <conditionalFormatting sqref="T46">
    <cfRule type="cellIs" dxfId="6622" priority="6662" operator="lessThanOrEqual">
      <formula>0</formula>
    </cfRule>
  </conditionalFormatting>
  <conditionalFormatting sqref="T44">
    <cfRule type="cellIs" dxfId="6621" priority="6660" operator="lessThanOrEqual">
      <formula>0</formula>
    </cfRule>
  </conditionalFormatting>
  <conditionalFormatting sqref="T38">
    <cfRule type="cellIs" dxfId="6620" priority="6661" operator="lessThanOrEqual">
      <formula>0</formula>
    </cfRule>
  </conditionalFormatting>
  <conditionalFormatting sqref="T46">
    <cfRule type="cellIs" dxfId="6619" priority="6659" operator="lessThanOrEqual">
      <formula>0</formula>
    </cfRule>
  </conditionalFormatting>
  <conditionalFormatting sqref="T40">
    <cfRule type="cellIs" dxfId="6618" priority="6667" operator="lessThanOrEqual">
      <formula>0</formula>
    </cfRule>
  </conditionalFormatting>
  <conditionalFormatting sqref="T40">
    <cfRule type="cellIs" dxfId="6617" priority="6665" operator="lessThanOrEqual">
      <formula>0</formula>
    </cfRule>
  </conditionalFormatting>
  <conditionalFormatting sqref="T44">
    <cfRule type="cellIs" dxfId="6616" priority="6663" operator="lessThanOrEqual">
      <formula>0</formula>
    </cfRule>
  </conditionalFormatting>
  <conditionalFormatting sqref="T40">
    <cfRule type="cellIs" dxfId="6615" priority="6657" operator="lessThanOrEqual">
      <formula>0</formula>
    </cfRule>
  </conditionalFormatting>
  <conditionalFormatting sqref="T38">
    <cfRule type="cellIs" dxfId="6614" priority="6658" operator="lessThanOrEqual">
      <formula>0</formula>
    </cfRule>
  </conditionalFormatting>
  <conditionalFormatting sqref="T44">
    <cfRule type="cellIs" dxfId="6613" priority="6655" operator="lessThanOrEqual">
      <formula>0</formula>
    </cfRule>
  </conditionalFormatting>
  <conditionalFormatting sqref="T46">
    <cfRule type="cellIs" dxfId="6612" priority="6654" operator="lessThanOrEqual">
      <formula>0</formula>
    </cfRule>
  </conditionalFormatting>
  <conditionalFormatting sqref="T50">
    <cfRule type="cellIs" dxfId="6611" priority="6650" operator="lessThanOrEqual">
      <formula>0</formula>
    </cfRule>
  </conditionalFormatting>
  <conditionalFormatting sqref="T42">
    <cfRule type="cellIs" dxfId="6610" priority="6649" operator="lessThanOrEqual">
      <formula>0</formula>
    </cfRule>
  </conditionalFormatting>
  <conditionalFormatting sqref="T44">
    <cfRule type="cellIs" dxfId="6609" priority="6648" operator="lessThanOrEqual">
      <formula>0</formula>
    </cfRule>
  </conditionalFormatting>
  <conditionalFormatting sqref="T42">
    <cfRule type="cellIs" dxfId="6608" priority="6647" operator="lessThanOrEqual">
      <formula>0</formula>
    </cfRule>
  </conditionalFormatting>
  <conditionalFormatting sqref="T44">
    <cfRule type="cellIs" dxfId="6607" priority="6646" operator="lessThanOrEqual">
      <formula>0</formula>
    </cfRule>
  </conditionalFormatting>
  <conditionalFormatting sqref="T46">
    <cfRule type="cellIs" dxfId="6606" priority="6645" operator="lessThanOrEqual">
      <formula>0</formula>
    </cfRule>
  </conditionalFormatting>
  <conditionalFormatting sqref="T48">
    <cfRule type="cellIs" dxfId="6605" priority="6644" operator="lessThanOrEqual">
      <formula>0</formula>
    </cfRule>
  </conditionalFormatting>
  <conditionalFormatting sqref="T40">
    <cfRule type="cellIs" dxfId="6604" priority="6643" operator="lessThanOrEqual">
      <formula>0</formula>
    </cfRule>
  </conditionalFormatting>
  <conditionalFormatting sqref="T38">
    <cfRule type="cellIs" dxfId="6603" priority="6642" operator="lessThanOrEqual">
      <formula>0</formula>
    </cfRule>
  </conditionalFormatting>
  <conditionalFormatting sqref="T46">
    <cfRule type="cellIs" dxfId="6602" priority="6641" operator="lessThanOrEqual">
      <formula>0</formula>
    </cfRule>
  </conditionalFormatting>
  <conditionalFormatting sqref="T48">
    <cfRule type="cellIs" dxfId="6601" priority="6640" operator="lessThanOrEqual">
      <formula>0</formula>
    </cfRule>
  </conditionalFormatting>
  <conditionalFormatting sqref="T38">
    <cfRule type="cellIs" dxfId="6600" priority="6639" operator="lessThanOrEqual">
      <formula>0</formula>
    </cfRule>
  </conditionalFormatting>
  <conditionalFormatting sqref="T40">
    <cfRule type="cellIs" dxfId="6599" priority="6638" operator="lessThanOrEqual">
      <formula>0</formula>
    </cfRule>
  </conditionalFormatting>
  <conditionalFormatting sqref="T42">
    <cfRule type="cellIs" dxfId="6598" priority="6637" operator="lessThanOrEqual">
      <formula>0</formula>
    </cfRule>
  </conditionalFormatting>
  <conditionalFormatting sqref="T44">
    <cfRule type="cellIs" dxfId="6597" priority="6636" operator="lessThanOrEqual">
      <formula>0</formula>
    </cfRule>
  </conditionalFormatting>
  <conditionalFormatting sqref="T46">
    <cfRule type="cellIs" dxfId="6596" priority="6635" operator="lessThanOrEqual">
      <formula>0</formula>
    </cfRule>
  </conditionalFormatting>
  <conditionalFormatting sqref="T48">
    <cfRule type="cellIs" dxfId="6595" priority="6634" operator="lessThanOrEqual">
      <formula>0</formula>
    </cfRule>
  </conditionalFormatting>
  <conditionalFormatting sqref="T36">
    <cfRule type="cellIs" dxfId="6594" priority="6633" operator="lessThanOrEqual">
      <formula>0</formula>
    </cfRule>
  </conditionalFormatting>
  <conditionalFormatting sqref="T36">
    <cfRule type="cellIs" dxfId="6593" priority="6632" operator="lessThanOrEqual">
      <formula>0</formula>
    </cfRule>
  </conditionalFormatting>
  <conditionalFormatting sqref="T52">
    <cfRule type="cellIs" dxfId="6592" priority="6631" operator="lessThanOrEqual">
      <formula>0</formula>
    </cfRule>
  </conditionalFormatting>
  <conditionalFormatting sqref="T52">
    <cfRule type="cellIs" dxfId="6591" priority="6589" operator="lessThanOrEqual">
      <formula>0</formula>
    </cfRule>
  </conditionalFormatting>
  <conditionalFormatting sqref="T40">
    <cfRule type="cellIs" dxfId="6590" priority="6630" operator="lessThanOrEqual">
      <formula>0</formula>
    </cfRule>
  </conditionalFormatting>
  <conditionalFormatting sqref="T42">
    <cfRule type="cellIs" dxfId="6589" priority="6629" operator="lessThanOrEqual">
      <formula>0</formula>
    </cfRule>
  </conditionalFormatting>
  <conditionalFormatting sqref="T40">
    <cfRule type="cellIs" dxfId="6588" priority="6628" operator="lessThanOrEqual">
      <formula>0</formula>
    </cfRule>
  </conditionalFormatting>
  <conditionalFormatting sqref="T42">
    <cfRule type="cellIs" dxfId="6587" priority="6627" operator="lessThanOrEqual">
      <formula>0</formula>
    </cfRule>
  </conditionalFormatting>
  <conditionalFormatting sqref="T44">
    <cfRule type="cellIs" dxfId="6586" priority="6626" operator="lessThanOrEqual">
      <formula>0</formula>
    </cfRule>
  </conditionalFormatting>
  <conditionalFormatting sqref="T46">
    <cfRule type="cellIs" dxfId="6585" priority="6625" operator="lessThanOrEqual">
      <formula>0</formula>
    </cfRule>
  </conditionalFormatting>
  <conditionalFormatting sqref="T36">
    <cfRule type="cellIs" dxfId="6584" priority="6624" operator="lessThanOrEqual">
      <formula>0</formula>
    </cfRule>
  </conditionalFormatting>
  <conditionalFormatting sqref="T44">
    <cfRule type="cellIs" dxfId="6583" priority="6623" operator="lessThanOrEqual">
      <formula>0</formula>
    </cfRule>
  </conditionalFormatting>
  <conditionalFormatting sqref="T46">
    <cfRule type="cellIs" dxfId="6582" priority="6622" operator="lessThanOrEqual">
      <formula>0</formula>
    </cfRule>
  </conditionalFormatting>
  <conditionalFormatting sqref="T36">
    <cfRule type="cellIs" dxfId="6581" priority="6621" operator="lessThanOrEqual">
      <formula>0</formula>
    </cfRule>
  </conditionalFormatting>
  <conditionalFormatting sqref="T40">
    <cfRule type="cellIs" dxfId="6580" priority="6620" operator="lessThanOrEqual">
      <formula>0</formula>
    </cfRule>
  </conditionalFormatting>
  <conditionalFormatting sqref="T42">
    <cfRule type="cellIs" dxfId="6579" priority="6619" operator="lessThanOrEqual">
      <formula>0</formula>
    </cfRule>
  </conditionalFormatting>
  <conditionalFormatting sqref="T44">
    <cfRule type="cellIs" dxfId="6578" priority="6618" operator="lessThanOrEqual">
      <formula>0</formula>
    </cfRule>
  </conditionalFormatting>
  <conditionalFormatting sqref="T46">
    <cfRule type="cellIs" dxfId="6577" priority="6617" operator="lessThanOrEqual">
      <formula>0</formula>
    </cfRule>
  </conditionalFormatting>
  <conditionalFormatting sqref="T52">
    <cfRule type="cellIs" dxfId="6576" priority="6615" operator="lessThanOrEqual">
      <formula>0</formula>
    </cfRule>
  </conditionalFormatting>
  <conditionalFormatting sqref="T52">
    <cfRule type="cellIs" dxfId="6575" priority="6614" operator="lessThanOrEqual">
      <formula>0</formula>
    </cfRule>
  </conditionalFormatting>
  <conditionalFormatting sqref="T52">
    <cfRule type="cellIs" dxfId="6574" priority="6616" operator="lessThanOrEqual">
      <formula>0</formula>
    </cfRule>
  </conditionalFormatting>
  <conditionalFormatting sqref="T52">
    <cfRule type="cellIs" dxfId="6573" priority="6613" operator="lessThanOrEqual">
      <formula>0</formula>
    </cfRule>
  </conditionalFormatting>
  <conditionalFormatting sqref="T50">
    <cfRule type="cellIs" dxfId="6572" priority="6612" operator="lessThanOrEqual">
      <formula>0</formula>
    </cfRule>
  </conditionalFormatting>
  <conditionalFormatting sqref="T50">
    <cfRule type="cellIs" dxfId="6571" priority="6611" operator="lessThanOrEqual">
      <formula>0</formula>
    </cfRule>
  </conditionalFormatting>
  <conditionalFormatting sqref="T50">
    <cfRule type="cellIs" dxfId="6570" priority="6610" operator="lessThanOrEqual">
      <formula>0</formula>
    </cfRule>
  </conditionalFormatting>
  <conditionalFormatting sqref="T50">
    <cfRule type="cellIs" dxfId="6569" priority="6609" operator="lessThanOrEqual">
      <formula>0</formula>
    </cfRule>
  </conditionalFormatting>
  <conditionalFormatting sqref="T36">
    <cfRule type="cellIs" dxfId="6568" priority="6607" operator="lessThanOrEqual">
      <formula>0</formula>
    </cfRule>
  </conditionalFormatting>
  <conditionalFormatting sqref="T44">
    <cfRule type="cellIs" dxfId="6567" priority="6606" operator="lessThanOrEqual">
      <formula>0</formula>
    </cfRule>
  </conditionalFormatting>
  <conditionalFormatting sqref="T44">
    <cfRule type="cellIs" dxfId="6566" priority="6603" operator="lessThanOrEqual">
      <formula>0</formula>
    </cfRule>
  </conditionalFormatting>
  <conditionalFormatting sqref="T42">
    <cfRule type="cellIs" dxfId="6565" priority="6608" operator="lessThanOrEqual">
      <formula>0</formula>
    </cfRule>
  </conditionalFormatting>
  <conditionalFormatting sqref="T36">
    <cfRule type="cellIs" dxfId="6564" priority="6605" operator="lessThanOrEqual">
      <formula>0</formula>
    </cfRule>
  </conditionalFormatting>
  <conditionalFormatting sqref="T42">
    <cfRule type="cellIs" dxfId="6563" priority="6604" operator="lessThanOrEqual">
      <formula>0</formula>
    </cfRule>
  </conditionalFormatting>
  <conditionalFormatting sqref="T46">
    <cfRule type="cellIs" dxfId="6562" priority="6602" operator="lessThanOrEqual">
      <formula>0</formula>
    </cfRule>
  </conditionalFormatting>
  <conditionalFormatting sqref="T48">
    <cfRule type="cellIs" dxfId="6561" priority="6601" operator="lessThanOrEqual">
      <formula>0</formula>
    </cfRule>
  </conditionalFormatting>
  <conditionalFormatting sqref="T52">
    <cfRule type="cellIs" dxfId="6560" priority="6591" operator="lessThanOrEqual">
      <formula>0</formula>
    </cfRule>
  </conditionalFormatting>
  <conditionalFormatting sqref="T52">
    <cfRule type="cellIs" dxfId="6559" priority="6590" operator="lessThanOrEqual">
      <formula>0</formula>
    </cfRule>
  </conditionalFormatting>
  <conditionalFormatting sqref="T44">
    <cfRule type="cellIs" dxfId="6558" priority="6587" operator="lessThanOrEqual">
      <formula>0</formula>
    </cfRule>
  </conditionalFormatting>
  <conditionalFormatting sqref="T42">
    <cfRule type="cellIs" dxfId="6557" priority="6588" operator="lessThanOrEqual">
      <formula>0</formula>
    </cfRule>
  </conditionalFormatting>
  <conditionalFormatting sqref="T42">
    <cfRule type="cellIs" dxfId="6556" priority="6586" operator="lessThanOrEqual">
      <formula>0</formula>
    </cfRule>
  </conditionalFormatting>
  <conditionalFormatting sqref="T40">
    <cfRule type="cellIs" dxfId="6555" priority="6560" operator="lessThanOrEqual">
      <formula>0</formula>
    </cfRule>
  </conditionalFormatting>
  <conditionalFormatting sqref="T42">
    <cfRule type="cellIs" dxfId="6554" priority="6559" operator="lessThanOrEqual">
      <formula>0</formula>
    </cfRule>
  </conditionalFormatting>
  <conditionalFormatting sqref="T44">
    <cfRule type="cellIs" dxfId="6553" priority="6558" operator="lessThanOrEqual">
      <formula>0</formula>
    </cfRule>
  </conditionalFormatting>
  <conditionalFormatting sqref="T46">
    <cfRule type="cellIs" dxfId="6552" priority="6557" operator="lessThanOrEqual">
      <formula>0</formula>
    </cfRule>
  </conditionalFormatting>
  <conditionalFormatting sqref="T50">
    <cfRule type="cellIs" dxfId="6551" priority="6528" operator="lessThanOrEqual">
      <formula>0</formula>
    </cfRule>
  </conditionalFormatting>
  <conditionalFormatting sqref="T50">
    <cfRule type="cellIs" dxfId="6550" priority="6527" operator="lessThanOrEqual">
      <formula>0</formula>
    </cfRule>
  </conditionalFormatting>
  <conditionalFormatting sqref="T50">
    <cfRule type="cellIs" dxfId="6549" priority="6525" operator="lessThanOrEqual">
      <formula>0</formula>
    </cfRule>
  </conditionalFormatting>
  <conditionalFormatting sqref="T50">
    <cfRule type="cellIs" dxfId="6548" priority="6526" operator="lessThanOrEqual">
      <formula>0</formula>
    </cfRule>
  </conditionalFormatting>
  <conditionalFormatting sqref="T50">
    <cfRule type="cellIs" dxfId="6547" priority="6524" operator="lessThanOrEqual">
      <formula>0</formula>
    </cfRule>
  </conditionalFormatting>
  <conditionalFormatting sqref="T50">
    <cfRule type="cellIs" dxfId="6546" priority="6523" operator="lessThanOrEqual">
      <formula>0</formula>
    </cfRule>
  </conditionalFormatting>
  <conditionalFormatting sqref="T52">
    <cfRule type="cellIs" dxfId="6545" priority="6522" operator="lessThanOrEqual">
      <formula>0</formula>
    </cfRule>
  </conditionalFormatting>
  <conditionalFormatting sqref="T50">
    <cfRule type="cellIs" dxfId="6544" priority="6521" operator="lessThanOrEqual">
      <formula>0</formula>
    </cfRule>
  </conditionalFormatting>
  <conditionalFormatting sqref="T52">
    <cfRule type="cellIs" dxfId="6543" priority="6520" operator="lessThanOrEqual">
      <formula>0</formula>
    </cfRule>
  </conditionalFormatting>
  <conditionalFormatting sqref="T50">
    <cfRule type="cellIs" dxfId="6542" priority="6519" operator="lessThanOrEqual">
      <formula>0</formula>
    </cfRule>
  </conditionalFormatting>
  <conditionalFormatting sqref="T52">
    <cfRule type="cellIs" dxfId="6541" priority="6518" operator="lessThanOrEqual">
      <formula>0</formula>
    </cfRule>
  </conditionalFormatting>
  <conditionalFormatting sqref="T52">
    <cfRule type="cellIs" dxfId="6540" priority="6551" operator="lessThanOrEqual">
      <formula>0</formula>
    </cfRule>
  </conditionalFormatting>
  <conditionalFormatting sqref="T52">
    <cfRule type="cellIs" dxfId="6539" priority="6550" operator="lessThanOrEqual">
      <formula>0</formula>
    </cfRule>
  </conditionalFormatting>
  <conditionalFormatting sqref="T52">
    <cfRule type="cellIs" dxfId="6538" priority="6552" operator="lessThanOrEqual">
      <formula>0</formula>
    </cfRule>
  </conditionalFormatting>
  <conditionalFormatting sqref="T52">
    <cfRule type="cellIs" dxfId="6537" priority="6549" operator="lessThanOrEqual">
      <formula>0</formula>
    </cfRule>
  </conditionalFormatting>
  <conditionalFormatting sqref="T50">
    <cfRule type="cellIs" dxfId="6536" priority="6548" operator="lessThanOrEqual">
      <formula>0</formula>
    </cfRule>
  </conditionalFormatting>
  <conditionalFormatting sqref="T50">
    <cfRule type="cellIs" dxfId="6535" priority="6547" operator="lessThanOrEqual">
      <formula>0</formula>
    </cfRule>
  </conditionalFormatting>
  <conditionalFormatting sqref="T50">
    <cfRule type="cellIs" dxfId="6534" priority="6546" operator="lessThanOrEqual">
      <formula>0</formula>
    </cfRule>
  </conditionalFormatting>
  <conditionalFormatting sqref="T50">
    <cfRule type="cellIs" dxfId="6533" priority="6545" operator="lessThanOrEqual">
      <formula>0</formula>
    </cfRule>
  </conditionalFormatting>
  <conditionalFormatting sqref="T52">
    <cfRule type="cellIs" dxfId="6532" priority="6544" operator="lessThanOrEqual">
      <formula>0</formula>
    </cfRule>
  </conditionalFormatting>
  <conditionalFormatting sqref="T52">
    <cfRule type="cellIs" dxfId="6531" priority="6543" operator="lessThanOrEqual">
      <formula>0</formula>
    </cfRule>
  </conditionalFormatting>
  <conditionalFormatting sqref="T52">
    <cfRule type="cellIs" dxfId="6530" priority="6542" operator="lessThanOrEqual">
      <formula>0</formula>
    </cfRule>
  </conditionalFormatting>
  <conditionalFormatting sqref="T52">
    <cfRule type="cellIs" dxfId="6529" priority="6541" operator="lessThanOrEqual">
      <formula>0</formula>
    </cfRule>
  </conditionalFormatting>
  <conditionalFormatting sqref="T52">
    <cfRule type="cellIs" dxfId="6528" priority="6540" operator="lessThanOrEqual">
      <formula>0</formula>
    </cfRule>
  </conditionalFormatting>
  <conditionalFormatting sqref="T52">
    <cfRule type="cellIs" dxfId="6527" priority="6539" operator="lessThanOrEqual">
      <formula>0</formula>
    </cfRule>
  </conditionalFormatting>
  <conditionalFormatting sqref="T52">
    <cfRule type="cellIs" dxfId="6526" priority="6538" operator="lessThanOrEqual">
      <formula>0</formula>
    </cfRule>
  </conditionalFormatting>
  <conditionalFormatting sqref="T52">
    <cfRule type="cellIs" dxfId="6525" priority="6537" operator="lessThanOrEqual">
      <formula>0</formula>
    </cfRule>
  </conditionalFormatting>
  <conditionalFormatting sqref="T50">
    <cfRule type="cellIs" dxfId="6524" priority="6536" operator="lessThanOrEqual">
      <formula>0</formula>
    </cfRule>
  </conditionalFormatting>
  <conditionalFormatting sqref="T50">
    <cfRule type="cellIs" dxfId="6523" priority="6535" operator="lessThanOrEqual">
      <formula>0</formula>
    </cfRule>
  </conditionalFormatting>
  <conditionalFormatting sqref="T50">
    <cfRule type="cellIs" dxfId="6522" priority="6534" operator="lessThanOrEqual">
      <formula>0</formula>
    </cfRule>
  </conditionalFormatting>
  <conditionalFormatting sqref="T52">
    <cfRule type="cellIs" dxfId="6521" priority="6533" operator="lessThanOrEqual">
      <formula>0</formula>
    </cfRule>
  </conditionalFormatting>
  <conditionalFormatting sqref="T52">
    <cfRule type="cellIs" dxfId="6520" priority="6532" operator="lessThanOrEqual">
      <formula>0</formula>
    </cfRule>
  </conditionalFormatting>
  <conditionalFormatting sqref="T52">
    <cfRule type="cellIs" dxfId="6519" priority="6531" operator="lessThanOrEqual">
      <formula>0</formula>
    </cfRule>
  </conditionalFormatting>
  <conditionalFormatting sqref="T52">
    <cfRule type="cellIs" dxfId="6518" priority="6530" operator="lessThanOrEqual">
      <formula>0</formula>
    </cfRule>
  </conditionalFormatting>
  <conditionalFormatting sqref="T50">
    <cfRule type="cellIs" dxfId="6517" priority="6529" operator="lessThanOrEqual">
      <formula>0</formula>
    </cfRule>
  </conditionalFormatting>
  <conditionalFormatting sqref="T38">
    <cfRule type="cellIs" dxfId="6516" priority="6394" operator="lessThanOrEqual">
      <formula>0</formula>
    </cfRule>
  </conditionalFormatting>
  <conditionalFormatting sqref="T44">
    <cfRule type="cellIs" dxfId="6515" priority="6393" operator="lessThanOrEqual">
      <formula>0</formula>
    </cfRule>
  </conditionalFormatting>
  <conditionalFormatting sqref="T46">
    <cfRule type="cellIs" dxfId="6514" priority="6392" operator="lessThanOrEqual">
      <formula>0</formula>
    </cfRule>
  </conditionalFormatting>
  <conditionalFormatting sqref="T44">
    <cfRule type="cellIs" dxfId="6513" priority="6388" operator="lessThanOrEqual">
      <formula>0</formula>
    </cfRule>
  </conditionalFormatting>
  <conditionalFormatting sqref="T38">
    <cfRule type="cellIs" dxfId="6512" priority="6391" operator="lessThanOrEqual">
      <formula>0</formula>
    </cfRule>
  </conditionalFormatting>
  <conditionalFormatting sqref="T40">
    <cfRule type="cellIs" dxfId="6511" priority="6390" operator="lessThanOrEqual">
      <formula>0</formula>
    </cfRule>
  </conditionalFormatting>
  <conditionalFormatting sqref="T42">
    <cfRule type="cellIs" dxfId="6510" priority="6389" operator="lessThanOrEqual">
      <formula>0</formula>
    </cfRule>
  </conditionalFormatting>
  <conditionalFormatting sqref="T46">
    <cfRule type="cellIs" dxfId="6509" priority="6387" operator="lessThanOrEqual">
      <formula>0</formula>
    </cfRule>
  </conditionalFormatting>
  <conditionalFormatting sqref="T50">
    <cfRule type="cellIs" dxfId="6508" priority="6386" operator="lessThanOrEqual">
      <formula>0</formula>
    </cfRule>
  </conditionalFormatting>
  <conditionalFormatting sqref="T38">
    <cfRule type="cellIs" dxfId="6507" priority="6376" operator="lessThanOrEqual">
      <formula>0</formula>
    </cfRule>
  </conditionalFormatting>
  <conditionalFormatting sqref="T44">
    <cfRule type="cellIs" dxfId="6506" priority="6375" operator="lessThanOrEqual">
      <formula>0</formula>
    </cfRule>
  </conditionalFormatting>
  <conditionalFormatting sqref="T46">
    <cfRule type="cellIs" dxfId="6505" priority="6374" operator="lessThanOrEqual">
      <formula>0</formula>
    </cfRule>
  </conditionalFormatting>
  <conditionalFormatting sqref="T50">
    <cfRule type="cellIs" dxfId="6504" priority="6365" operator="lessThanOrEqual">
      <formula>0</formula>
    </cfRule>
  </conditionalFormatting>
  <conditionalFormatting sqref="T42">
    <cfRule type="cellIs" dxfId="6503" priority="6379" operator="lessThanOrEqual">
      <formula>0</formula>
    </cfRule>
  </conditionalFormatting>
  <conditionalFormatting sqref="T44">
    <cfRule type="cellIs" dxfId="6502" priority="6378" operator="lessThanOrEqual">
      <formula>0</formula>
    </cfRule>
  </conditionalFormatting>
  <conditionalFormatting sqref="T46">
    <cfRule type="cellIs" dxfId="6501" priority="6377" operator="lessThanOrEqual">
      <formula>0</formula>
    </cfRule>
  </conditionalFormatting>
  <conditionalFormatting sqref="T38">
    <cfRule type="cellIs" dxfId="6500" priority="6373" operator="lessThanOrEqual">
      <formula>0</formula>
    </cfRule>
  </conditionalFormatting>
  <conditionalFormatting sqref="T40">
    <cfRule type="cellIs" dxfId="6499" priority="6372" operator="lessThanOrEqual">
      <formula>0</formula>
    </cfRule>
  </conditionalFormatting>
  <conditionalFormatting sqref="T42">
    <cfRule type="cellIs" dxfId="6498" priority="6371" operator="lessThanOrEqual">
      <formula>0</formula>
    </cfRule>
  </conditionalFormatting>
  <conditionalFormatting sqref="T44">
    <cfRule type="cellIs" dxfId="6497" priority="6370" operator="lessThanOrEqual">
      <formula>0</formula>
    </cfRule>
  </conditionalFormatting>
  <conditionalFormatting sqref="T46">
    <cfRule type="cellIs" dxfId="6496" priority="6369" operator="lessThanOrEqual">
      <formula>0</formula>
    </cfRule>
  </conditionalFormatting>
  <conditionalFormatting sqref="T50">
    <cfRule type="cellIs" dxfId="6495" priority="6368" operator="lessThanOrEqual">
      <formula>0</formula>
    </cfRule>
  </conditionalFormatting>
  <conditionalFormatting sqref="T50">
    <cfRule type="cellIs" dxfId="6494" priority="6367" operator="lessThanOrEqual">
      <formula>0</formula>
    </cfRule>
  </conditionalFormatting>
  <conditionalFormatting sqref="T50">
    <cfRule type="cellIs" dxfId="6493" priority="6366" operator="lessThanOrEqual">
      <formula>0</formula>
    </cfRule>
  </conditionalFormatting>
  <conditionalFormatting sqref="T42">
    <cfRule type="cellIs" dxfId="6492" priority="6364" operator="lessThanOrEqual">
      <formula>0</formula>
    </cfRule>
  </conditionalFormatting>
  <conditionalFormatting sqref="T44">
    <cfRule type="cellIs" dxfId="6491" priority="6363" operator="lessThanOrEqual">
      <formula>0</formula>
    </cfRule>
  </conditionalFormatting>
  <conditionalFormatting sqref="T42">
    <cfRule type="cellIs" dxfId="6490" priority="6362" operator="lessThanOrEqual">
      <formula>0</formula>
    </cfRule>
  </conditionalFormatting>
  <conditionalFormatting sqref="T44">
    <cfRule type="cellIs" dxfId="6489" priority="6361" operator="lessThanOrEqual">
      <formula>0</formula>
    </cfRule>
  </conditionalFormatting>
  <conditionalFormatting sqref="T46">
    <cfRule type="cellIs" dxfId="6488" priority="6360" operator="lessThanOrEqual">
      <formula>0</formula>
    </cfRule>
  </conditionalFormatting>
  <conditionalFormatting sqref="T48">
    <cfRule type="cellIs" dxfId="6487" priority="6359" operator="lessThanOrEqual">
      <formula>0</formula>
    </cfRule>
  </conditionalFormatting>
  <conditionalFormatting sqref="T40">
    <cfRule type="cellIs" dxfId="6486" priority="6358" operator="lessThanOrEqual">
      <formula>0</formula>
    </cfRule>
  </conditionalFormatting>
  <conditionalFormatting sqref="T38">
    <cfRule type="cellIs" dxfId="6485" priority="6357" operator="lessThanOrEqual">
      <formula>0</formula>
    </cfRule>
  </conditionalFormatting>
  <conditionalFormatting sqref="T46">
    <cfRule type="cellIs" dxfId="6484" priority="6356" operator="lessThanOrEqual">
      <formula>0</formula>
    </cfRule>
  </conditionalFormatting>
  <conditionalFormatting sqref="T48">
    <cfRule type="cellIs" dxfId="6483" priority="6355" operator="lessThanOrEqual">
      <formula>0</formula>
    </cfRule>
  </conditionalFormatting>
  <conditionalFormatting sqref="T46">
    <cfRule type="cellIs" dxfId="6482" priority="6350" operator="lessThanOrEqual">
      <formula>0</formula>
    </cfRule>
  </conditionalFormatting>
  <conditionalFormatting sqref="T48">
    <cfRule type="cellIs" dxfId="6481" priority="6349" operator="lessThanOrEqual">
      <formula>0</formula>
    </cfRule>
  </conditionalFormatting>
  <conditionalFormatting sqref="T36">
    <cfRule type="cellIs" dxfId="6480" priority="6348" operator="lessThanOrEqual">
      <formula>0</formula>
    </cfRule>
  </conditionalFormatting>
  <conditionalFormatting sqref="T36">
    <cfRule type="cellIs" dxfId="6479" priority="6347" operator="lessThanOrEqual">
      <formula>0</formula>
    </cfRule>
  </conditionalFormatting>
  <conditionalFormatting sqref="T36">
    <cfRule type="cellIs" dxfId="6478" priority="6517" operator="lessThanOrEqual">
      <formula>0</formula>
    </cfRule>
  </conditionalFormatting>
  <conditionalFormatting sqref="T38">
    <cfRule type="cellIs" dxfId="6477" priority="6516" operator="lessThanOrEqual">
      <formula>0</formula>
    </cfRule>
  </conditionalFormatting>
  <conditionalFormatting sqref="T52">
    <cfRule type="cellIs" dxfId="6476" priority="6515" operator="lessThanOrEqual">
      <formula>0</formula>
    </cfRule>
  </conditionalFormatting>
  <conditionalFormatting sqref="T51">
    <cfRule type="cellIs" dxfId="6475" priority="6514" operator="lessThanOrEqual">
      <formula>0</formula>
    </cfRule>
  </conditionalFormatting>
  <conditionalFormatting sqref="T36">
    <cfRule type="cellIs" dxfId="6474" priority="6513" operator="lessThanOrEqual">
      <formula>0</formula>
    </cfRule>
  </conditionalFormatting>
  <conditionalFormatting sqref="T38">
    <cfRule type="cellIs" dxfId="6473" priority="6512" operator="lessThanOrEqual">
      <formula>0</formula>
    </cfRule>
  </conditionalFormatting>
  <conditionalFormatting sqref="T40">
    <cfRule type="cellIs" dxfId="6472" priority="6511" operator="lessThanOrEqual">
      <formula>0</formula>
    </cfRule>
  </conditionalFormatting>
  <conditionalFormatting sqref="T42">
    <cfRule type="cellIs" dxfId="6471" priority="6510" operator="lessThanOrEqual">
      <formula>0</formula>
    </cfRule>
  </conditionalFormatting>
  <conditionalFormatting sqref="T52">
    <cfRule type="cellIs" dxfId="6470" priority="6509" operator="lessThanOrEqual">
      <formula>0</formula>
    </cfRule>
  </conditionalFormatting>
  <conditionalFormatting sqref="T40">
    <cfRule type="cellIs" dxfId="6469" priority="6508" operator="lessThanOrEqual">
      <formula>0</formula>
    </cfRule>
  </conditionalFormatting>
  <conditionalFormatting sqref="T42">
    <cfRule type="cellIs" dxfId="6468" priority="6507" operator="lessThanOrEqual">
      <formula>0</formula>
    </cfRule>
  </conditionalFormatting>
  <conditionalFormatting sqref="T36">
    <cfRule type="cellIs" dxfId="6467" priority="6506" operator="lessThanOrEqual">
      <formula>0</formula>
    </cfRule>
  </conditionalFormatting>
  <conditionalFormatting sqref="T38">
    <cfRule type="cellIs" dxfId="6466" priority="6505" operator="lessThanOrEqual">
      <formula>0</formula>
    </cfRule>
  </conditionalFormatting>
  <conditionalFormatting sqref="T40">
    <cfRule type="cellIs" dxfId="6465" priority="6504" operator="lessThanOrEqual">
      <formula>0</formula>
    </cfRule>
  </conditionalFormatting>
  <conditionalFormatting sqref="T42">
    <cfRule type="cellIs" dxfId="6464" priority="6503" operator="lessThanOrEqual">
      <formula>0</formula>
    </cfRule>
  </conditionalFormatting>
  <conditionalFormatting sqref="T52">
    <cfRule type="cellIs" dxfId="6463" priority="6502" operator="lessThanOrEqual">
      <formula>0</formula>
    </cfRule>
  </conditionalFormatting>
  <conditionalFormatting sqref="T48">
    <cfRule type="cellIs" dxfId="6462" priority="6500" operator="lessThanOrEqual">
      <formula>0</formula>
    </cfRule>
  </conditionalFormatting>
  <conditionalFormatting sqref="T48">
    <cfRule type="cellIs" dxfId="6461" priority="6499" operator="lessThanOrEqual">
      <formula>0</formula>
    </cfRule>
  </conditionalFormatting>
  <conditionalFormatting sqref="T48">
    <cfRule type="cellIs" dxfId="6460" priority="6501" operator="lessThanOrEqual">
      <formula>0</formula>
    </cfRule>
  </conditionalFormatting>
  <conditionalFormatting sqref="T48">
    <cfRule type="cellIs" dxfId="6459" priority="6498" operator="lessThanOrEqual">
      <formula>0</formula>
    </cfRule>
  </conditionalFormatting>
  <conditionalFormatting sqref="T46">
    <cfRule type="cellIs" dxfId="6458" priority="6497" operator="lessThanOrEqual">
      <formula>0</formula>
    </cfRule>
  </conditionalFormatting>
  <conditionalFormatting sqref="T46">
    <cfRule type="cellIs" dxfId="6457" priority="6496" operator="lessThanOrEqual">
      <formula>0</formula>
    </cfRule>
  </conditionalFormatting>
  <conditionalFormatting sqref="T46">
    <cfRule type="cellIs" dxfId="6456" priority="6495" operator="lessThanOrEqual">
      <formula>0</formula>
    </cfRule>
  </conditionalFormatting>
  <conditionalFormatting sqref="T46">
    <cfRule type="cellIs" dxfId="6455" priority="6494" operator="lessThanOrEqual">
      <formula>0</formula>
    </cfRule>
  </conditionalFormatting>
  <conditionalFormatting sqref="T36">
    <cfRule type="cellIs" dxfId="6454" priority="6486" operator="lessThanOrEqual">
      <formula>0</formula>
    </cfRule>
  </conditionalFormatting>
  <conditionalFormatting sqref="T40">
    <cfRule type="cellIs" dxfId="6453" priority="6492" operator="lessThanOrEqual">
      <formula>0</formula>
    </cfRule>
  </conditionalFormatting>
  <conditionalFormatting sqref="T40">
    <cfRule type="cellIs" dxfId="6452" priority="6489" operator="lessThanOrEqual">
      <formula>0</formula>
    </cfRule>
  </conditionalFormatting>
  <conditionalFormatting sqref="T38">
    <cfRule type="cellIs" dxfId="6451" priority="6493" operator="lessThanOrEqual">
      <formula>0</formula>
    </cfRule>
  </conditionalFormatting>
  <conditionalFormatting sqref="T53">
    <cfRule type="cellIs" dxfId="6450" priority="6491" operator="lessThanOrEqual">
      <formula>0</formula>
    </cfRule>
  </conditionalFormatting>
  <conditionalFormatting sqref="T38">
    <cfRule type="cellIs" dxfId="6449" priority="6490" operator="lessThanOrEqual">
      <formula>0</formula>
    </cfRule>
  </conditionalFormatting>
  <conditionalFormatting sqref="T42">
    <cfRule type="cellIs" dxfId="6448" priority="6488" operator="lessThanOrEqual">
      <formula>0</formula>
    </cfRule>
  </conditionalFormatting>
  <conditionalFormatting sqref="T44">
    <cfRule type="cellIs" dxfId="6447" priority="6487" operator="lessThanOrEqual">
      <formula>0</formula>
    </cfRule>
  </conditionalFormatting>
  <conditionalFormatting sqref="T42">
    <cfRule type="cellIs" dxfId="6446" priority="6485" operator="lessThanOrEqual">
      <formula>0</formula>
    </cfRule>
  </conditionalFormatting>
  <conditionalFormatting sqref="T44">
    <cfRule type="cellIs" dxfId="6445" priority="6484" operator="lessThanOrEqual">
      <formula>0</formula>
    </cfRule>
  </conditionalFormatting>
  <conditionalFormatting sqref="T38">
    <cfRule type="cellIs" dxfId="6444" priority="6482" operator="lessThanOrEqual">
      <formula>0</formula>
    </cfRule>
  </conditionalFormatting>
  <conditionalFormatting sqref="T36">
    <cfRule type="cellIs" dxfId="6443" priority="6483" operator="lessThanOrEqual">
      <formula>0</formula>
    </cfRule>
  </conditionalFormatting>
  <conditionalFormatting sqref="T40">
    <cfRule type="cellIs" dxfId="6442" priority="6481" operator="lessThanOrEqual">
      <formula>0</formula>
    </cfRule>
  </conditionalFormatting>
  <conditionalFormatting sqref="T42">
    <cfRule type="cellIs" dxfId="6441" priority="6480" operator="lessThanOrEqual">
      <formula>0</formula>
    </cfRule>
  </conditionalFormatting>
  <conditionalFormatting sqref="T44">
    <cfRule type="cellIs" dxfId="6440" priority="6479" operator="lessThanOrEqual">
      <formula>0</formula>
    </cfRule>
  </conditionalFormatting>
  <conditionalFormatting sqref="T48">
    <cfRule type="cellIs" dxfId="6439" priority="6478" operator="lessThanOrEqual">
      <formula>0</formula>
    </cfRule>
  </conditionalFormatting>
  <conditionalFormatting sqref="T48">
    <cfRule type="cellIs" dxfId="6438" priority="6477" operator="lessThanOrEqual">
      <formula>0</formula>
    </cfRule>
  </conditionalFormatting>
  <conditionalFormatting sqref="T48">
    <cfRule type="cellIs" dxfId="6437" priority="6476" operator="lessThanOrEqual">
      <formula>0</formula>
    </cfRule>
  </conditionalFormatting>
  <conditionalFormatting sqref="T48">
    <cfRule type="cellIs" dxfId="6436" priority="6475" operator="lessThanOrEqual">
      <formula>0</formula>
    </cfRule>
  </conditionalFormatting>
  <conditionalFormatting sqref="T40">
    <cfRule type="cellIs" dxfId="6435" priority="6473" operator="lessThanOrEqual">
      <formula>0</formula>
    </cfRule>
  </conditionalFormatting>
  <conditionalFormatting sqref="T48">
    <cfRule type="cellIs" dxfId="6434" priority="6459" operator="lessThanOrEqual">
      <formula>0</formula>
    </cfRule>
  </conditionalFormatting>
  <conditionalFormatting sqref="T48">
    <cfRule type="cellIs" dxfId="6433" priority="6458" operator="lessThanOrEqual">
      <formula>0</formula>
    </cfRule>
  </conditionalFormatting>
  <conditionalFormatting sqref="T48">
    <cfRule type="cellIs" dxfId="6432" priority="6457" operator="lessThanOrEqual">
      <formula>0</formula>
    </cfRule>
  </conditionalFormatting>
  <conditionalFormatting sqref="T40">
    <cfRule type="cellIs" dxfId="6431" priority="6470" operator="lessThanOrEqual">
      <formula>0</formula>
    </cfRule>
  </conditionalFormatting>
  <conditionalFormatting sqref="T40">
    <cfRule type="cellIs" dxfId="6430" priority="6462" operator="lessThanOrEqual">
      <formula>0</formula>
    </cfRule>
  </conditionalFormatting>
  <conditionalFormatting sqref="T44">
    <cfRule type="cellIs" dxfId="6429" priority="6468" operator="lessThanOrEqual">
      <formula>0</formula>
    </cfRule>
  </conditionalFormatting>
  <conditionalFormatting sqref="T42">
    <cfRule type="cellIs" dxfId="6428" priority="6466" operator="lessThanOrEqual">
      <formula>0</formula>
    </cfRule>
  </conditionalFormatting>
  <conditionalFormatting sqref="T36">
    <cfRule type="cellIs" dxfId="6427" priority="6467" operator="lessThanOrEqual">
      <formula>0</formula>
    </cfRule>
  </conditionalFormatting>
  <conditionalFormatting sqref="T44">
    <cfRule type="cellIs" dxfId="6426" priority="6465" operator="lessThanOrEqual">
      <formula>0</formula>
    </cfRule>
  </conditionalFormatting>
  <conditionalFormatting sqref="T38">
    <cfRule type="cellIs" dxfId="6425" priority="6474" operator="lessThanOrEqual">
      <formula>0</formula>
    </cfRule>
  </conditionalFormatting>
  <conditionalFormatting sqref="T38">
    <cfRule type="cellIs" dxfId="6424" priority="6471" operator="lessThanOrEqual">
      <formula>0</formula>
    </cfRule>
  </conditionalFormatting>
  <conditionalFormatting sqref="T53">
    <cfRule type="cellIs" dxfId="6423" priority="6472" operator="lessThanOrEqual">
      <formula>0</formula>
    </cfRule>
  </conditionalFormatting>
  <conditionalFormatting sqref="T42">
    <cfRule type="cellIs" dxfId="6422" priority="6469" operator="lessThanOrEqual">
      <formula>0</formula>
    </cfRule>
  </conditionalFormatting>
  <conditionalFormatting sqref="T38">
    <cfRule type="cellIs" dxfId="6421" priority="6463" operator="lessThanOrEqual">
      <formula>0</formula>
    </cfRule>
  </conditionalFormatting>
  <conditionalFormatting sqref="T36">
    <cfRule type="cellIs" dxfId="6420" priority="6464" operator="lessThanOrEqual">
      <formula>0</formula>
    </cfRule>
  </conditionalFormatting>
  <conditionalFormatting sqref="T42">
    <cfRule type="cellIs" dxfId="6419" priority="6461" operator="lessThanOrEqual">
      <formula>0</formula>
    </cfRule>
  </conditionalFormatting>
  <conditionalFormatting sqref="T44">
    <cfRule type="cellIs" dxfId="6418" priority="6460" operator="lessThanOrEqual">
      <formula>0</formula>
    </cfRule>
  </conditionalFormatting>
  <conditionalFormatting sqref="T48">
    <cfRule type="cellIs" dxfId="6417" priority="6456" operator="lessThanOrEqual">
      <formula>0</formula>
    </cfRule>
  </conditionalFormatting>
  <conditionalFormatting sqref="T40">
    <cfRule type="cellIs" dxfId="6416" priority="6455" operator="lessThanOrEqual">
      <formula>0</formula>
    </cfRule>
  </conditionalFormatting>
  <conditionalFormatting sqref="T42">
    <cfRule type="cellIs" dxfId="6415" priority="6454" operator="lessThanOrEqual">
      <formula>0</formula>
    </cfRule>
  </conditionalFormatting>
  <conditionalFormatting sqref="T40">
    <cfRule type="cellIs" dxfId="6414" priority="6453" operator="lessThanOrEqual">
      <formula>0</formula>
    </cfRule>
  </conditionalFormatting>
  <conditionalFormatting sqref="T42">
    <cfRule type="cellIs" dxfId="6413" priority="6452" operator="lessThanOrEqual">
      <formula>0</formula>
    </cfRule>
  </conditionalFormatting>
  <conditionalFormatting sqref="T44">
    <cfRule type="cellIs" dxfId="6412" priority="6451" operator="lessThanOrEqual">
      <formula>0</formula>
    </cfRule>
  </conditionalFormatting>
  <conditionalFormatting sqref="T46">
    <cfRule type="cellIs" dxfId="6411" priority="6450" operator="lessThanOrEqual">
      <formula>0</formula>
    </cfRule>
  </conditionalFormatting>
  <conditionalFormatting sqref="T38">
    <cfRule type="cellIs" dxfId="6410" priority="6449" operator="lessThanOrEqual">
      <formula>0</formula>
    </cfRule>
  </conditionalFormatting>
  <conditionalFormatting sqref="T36">
    <cfRule type="cellIs" dxfId="6409" priority="6448" operator="lessThanOrEqual">
      <formula>0</formula>
    </cfRule>
  </conditionalFormatting>
  <conditionalFormatting sqref="T44">
    <cfRule type="cellIs" dxfId="6408" priority="6447" operator="lessThanOrEqual">
      <formula>0</formula>
    </cfRule>
  </conditionalFormatting>
  <conditionalFormatting sqref="T46">
    <cfRule type="cellIs" dxfId="6407" priority="6446" operator="lessThanOrEqual">
      <formula>0</formula>
    </cfRule>
  </conditionalFormatting>
  <conditionalFormatting sqref="T36">
    <cfRule type="cellIs" dxfId="6406" priority="6445" operator="lessThanOrEqual">
      <formula>0</formula>
    </cfRule>
  </conditionalFormatting>
  <conditionalFormatting sqref="T38">
    <cfRule type="cellIs" dxfId="6405" priority="6444" operator="lessThanOrEqual">
      <formula>0</formula>
    </cfRule>
  </conditionalFormatting>
  <conditionalFormatting sqref="T40">
    <cfRule type="cellIs" dxfId="6404" priority="6443" operator="lessThanOrEqual">
      <formula>0</formula>
    </cfRule>
  </conditionalFormatting>
  <conditionalFormatting sqref="T42">
    <cfRule type="cellIs" dxfId="6403" priority="6442" operator="lessThanOrEqual">
      <formula>0</formula>
    </cfRule>
  </conditionalFormatting>
  <conditionalFormatting sqref="T44">
    <cfRule type="cellIs" dxfId="6402" priority="6441" operator="lessThanOrEqual">
      <formula>0</formula>
    </cfRule>
  </conditionalFormatting>
  <conditionalFormatting sqref="T46">
    <cfRule type="cellIs" dxfId="6401" priority="6440" operator="lessThanOrEqual">
      <formula>0</formula>
    </cfRule>
  </conditionalFormatting>
  <conditionalFormatting sqref="T52">
    <cfRule type="cellIs" dxfId="6400" priority="6439" operator="lessThanOrEqual">
      <formula>0</formula>
    </cfRule>
  </conditionalFormatting>
  <conditionalFormatting sqref="T52">
    <cfRule type="cellIs" dxfId="6399" priority="6438" operator="lessThanOrEqual">
      <formula>0</formula>
    </cfRule>
  </conditionalFormatting>
  <conditionalFormatting sqref="T52">
    <cfRule type="cellIs" dxfId="6398" priority="6437" operator="lessThanOrEqual">
      <formula>0</formula>
    </cfRule>
  </conditionalFormatting>
  <conditionalFormatting sqref="T52">
    <cfRule type="cellIs" dxfId="6397" priority="6436" operator="lessThanOrEqual">
      <formula>0</formula>
    </cfRule>
  </conditionalFormatting>
  <conditionalFormatting sqref="T53">
    <cfRule type="cellIs" dxfId="6396" priority="6435" operator="lessThanOrEqual">
      <formula>0</formula>
    </cfRule>
  </conditionalFormatting>
  <conditionalFormatting sqref="T52">
    <cfRule type="cellIs" dxfId="6395" priority="6433" operator="lessThanOrEqual">
      <formula>0</formula>
    </cfRule>
  </conditionalFormatting>
  <conditionalFormatting sqref="T52">
    <cfRule type="cellIs" dxfId="6394" priority="6432" operator="lessThanOrEqual">
      <formula>0</formula>
    </cfRule>
  </conditionalFormatting>
  <conditionalFormatting sqref="T52">
    <cfRule type="cellIs" dxfId="6393" priority="6434" operator="lessThanOrEqual">
      <formula>0</formula>
    </cfRule>
  </conditionalFormatting>
  <conditionalFormatting sqref="T52">
    <cfRule type="cellIs" dxfId="6392" priority="6431" operator="lessThanOrEqual">
      <formula>0</formula>
    </cfRule>
  </conditionalFormatting>
  <conditionalFormatting sqref="T52">
    <cfRule type="cellIs" dxfId="6391" priority="6429" operator="lessThanOrEqual">
      <formula>0</formula>
    </cfRule>
  </conditionalFormatting>
  <conditionalFormatting sqref="T52">
    <cfRule type="cellIs" dxfId="6390" priority="6428" operator="lessThanOrEqual">
      <formula>0</formula>
    </cfRule>
  </conditionalFormatting>
  <conditionalFormatting sqref="T52">
    <cfRule type="cellIs" dxfId="6389" priority="6430" operator="lessThanOrEqual">
      <formula>0</formula>
    </cfRule>
  </conditionalFormatting>
  <conditionalFormatting sqref="T52">
    <cfRule type="cellIs" dxfId="6388" priority="6427" operator="lessThanOrEqual">
      <formula>0</formula>
    </cfRule>
  </conditionalFormatting>
  <conditionalFormatting sqref="T52">
    <cfRule type="cellIs" dxfId="6387" priority="6426" operator="lessThanOrEqual">
      <formula>0</formula>
    </cfRule>
  </conditionalFormatting>
  <conditionalFormatting sqref="T52">
    <cfRule type="cellIs" dxfId="6386" priority="6425" operator="lessThanOrEqual">
      <formula>0</formula>
    </cfRule>
  </conditionalFormatting>
  <conditionalFormatting sqref="T52">
    <cfRule type="cellIs" dxfId="6385" priority="6424" operator="lessThanOrEqual">
      <formula>0</formula>
    </cfRule>
  </conditionalFormatting>
  <conditionalFormatting sqref="T52">
    <cfRule type="cellIs" dxfId="6384" priority="6423" operator="lessThanOrEqual">
      <formula>0</formula>
    </cfRule>
  </conditionalFormatting>
  <conditionalFormatting sqref="T50">
    <cfRule type="cellIs" dxfId="6383" priority="6422" operator="lessThanOrEqual">
      <formula>0</formula>
    </cfRule>
  </conditionalFormatting>
  <conditionalFormatting sqref="T50">
    <cfRule type="cellIs" dxfId="6382" priority="6383" operator="lessThanOrEqual">
      <formula>0</formula>
    </cfRule>
  </conditionalFormatting>
  <conditionalFormatting sqref="T38">
    <cfRule type="cellIs" dxfId="6381" priority="6421" operator="lessThanOrEqual">
      <formula>0</formula>
    </cfRule>
  </conditionalFormatting>
  <conditionalFormatting sqref="T40">
    <cfRule type="cellIs" dxfId="6380" priority="6420" operator="lessThanOrEqual">
      <formula>0</formula>
    </cfRule>
  </conditionalFormatting>
  <conditionalFormatting sqref="T53">
    <cfRule type="cellIs" dxfId="6379" priority="6419" operator="lessThanOrEqual">
      <formula>0</formula>
    </cfRule>
  </conditionalFormatting>
  <conditionalFormatting sqref="T38">
    <cfRule type="cellIs" dxfId="6378" priority="6418" operator="lessThanOrEqual">
      <formula>0</formula>
    </cfRule>
  </conditionalFormatting>
  <conditionalFormatting sqref="T40">
    <cfRule type="cellIs" dxfId="6377" priority="6417" operator="lessThanOrEqual">
      <formula>0</formula>
    </cfRule>
  </conditionalFormatting>
  <conditionalFormatting sqref="T42">
    <cfRule type="cellIs" dxfId="6376" priority="6416" operator="lessThanOrEqual">
      <formula>0</formula>
    </cfRule>
  </conditionalFormatting>
  <conditionalFormatting sqref="T44">
    <cfRule type="cellIs" dxfId="6375" priority="6415" operator="lessThanOrEqual">
      <formula>0</formula>
    </cfRule>
  </conditionalFormatting>
  <conditionalFormatting sqref="T42">
    <cfRule type="cellIs" dxfId="6374" priority="6414" operator="lessThanOrEqual">
      <formula>0</formula>
    </cfRule>
  </conditionalFormatting>
  <conditionalFormatting sqref="T44">
    <cfRule type="cellIs" dxfId="6373" priority="6413" operator="lessThanOrEqual">
      <formula>0</formula>
    </cfRule>
  </conditionalFormatting>
  <conditionalFormatting sqref="T38">
    <cfRule type="cellIs" dxfId="6372" priority="6412" operator="lessThanOrEqual">
      <formula>0</formula>
    </cfRule>
  </conditionalFormatting>
  <conditionalFormatting sqref="T40">
    <cfRule type="cellIs" dxfId="6371" priority="6411" operator="lessThanOrEqual">
      <formula>0</formula>
    </cfRule>
  </conditionalFormatting>
  <conditionalFormatting sqref="T42">
    <cfRule type="cellIs" dxfId="6370" priority="6410" operator="lessThanOrEqual">
      <formula>0</formula>
    </cfRule>
  </conditionalFormatting>
  <conditionalFormatting sqref="T44">
    <cfRule type="cellIs" dxfId="6369" priority="6409" operator="lessThanOrEqual">
      <formula>0</formula>
    </cfRule>
  </conditionalFormatting>
  <conditionalFormatting sqref="T50">
    <cfRule type="cellIs" dxfId="6368" priority="6407" operator="lessThanOrEqual">
      <formula>0</formula>
    </cfRule>
  </conditionalFormatting>
  <conditionalFormatting sqref="T50">
    <cfRule type="cellIs" dxfId="6367" priority="6406" operator="lessThanOrEqual">
      <formula>0</formula>
    </cfRule>
  </conditionalFormatting>
  <conditionalFormatting sqref="T50">
    <cfRule type="cellIs" dxfId="6366" priority="6408" operator="lessThanOrEqual">
      <formula>0</formula>
    </cfRule>
  </conditionalFormatting>
  <conditionalFormatting sqref="T50">
    <cfRule type="cellIs" dxfId="6365" priority="6405" operator="lessThanOrEqual">
      <formula>0</formula>
    </cfRule>
  </conditionalFormatting>
  <conditionalFormatting sqref="T48">
    <cfRule type="cellIs" dxfId="6364" priority="6404" operator="lessThanOrEqual">
      <formula>0</formula>
    </cfRule>
  </conditionalFormatting>
  <conditionalFormatting sqref="T48">
    <cfRule type="cellIs" dxfId="6363" priority="6403" operator="lessThanOrEqual">
      <formula>0</formula>
    </cfRule>
  </conditionalFormatting>
  <conditionalFormatting sqref="T48">
    <cfRule type="cellIs" dxfId="6362" priority="6402" operator="lessThanOrEqual">
      <formula>0</formula>
    </cfRule>
  </conditionalFormatting>
  <conditionalFormatting sqref="T48">
    <cfRule type="cellIs" dxfId="6361" priority="6401" operator="lessThanOrEqual">
      <formula>0</formula>
    </cfRule>
  </conditionalFormatting>
  <conditionalFormatting sqref="T42">
    <cfRule type="cellIs" dxfId="6360" priority="6399" operator="lessThanOrEqual">
      <formula>0</formula>
    </cfRule>
  </conditionalFormatting>
  <conditionalFormatting sqref="T42">
    <cfRule type="cellIs" dxfId="6359" priority="6397" operator="lessThanOrEqual">
      <formula>0</formula>
    </cfRule>
  </conditionalFormatting>
  <conditionalFormatting sqref="T40">
    <cfRule type="cellIs" dxfId="6358" priority="6400" operator="lessThanOrEqual">
      <formula>0</formula>
    </cfRule>
  </conditionalFormatting>
  <conditionalFormatting sqref="T40">
    <cfRule type="cellIs" dxfId="6357" priority="6398" operator="lessThanOrEqual">
      <formula>0</formula>
    </cfRule>
  </conditionalFormatting>
  <conditionalFormatting sqref="T44">
    <cfRule type="cellIs" dxfId="6356" priority="6396" operator="lessThanOrEqual">
      <formula>0</formula>
    </cfRule>
  </conditionalFormatting>
  <conditionalFormatting sqref="T46">
    <cfRule type="cellIs" dxfId="6355" priority="6395" operator="lessThanOrEqual">
      <formula>0</formula>
    </cfRule>
  </conditionalFormatting>
  <conditionalFormatting sqref="T50">
    <cfRule type="cellIs" dxfId="6354" priority="6385" operator="lessThanOrEqual">
      <formula>0</formula>
    </cfRule>
  </conditionalFormatting>
  <conditionalFormatting sqref="T50">
    <cfRule type="cellIs" dxfId="6353" priority="6384" operator="lessThanOrEqual">
      <formula>0</formula>
    </cfRule>
  </conditionalFormatting>
  <conditionalFormatting sqref="T42">
    <cfRule type="cellIs" dxfId="6352" priority="6381" operator="lessThanOrEqual">
      <formula>0</formula>
    </cfRule>
  </conditionalFormatting>
  <conditionalFormatting sqref="T40">
    <cfRule type="cellIs" dxfId="6351" priority="6382" operator="lessThanOrEqual">
      <formula>0</formula>
    </cfRule>
  </conditionalFormatting>
  <conditionalFormatting sqref="T40">
    <cfRule type="cellIs" dxfId="6350" priority="6380" operator="lessThanOrEqual">
      <formula>0</formula>
    </cfRule>
  </conditionalFormatting>
  <conditionalFormatting sqref="T38">
    <cfRule type="cellIs" dxfId="6349" priority="6354" operator="lessThanOrEqual">
      <formula>0</formula>
    </cfRule>
  </conditionalFormatting>
  <conditionalFormatting sqref="T40">
    <cfRule type="cellIs" dxfId="6348" priority="6353" operator="lessThanOrEqual">
      <formula>0</formula>
    </cfRule>
  </conditionalFormatting>
  <conditionalFormatting sqref="T42">
    <cfRule type="cellIs" dxfId="6347" priority="6352" operator="lessThanOrEqual">
      <formula>0</formula>
    </cfRule>
  </conditionalFormatting>
  <conditionalFormatting sqref="T44">
    <cfRule type="cellIs" dxfId="6346" priority="6351" operator="lessThanOrEqual">
      <formula>0</formula>
    </cfRule>
  </conditionalFormatting>
  <conditionalFormatting sqref="T52">
    <cfRule type="cellIs" dxfId="6345" priority="6346" operator="lessThanOrEqual">
      <formula>0</formula>
    </cfRule>
  </conditionalFormatting>
  <conditionalFormatting sqref="T48">
    <cfRule type="cellIs" dxfId="6344" priority="6315" operator="lessThanOrEqual">
      <formula>0</formula>
    </cfRule>
  </conditionalFormatting>
  <conditionalFormatting sqref="T48">
    <cfRule type="cellIs" dxfId="6343" priority="6314" operator="lessThanOrEqual">
      <formula>0</formula>
    </cfRule>
  </conditionalFormatting>
  <conditionalFormatting sqref="T52">
    <cfRule type="cellIs" dxfId="6342" priority="6313" operator="lessThanOrEqual">
      <formula>0</formula>
    </cfRule>
  </conditionalFormatting>
  <conditionalFormatting sqref="T48">
    <cfRule type="cellIs" dxfId="6341" priority="6308" operator="lessThanOrEqual">
      <formula>0</formula>
    </cfRule>
  </conditionalFormatting>
  <conditionalFormatting sqref="T52">
    <cfRule type="cellIs" dxfId="6340" priority="6303" operator="lessThanOrEqual">
      <formula>0</formula>
    </cfRule>
  </conditionalFormatting>
  <conditionalFormatting sqref="T48">
    <cfRule type="cellIs" dxfId="6339" priority="6309" operator="lessThanOrEqual">
      <formula>0</formula>
    </cfRule>
  </conditionalFormatting>
  <conditionalFormatting sqref="T48">
    <cfRule type="cellIs" dxfId="6338" priority="6307" operator="lessThanOrEqual">
      <formula>0</formula>
    </cfRule>
  </conditionalFormatting>
  <conditionalFormatting sqref="T52">
    <cfRule type="cellIs" dxfId="6337" priority="6306" operator="lessThanOrEqual">
      <formula>0</formula>
    </cfRule>
  </conditionalFormatting>
  <conditionalFormatting sqref="T52">
    <cfRule type="cellIs" dxfId="6336" priority="6305" operator="lessThanOrEqual">
      <formula>0</formula>
    </cfRule>
  </conditionalFormatting>
  <conditionalFormatting sqref="T52">
    <cfRule type="cellIs" dxfId="6335" priority="6304" operator="lessThanOrEqual">
      <formula>0</formula>
    </cfRule>
  </conditionalFormatting>
  <conditionalFormatting sqref="T48">
    <cfRule type="cellIs" dxfId="6334" priority="6302" operator="lessThanOrEqual">
      <formula>0</formula>
    </cfRule>
  </conditionalFormatting>
  <conditionalFormatting sqref="T50">
    <cfRule type="cellIs" dxfId="6333" priority="6301" operator="lessThanOrEqual">
      <formula>0</formula>
    </cfRule>
  </conditionalFormatting>
  <conditionalFormatting sqref="T48">
    <cfRule type="cellIs" dxfId="6332" priority="6300" operator="lessThanOrEqual">
      <formula>0</formula>
    </cfRule>
  </conditionalFormatting>
  <conditionalFormatting sqref="T50">
    <cfRule type="cellIs" dxfId="6331" priority="6299" operator="lessThanOrEqual">
      <formula>0</formula>
    </cfRule>
  </conditionalFormatting>
  <conditionalFormatting sqref="T48">
    <cfRule type="cellIs" dxfId="6330" priority="6298" operator="lessThanOrEqual">
      <formula>0</formula>
    </cfRule>
  </conditionalFormatting>
  <conditionalFormatting sqref="T50">
    <cfRule type="cellIs" dxfId="6329" priority="6297" operator="lessThanOrEqual">
      <formula>0</formula>
    </cfRule>
  </conditionalFormatting>
  <conditionalFormatting sqref="T53">
    <cfRule type="cellIs" dxfId="6328" priority="6345" operator="lessThanOrEqual">
      <formula>0</formula>
    </cfRule>
  </conditionalFormatting>
  <conditionalFormatting sqref="T50">
    <cfRule type="cellIs" dxfId="6327" priority="6343" operator="lessThanOrEqual">
      <formula>0</formula>
    </cfRule>
  </conditionalFormatting>
  <conditionalFormatting sqref="T50">
    <cfRule type="cellIs" dxfId="6326" priority="6342" operator="lessThanOrEqual">
      <formula>0</formula>
    </cfRule>
  </conditionalFormatting>
  <conditionalFormatting sqref="T50">
    <cfRule type="cellIs" dxfId="6325" priority="6344" operator="lessThanOrEqual">
      <formula>0</formula>
    </cfRule>
  </conditionalFormatting>
  <conditionalFormatting sqref="T50">
    <cfRule type="cellIs" dxfId="6324" priority="6341" operator="lessThanOrEqual">
      <formula>0</formula>
    </cfRule>
  </conditionalFormatting>
  <conditionalFormatting sqref="T48">
    <cfRule type="cellIs" dxfId="6323" priority="6340" operator="lessThanOrEqual">
      <formula>0</formula>
    </cfRule>
  </conditionalFormatting>
  <conditionalFormatting sqref="T48">
    <cfRule type="cellIs" dxfId="6322" priority="6339" operator="lessThanOrEqual">
      <formula>0</formula>
    </cfRule>
  </conditionalFormatting>
  <conditionalFormatting sqref="T48">
    <cfRule type="cellIs" dxfId="6321" priority="6338" operator="lessThanOrEqual">
      <formula>0</formula>
    </cfRule>
  </conditionalFormatting>
  <conditionalFormatting sqref="T48">
    <cfRule type="cellIs" dxfId="6320" priority="6337" operator="lessThanOrEqual">
      <formula>0</formula>
    </cfRule>
  </conditionalFormatting>
  <conditionalFormatting sqref="T50">
    <cfRule type="cellIs" dxfId="6319" priority="6336" operator="lessThanOrEqual">
      <formula>0</formula>
    </cfRule>
  </conditionalFormatting>
  <conditionalFormatting sqref="T50">
    <cfRule type="cellIs" dxfId="6318" priority="6335" operator="lessThanOrEqual">
      <formula>0</formula>
    </cfRule>
  </conditionalFormatting>
  <conditionalFormatting sqref="T50">
    <cfRule type="cellIs" dxfId="6317" priority="6334" operator="lessThanOrEqual">
      <formula>0</formula>
    </cfRule>
  </conditionalFormatting>
  <conditionalFormatting sqref="T50">
    <cfRule type="cellIs" dxfId="6316" priority="6333" operator="lessThanOrEqual">
      <formula>0</formula>
    </cfRule>
  </conditionalFormatting>
  <conditionalFormatting sqref="T50">
    <cfRule type="cellIs" dxfId="6315" priority="6332" operator="lessThanOrEqual">
      <formula>0</formula>
    </cfRule>
  </conditionalFormatting>
  <conditionalFormatting sqref="T50">
    <cfRule type="cellIs" dxfId="6314" priority="6331" operator="lessThanOrEqual">
      <formula>0</formula>
    </cfRule>
  </conditionalFormatting>
  <conditionalFormatting sqref="T50">
    <cfRule type="cellIs" dxfId="6313" priority="6330" operator="lessThanOrEqual">
      <formula>0</formula>
    </cfRule>
  </conditionalFormatting>
  <conditionalFormatting sqref="T50">
    <cfRule type="cellIs" dxfId="6312" priority="6329" operator="lessThanOrEqual">
      <formula>0</formula>
    </cfRule>
  </conditionalFormatting>
  <conditionalFormatting sqref="T48">
    <cfRule type="cellIs" dxfId="6311" priority="6328" operator="lessThanOrEqual">
      <formula>0</formula>
    </cfRule>
  </conditionalFormatting>
  <conditionalFormatting sqref="T48">
    <cfRule type="cellIs" dxfId="6310" priority="6327" operator="lessThanOrEqual">
      <formula>0</formula>
    </cfRule>
  </conditionalFormatting>
  <conditionalFormatting sqref="T48">
    <cfRule type="cellIs" dxfId="6309" priority="6326" operator="lessThanOrEqual">
      <formula>0</formula>
    </cfRule>
  </conditionalFormatting>
  <conditionalFormatting sqref="T52">
    <cfRule type="cellIs" dxfId="6308" priority="6325" operator="lessThanOrEqual">
      <formula>0</formula>
    </cfRule>
  </conditionalFormatting>
  <conditionalFormatting sqref="T52">
    <cfRule type="cellIs" dxfId="6307" priority="6310" operator="lessThanOrEqual">
      <formula>0</formula>
    </cfRule>
  </conditionalFormatting>
  <conditionalFormatting sqref="T52">
    <cfRule type="cellIs" dxfId="6306" priority="6323" operator="lessThanOrEqual">
      <formula>0</formula>
    </cfRule>
  </conditionalFormatting>
  <conditionalFormatting sqref="T52">
    <cfRule type="cellIs" dxfId="6305" priority="6322" operator="lessThanOrEqual">
      <formula>0</formula>
    </cfRule>
  </conditionalFormatting>
  <conditionalFormatting sqref="T52">
    <cfRule type="cellIs" dxfId="6304" priority="6324" operator="lessThanOrEqual">
      <formula>0</formula>
    </cfRule>
  </conditionalFormatting>
  <conditionalFormatting sqref="T52">
    <cfRule type="cellIs" dxfId="6303" priority="6321" operator="lessThanOrEqual">
      <formula>0</formula>
    </cfRule>
  </conditionalFormatting>
  <conditionalFormatting sqref="T50">
    <cfRule type="cellIs" dxfId="6302" priority="6320" operator="lessThanOrEqual">
      <formula>0</formula>
    </cfRule>
  </conditionalFormatting>
  <conditionalFormatting sqref="T50">
    <cfRule type="cellIs" dxfId="6301" priority="6319" operator="lessThanOrEqual">
      <formula>0</formula>
    </cfRule>
  </conditionalFormatting>
  <conditionalFormatting sqref="T50">
    <cfRule type="cellIs" dxfId="6300" priority="6318" operator="lessThanOrEqual">
      <formula>0</formula>
    </cfRule>
  </conditionalFormatting>
  <conditionalFormatting sqref="T50">
    <cfRule type="cellIs" dxfId="6299" priority="6317" operator="lessThanOrEqual">
      <formula>0</formula>
    </cfRule>
  </conditionalFormatting>
  <conditionalFormatting sqref="T48">
    <cfRule type="cellIs" dxfId="6298" priority="6316" operator="lessThanOrEqual">
      <formula>0</formula>
    </cfRule>
  </conditionalFormatting>
  <conditionalFormatting sqref="T52">
    <cfRule type="cellIs" dxfId="6297" priority="6312" operator="lessThanOrEqual">
      <formula>0</formula>
    </cfRule>
  </conditionalFormatting>
  <conditionalFormatting sqref="T52">
    <cfRule type="cellIs" dxfId="6296" priority="6311" operator="lessThanOrEqual">
      <formula>0</formula>
    </cfRule>
  </conditionalFormatting>
  <conditionalFormatting sqref="T42">
    <cfRule type="cellIs" dxfId="6295" priority="6189" operator="lessThanOrEqual">
      <formula>0</formula>
    </cfRule>
  </conditionalFormatting>
  <conditionalFormatting sqref="T48">
    <cfRule type="cellIs" dxfId="6294" priority="6188" operator="lessThanOrEqual">
      <formula>0</formula>
    </cfRule>
  </conditionalFormatting>
  <conditionalFormatting sqref="T50">
    <cfRule type="cellIs" dxfId="6293" priority="6187" operator="lessThanOrEqual">
      <formula>0</formula>
    </cfRule>
  </conditionalFormatting>
  <conditionalFormatting sqref="T48">
    <cfRule type="cellIs" dxfId="6292" priority="6183" operator="lessThanOrEqual">
      <formula>0</formula>
    </cfRule>
  </conditionalFormatting>
  <conditionalFormatting sqref="T42">
    <cfRule type="cellIs" dxfId="6291" priority="6186" operator="lessThanOrEqual">
      <formula>0</formula>
    </cfRule>
  </conditionalFormatting>
  <conditionalFormatting sqref="T44">
    <cfRule type="cellIs" dxfId="6290" priority="6185" operator="lessThanOrEqual">
      <formula>0</formula>
    </cfRule>
  </conditionalFormatting>
  <conditionalFormatting sqref="T46">
    <cfRule type="cellIs" dxfId="6289" priority="6184" operator="lessThanOrEqual">
      <formula>0</formula>
    </cfRule>
  </conditionalFormatting>
  <conditionalFormatting sqref="T50">
    <cfRule type="cellIs" dxfId="6288" priority="6182" operator="lessThanOrEqual">
      <formula>0</formula>
    </cfRule>
  </conditionalFormatting>
  <conditionalFormatting sqref="T42">
    <cfRule type="cellIs" dxfId="6287" priority="6175" operator="lessThanOrEqual">
      <formula>0</formula>
    </cfRule>
  </conditionalFormatting>
  <conditionalFormatting sqref="T48">
    <cfRule type="cellIs" dxfId="6286" priority="6174" operator="lessThanOrEqual">
      <formula>0</formula>
    </cfRule>
  </conditionalFormatting>
  <conditionalFormatting sqref="T50">
    <cfRule type="cellIs" dxfId="6285" priority="6173" operator="lessThanOrEqual">
      <formula>0</formula>
    </cfRule>
  </conditionalFormatting>
  <conditionalFormatting sqref="T46">
    <cfRule type="cellIs" dxfId="6284" priority="6178" operator="lessThanOrEqual">
      <formula>0</formula>
    </cfRule>
  </conditionalFormatting>
  <conditionalFormatting sqref="T48">
    <cfRule type="cellIs" dxfId="6283" priority="6177" operator="lessThanOrEqual">
      <formula>0</formula>
    </cfRule>
  </conditionalFormatting>
  <conditionalFormatting sqref="T50">
    <cfRule type="cellIs" dxfId="6282" priority="6176" operator="lessThanOrEqual">
      <formula>0</formula>
    </cfRule>
  </conditionalFormatting>
  <conditionalFormatting sqref="T42">
    <cfRule type="cellIs" dxfId="6281" priority="6172" operator="lessThanOrEqual">
      <formula>0</formula>
    </cfRule>
  </conditionalFormatting>
  <conditionalFormatting sqref="T44">
    <cfRule type="cellIs" dxfId="6280" priority="6171" operator="lessThanOrEqual">
      <formula>0</formula>
    </cfRule>
  </conditionalFormatting>
  <conditionalFormatting sqref="T46">
    <cfRule type="cellIs" dxfId="6279" priority="6170" operator="lessThanOrEqual">
      <formula>0</formula>
    </cfRule>
  </conditionalFormatting>
  <conditionalFormatting sqref="T48">
    <cfRule type="cellIs" dxfId="6278" priority="6169" operator="lessThanOrEqual">
      <formula>0</formula>
    </cfRule>
  </conditionalFormatting>
  <conditionalFormatting sqref="T50">
    <cfRule type="cellIs" dxfId="6277" priority="6168" operator="lessThanOrEqual">
      <formula>0</formula>
    </cfRule>
  </conditionalFormatting>
  <conditionalFormatting sqref="T46">
    <cfRule type="cellIs" dxfId="6276" priority="6167" operator="lessThanOrEqual">
      <formula>0</formula>
    </cfRule>
  </conditionalFormatting>
  <conditionalFormatting sqref="T48">
    <cfRule type="cellIs" dxfId="6275" priority="6166" operator="lessThanOrEqual">
      <formula>0</formula>
    </cfRule>
  </conditionalFormatting>
  <conditionalFormatting sqref="T46">
    <cfRule type="cellIs" dxfId="6274" priority="6165" operator="lessThanOrEqual">
      <formula>0</formula>
    </cfRule>
  </conditionalFormatting>
  <conditionalFormatting sqref="T48">
    <cfRule type="cellIs" dxfId="6273" priority="6164" operator="lessThanOrEqual">
      <formula>0</formula>
    </cfRule>
  </conditionalFormatting>
  <conditionalFormatting sqref="T50">
    <cfRule type="cellIs" dxfId="6272" priority="6163" operator="lessThanOrEqual">
      <formula>0</formula>
    </cfRule>
  </conditionalFormatting>
  <conditionalFormatting sqref="T52">
    <cfRule type="cellIs" dxfId="6271" priority="6162" operator="lessThanOrEqual">
      <formula>0</formula>
    </cfRule>
  </conditionalFormatting>
  <conditionalFormatting sqref="T44">
    <cfRule type="cellIs" dxfId="6270" priority="6161" operator="lessThanOrEqual">
      <formula>0</formula>
    </cfRule>
  </conditionalFormatting>
  <conditionalFormatting sqref="T42">
    <cfRule type="cellIs" dxfId="6269" priority="6160" operator="lessThanOrEqual">
      <formula>0</formula>
    </cfRule>
  </conditionalFormatting>
  <conditionalFormatting sqref="T50">
    <cfRule type="cellIs" dxfId="6268" priority="6159" operator="lessThanOrEqual">
      <formula>0</formula>
    </cfRule>
  </conditionalFormatting>
  <conditionalFormatting sqref="T52">
    <cfRule type="cellIs" dxfId="6267" priority="6158" operator="lessThanOrEqual">
      <formula>0</formula>
    </cfRule>
  </conditionalFormatting>
  <conditionalFormatting sqref="T50">
    <cfRule type="cellIs" dxfId="6266" priority="6153" operator="lessThanOrEqual">
      <formula>0</formula>
    </cfRule>
  </conditionalFormatting>
  <conditionalFormatting sqref="T52">
    <cfRule type="cellIs" dxfId="6265" priority="6152" operator="lessThanOrEqual">
      <formula>0</formula>
    </cfRule>
  </conditionalFormatting>
  <conditionalFormatting sqref="T40">
    <cfRule type="cellIs" dxfId="6264" priority="6151" operator="lessThanOrEqual">
      <formula>0</formula>
    </cfRule>
  </conditionalFormatting>
  <conditionalFormatting sqref="T40">
    <cfRule type="cellIs" dxfId="6263" priority="6150" operator="lessThanOrEqual">
      <formula>0</formula>
    </cfRule>
  </conditionalFormatting>
  <conditionalFormatting sqref="T40">
    <cfRule type="cellIs" dxfId="6262" priority="6296" operator="lessThanOrEqual">
      <formula>0</formula>
    </cfRule>
  </conditionalFormatting>
  <conditionalFormatting sqref="T42">
    <cfRule type="cellIs" dxfId="6261" priority="6295" operator="lessThanOrEqual">
      <formula>0</formula>
    </cfRule>
  </conditionalFormatting>
  <conditionalFormatting sqref="T40">
    <cfRule type="cellIs" dxfId="6260" priority="6294" operator="lessThanOrEqual">
      <formula>0</formula>
    </cfRule>
  </conditionalFormatting>
  <conditionalFormatting sqref="T42">
    <cfRule type="cellIs" dxfId="6259" priority="6293" operator="lessThanOrEqual">
      <formula>0</formula>
    </cfRule>
  </conditionalFormatting>
  <conditionalFormatting sqref="T44">
    <cfRule type="cellIs" dxfId="6258" priority="6292" operator="lessThanOrEqual">
      <formula>0</formula>
    </cfRule>
  </conditionalFormatting>
  <conditionalFormatting sqref="T46">
    <cfRule type="cellIs" dxfId="6257" priority="6291" operator="lessThanOrEqual">
      <formula>0</formula>
    </cfRule>
  </conditionalFormatting>
  <conditionalFormatting sqref="T36">
    <cfRule type="cellIs" dxfId="6256" priority="6290" operator="lessThanOrEqual">
      <formula>0</formula>
    </cfRule>
  </conditionalFormatting>
  <conditionalFormatting sqref="T44">
    <cfRule type="cellIs" dxfId="6255" priority="6289" operator="lessThanOrEqual">
      <formula>0</formula>
    </cfRule>
  </conditionalFormatting>
  <conditionalFormatting sqref="T46">
    <cfRule type="cellIs" dxfId="6254" priority="6288" operator="lessThanOrEqual">
      <formula>0</formula>
    </cfRule>
  </conditionalFormatting>
  <conditionalFormatting sqref="T36">
    <cfRule type="cellIs" dxfId="6253" priority="6287" operator="lessThanOrEqual">
      <formula>0</formula>
    </cfRule>
  </conditionalFormatting>
  <conditionalFormatting sqref="T40">
    <cfRule type="cellIs" dxfId="6252" priority="6286" operator="lessThanOrEqual">
      <formula>0</formula>
    </cfRule>
  </conditionalFormatting>
  <conditionalFormatting sqref="T42">
    <cfRule type="cellIs" dxfId="6251" priority="6285" operator="lessThanOrEqual">
      <formula>0</formula>
    </cfRule>
  </conditionalFormatting>
  <conditionalFormatting sqref="T44">
    <cfRule type="cellIs" dxfId="6250" priority="6284" operator="lessThanOrEqual">
      <formula>0</formula>
    </cfRule>
  </conditionalFormatting>
  <conditionalFormatting sqref="T46">
    <cfRule type="cellIs" dxfId="6249" priority="6283" operator="lessThanOrEqual">
      <formula>0</formula>
    </cfRule>
  </conditionalFormatting>
  <conditionalFormatting sqref="T52">
    <cfRule type="cellIs" dxfId="6248" priority="6281" operator="lessThanOrEqual">
      <formula>0</formula>
    </cfRule>
  </conditionalFormatting>
  <conditionalFormatting sqref="T52">
    <cfRule type="cellIs" dxfId="6247" priority="6280" operator="lessThanOrEqual">
      <formula>0</formula>
    </cfRule>
  </conditionalFormatting>
  <conditionalFormatting sqref="T52">
    <cfRule type="cellIs" dxfId="6246" priority="6282" operator="lessThanOrEqual">
      <formula>0</formula>
    </cfRule>
  </conditionalFormatting>
  <conditionalFormatting sqref="T52">
    <cfRule type="cellIs" dxfId="6245" priority="6279" operator="lessThanOrEqual">
      <formula>0</formula>
    </cfRule>
  </conditionalFormatting>
  <conditionalFormatting sqref="T50">
    <cfRule type="cellIs" dxfId="6244" priority="6278" operator="lessThanOrEqual">
      <formula>0</formula>
    </cfRule>
  </conditionalFormatting>
  <conditionalFormatting sqref="T50">
    <cfRule type="cellIs" dxfId="6243" priority="6277" operator="lessThanOrEqual">
      <formula>0</formula>
    </cfRule>
  </conditionalFormatting>
  <conditionalFormatting sqref="T50">
    <cfRule type="cellIs" dxfId="6242" priority="6276" operator="lessThanOrEqual">
      <formula>0</formula>
    </cfRule>
  </conditionalFormatting>
  <conditionalFormatting sqref="T50">
    <cfRule type="cellIs" dxfId="6241" priority="6275" operator="lessThanOrEqual">
      <formula>0</formula>
    </cfRule>
  </conditionalFormatting>
  <conditionalFormatting sqref="T40">
    <cfRule type="cellIs" dxfId="6240" priority="6266" operator="lessThanOrEqual">
      <formula>0</formula>
    </cfRule>
  </conditionalFormatting>
  <conditionalFormatting sqref="T36">
    <cfRule type="cellIs" dxfId="6239" priority="6273" operator="lessThanOrEqual">
      <formula>0</formula>
    </cfRule>
  </conditionalFormatting>
  <conditionalFormatting sqref="T44">
    <cfRule type="cellIs" dxfId="6238" priority="6272" operator="lessThanOrEqual">
      <formula>0</formula>
    </cfRule>
  </conditionalFormatting>
  <conditionalFormatting sqref="T44">
    <cfRule type="cellIs" dxfId="6237" priority="6269" operator="lessThanOrEqual">
      <formula>0</formula>
    </cfRule>
  </conditionalFormatting>
  <conditionalFormatting sqref="T42">
    <cfRule type="cellIs" dxfId="6236" priority="6274" operator="lessThanOrEqual">
      <formula>0</formula>
    </cfRule>
  </conditionalFormatting>
  <conditionalFormatting sqref="T36">
    <cfRule type="cellIs" dxfId="6235" priority="6271" operator="lessThanOrEqual">
      <formula>0</formula>
    </cfRule>
  </conditionalFormatting>
  <conditionalFormatting sqref="T42">
    <cfRule type="cellIs" dxfId="6234" priority="6270" operator="lessThanOrEqual">
      <formula>0</formula>
    </cfRule>
  </conditionalFormatting>
  <conditionalFormatting sqref="T46">
    <cfRule type="cellIs" dxfId="6233" priority="6268" operator="lessThanOrEqual">
      <formula>0</formula>
    </cfRule>
  </conditionalFormatting>
  <conditionalFormatting sqref="T48">
    <cfRule type="cellIs" dxfId="6232" priority="6267" operator="lessThanOrEqual">
      <formula>0</formula>
    </cfRule>
  </conditionalFormatting>
  <conditionalFormatting sqref="T46">
    <cfRule type="cellIs" dxfId="6231" priority="6265" operator="lessThanOrEqual">
      <formula>0</formula>
    </cfRule>
  </conditionalFormatting>
  <conditionalFormatting sqref="T48">
    <cfRule type="cellIs" dxfId="6230" priority="6264" operator="lessThanOrEqual">
      <formula>0</formula>
    </cfRule>
  </conditionalFormatting>
  <conditionalFormatting sqref="T42">
    <cfRule type="cellIs" dxfId="6229" priority="6262" operator="lessThanOrEqual">
      <formula>0</formula>
    </cfRule>
  </conditionalFormatting>
  <conditionalFormatting sqref="T40">
    <cfRule type="cellIs" dxfId="6228" priority="6263" operator="lessThanOrEqual">
      <formula>0</formula>
    </cfRule>
  </conditionalFormatting>
  <conditionalFormatting sqref="T44">
    <cfRule type="cellIs" dxfId="6227" priority="6261" operator="lessThanOrEqual">
      <formula>0</formula>
    </cfRule>
  </conditionalFormatting>
  <conditionalFormatting sqref="T46">
    <cfRule type="cellIs" dxfId="6226" priority="6260" operator="lessThanOrEqual">
      <formula>0</formula>
    </cfRule>
  </conditionalFormatting>
  <conditionalFormatting sqref="T48">
    <cfRule type="cellIs" dxfId="6225" priority="6259" operator="lessThanOrEqual">
      <formula>0</formula>
    </cfRule>
  </conditionalFormatting>
  <conditionalFormatting sqref="T52">
    <cfRule type="cellIs" dxfId="6224" priority="6258" operator="lessThanOrEqual">
      <formula>0</formula>
    </cfRule>
  </conditionalFormatting>
  <conditionalFormatting sqref="T52">
    <cfRule type="cellIs" dxfId="6223" priority="6257" operator="lessThanOrEqual">
      <formula>0</formula>
    </cfRule>
  </conditionalFormatting>
  <conditionalFormatting sqref="T52">
    <cfRule type="cellIs" dxfId="6222" priority="6256" operator="lessThanOrEqual">
      <formula>0</formula>
    </cfRule>
  </conditionalFormatting>
  <conditionalFormatting sqref="T52">
    <cfRule type="cellIs" dxfId="6221" priority="6255" operator="lessThanOrEqual">
      <formula>0</formula>
    </cfRule>
  </conditionalFormatting>
  <conditionalFormatting sqref="T44">
    <cfRule type="cellIs" dxfId="6220" priority="6253" operator="lessThanOrEqual">
      <formula>0</formula>
    </cfRule>
  </conditionalFormatting>
  <conditionalFormatting sqref="T52">
    <cfRule type="cellIs" dxfId="6219" priority="6240" operator="lessThanOrEqual">
      <formula>0</formula>
    </cfRule>
  </conditionalFormatting>
  <conditionalFormatting sqref="T52">
    <cfRule type="cellIs" dxfId="6218" priority="6239" operator="lessThanOrEqual">
      <formula>0</formula>
    </cfRule>
  </conditionalFormatting>
  <conditionalFormatting sqref="T52">
    <cfRule type="cellIs" dxfId="6217" priority="6238" operator="lessThanOrEqual">
      <formula>0</formula>
    </cfRule>
  </conditionalFormatting>
  <conditionalFormatting sqref="T44">
    <cfRule type="cellIs" dxfId="6216" priority="6251" operator="lessThanOrEqual">
      <formula>0</formula>
    </cfRule>
  </conditionalFormatting>
  <conditionalFormatting sqref="T44">
    <cfRule type="cellIs" dxfId="6215" priority="6243" operator="lessThanOrEqual">
      <formula>0</formula>
    </cfRule>
  </conditionalFormatting>
  <conditionalFormatting sqref="T48">
    <cfRule type="cellIs" dxfId="6214" priority="6249" operator="lessThanOrEqual">
      <formula>0</formula>
    </cfRule>
  </conditionalFormatting>
  <conditionalFormatting sqref="T46">
    <cfRule type="cellIs" dxfId="6213" priority="6247" operator="lessThanOrEqual">
      <formula>0</formula>
    </cfRule>
  </conditionalFormatting>
  <conditionalFormatting sqref="T40">
    <cfRule type="cellIs" dxfId="6212" priority="6248" operator="lessThanOrEqual">
      <formula>0</formula>
    </cfRule>
  </conditionalFormatting>
  <conditionalFormatting sqref="T48">
    <cfRule type="cellIs" dxfId="6211" priority="6246" operator="lessThanOrEqual">
      <formula>0</formula>
    </cfRule>
  </conditionalFormatting>
  <conditionalFormatting sqref="T42">
    <cfRule type="cellIs" dxfId="6210" priority="6254" operator="lessThanOrEqual">
      <formula>0</formula>
    </cfRule>
  </conditionalFormatting>
  <conditionalFormatting sqref="T42">
    <cfRule type="cellIs" dxfId="6209" priority="6252" operator="lessThanOrEqual">
      <formula>0</formula>
    </cfRule>
  </conditionalFormatting>
  <conditionalFormatting sqref="T46">
    <cfRule type="cellIs" dxfId="6208" priority="6250" operator="lessThanOrEqual">
      <formula>0</formula>
    </cfRule>
  </conditionalFormatting>
  <conditionalFormatting sqref="T42">
    <cfRule type="cellIs" dxfId="6207" priority="6244" operator="lessThanOrEqual">
      <formula>0</formula>
    </cfRule>
  </conditionalFormatting>
  <conditionalFormatting sqref="T40">
    <cfRule type="cellIs" dxfId="6206" priority="6245" operator="lessThanOrEqual">
      <formula>0</formula>
    </cfRule>
  </conditionalFormatting>
  <conditionalFormatting sqref="T46">
    <cfRule type="cellIs" dxfId="6205" priority="6242" operator="lessThanOrEqual">
      <formula>0</formula>
    </cfRule>
  </conditionalFormatting>
  <conditionalFormatting sqref="T48">
    <cfRule type="cellIs" dxfId="6204" priority="6241" operator="lessThanOrEqual">
      <formula>0</formula>
    </cfRule>
  </conditionalFormatting>
  <conditionalFormatting sqref="T52">
    <cfRule type="cellIs" dxfId="6203" priority="6237" operator="lessThanOrEqual">
      <formula>0</formula>
    </cfRule>
  </conditionalFormatting>
  <conditionalFormatting sqref="T44">
    <cfRule type="cellIs" dxfId="6202" priority="6236" operator="lessThanOrEqual">
      <formula>0</formula>
    </cfRule>
  </conditionalFormatting>
  <conditionalFormatting sqref="T46">
    <cfRule type="cellIs" dxfId="6201" priority="6235" operator="lessThanOrEqual">
      <formula>0</formula>
    </cfRule>
  </conditionalFormatting>
  <conditionalFormatting sqref="T44">
    <cfRule type="cellIs" dxfId="6200" priority="6234" operator="lessThanOrEqual">
      <formula>0</formula>
    </cfRule>
  </conditionalFormatting>
  <conditionalFormatting sqref="T46">
    <cfRule type="cellIs" dxfId="6199" priority="6233" operator="lessThanOrEqual">
      <formula>0</formula>
    </cfRule>
  </conditionalFormatting>
  <conditionalFormatting sqref="T48">
    <cfRule type="cellIs" dxfId="6198" priority="6232" operator="lessThanOrEqual">
      <formula>0</formula>
    </cfRule>
  </conditionalFormatting>
  <conditionalFormatting sqref="T50">
    <cfRule type="cellIs" dxfId="6197" priority="6231" operator="lessThanOrEqual">
      <formula>0</formula>
    </cfRule>
  </conditionalFormatting>
  <conditionalFormatting sqref="T42">
    <cfRule type="cellIs" dxfId="6196" priority="6230" operator="lessThanOrEqual">
      <formula>0</formula>
    </cfRule>
  </conditionalFormatting>
  <conditionalFormatting sqref="T40">
    <cfRule type="cellIs" dxfId="6195" priority="6229" operator="lessThanOrEqual">
      <formula>0</formula>
    </cfRule>
  </conditionalFormatting>
  <conditionalFormatting sqref="T48">
    <cfRule type="cellIs" dxfId="6194" priority="6228" operator="lessThanOrEqual">
      <formula>0</formula>
    </cfRule>
  </conditionalFormatting>
  <conditionalFormatting sqref="T50">
    <cfRule type="cellIs" dxfId="6193" priority="6227" operator="lessThanOrEqual">
      <formula>0</formula>
    </cfRule>
  </conditionalFormatting>
  <conditionalFormatting sqref="T40">
    <cfRule type="cellIs" dxfId="6192" priority="6226" operator="lessThanOrEqual">
      <formula>0</formula>
    </cfRule>
  </conditionalFormatting>
  <conditionalFormatting sqref="T42">
    <cfRule type="cellIs" dxfId="6191" priority="6225" operator="lessThanOrEqual">
      <formula>0</formula>
    </cfRule>
  </conditionalFormatting>
  <conditionalFormatting sqref="T44">
    <cfRule type="cellIs" dxfId="6190" priority="6224" operator="lessThanOrEqual">
      <formula>0</formula>
    </cfRule>
  </conditionalFormatting>
  <conditionalFormatting sqref="T46">
    <cfRule type="cellIs" dxfId="6189" priority="6223" operator="lessThanOrEqual">
      <formula>0</formula>
    </cfRule>
  </conditionalFormatting>
  <conditionalFormatting sqref="T48">
    <cfRule type="cellIs" dxfId="6188" priority="6222" operator="lessThanOrEqual">
      <formula>0</formula>
    </cfRule>
  </conditionalFormatting>
  <conditionalFormatting sqref="T50">
    <cfRule type="cellIs" dxfId="6187" priority="6221" operator="lessThanOrEqual">
      <formula>0</formula>
    </cfRule>
  </conditionalFormatting>
  <conditionalFormatting sqref="T38">
    <cfRule type="cellIs" dxfId="6186" priority="6220" operator="lessThanOrEqual">
      <formula>0</formula>
    </cfRule>
  </conditionalFormatting>
  <conditionalFormatting sqref="T38">
    <cfRule type="cellIs" dxfId="6185" priority="6219" operator="lessThanOrEqual">
      <formula>0</formula>
    </cfRule>
  </conditionalFormatting>
  <conditionalFormatting sqref="T42">
    <cfRule type="cellIs" dxfId="6184" priority="6218" operator="lessThanOrEqual">
      <formula>0</formula>
    </cfRule>
  </conditionalFormatting>
  <conditionalFormatting sqref="T36">
    <cfRule type="cellIs" dxfId="6183" priority="6217" operator="lessThanOrEqual">
      <formula>0</formula>
    </cfRule>
  </conditionalFormatting>
  <conditionalFormatting sqref="T44">
    <cfRule type="cellIs" dxfId="6182" priority="6216" operator="lessThanOrEqual">
      <formula>0</formula>
    </cfRule>
  </conditionalFormatting>
  <conditionalFormatting sqref="T36">
    <cfRule type="cellIs" dxfId="6181" priority="6215" operator="lessThanOrEqual">
      <formula>0</formula>
    </cfRule>
  </conditionalFormatting>
  <conditionalFormatting sqref="T42">
    <cfRule type="cellIs" dxfId="6180" priority="6214" operator="lessThanOrEqual">
      <formula>0</formula>
    </cfRule>
  </conditionalFormatting>
  <conditionalFormatting sqref="T44">
    <cfRule type="cellIs" dxfId="6179" priority="6213" operator="lessThanOrEqual">
      <formula>0</formula>
    </cfRule>
  </conditionalFormatting>
  <conditionalFormatting sqref="T46">
    <cfRule type="cellIs" dxfId="6178" priority="6212" operator="lessThanOrEqual">
      <formula>0</formula>
    </cfRule>
  </conditionalFormatting>
  <conditionalFormatting sqref="T48">
    <cfRule type="cellIs" dxfId="6177" priority="6211" operator="lessThanOrEqual">
      <formula>0</formula>
    </cfRule>
  </conditionalFormatting>
  <conditionalFormatting sqref="T38">
    <cfRule type="cellIs" dxfId="6176" priority="6210" operator="lessThanOrEqual">
      <formula>0</formula>
    </cfRule>
  </conditionalFormatting>
  <conditionalFormatting sqref="T46">
    <cfRule type="cellIs" dxfId="6175" priority="6209" operator="lessThanOrEqual">
      <formula>0</formula>
    </cfRule>
  </conditionalFormatting>
  <conditionalFormatting sqref="T48">
    <cfRule type="cellIs" dxfId="6174" priority="6208" operator="lessThanOrEqual">
      <formula>0</formula>
    </cfRule>
  </conditionalFormatting>
  <conditionalFormatting sqref="T38">
    <cfRule type="cellIs" dxfId="6173" priority="6207" operator="lessThanOrEqual">
      <formula>0</formula>
    </cfRule>
  </conditionalFormatting>
  <conditionalFormatting sqref="T42">
    <cfRule type="cellIs" dxfId="6172" priority="6206" operator="lessThanOrEqual">
      <formula>0</formula>
    </cfRule>
  </conditionalFormatting>
  <conditionalFormatting sqref="T44">
    <cfRule type="cellIs" dxfId="6171" priority="6205" operator="lessThanOrEqual">
      <formula>0</formula>
    </cfRule>
  </conditionalFormatting>
  <conditionalFormatting sqref="T46">
    <cfRule type="cellIs" dxfId="6170" priority="6204" operator="lessThanOrEqual">
      <formula>0</formula>
    </cfRule>
  </conditionalFormatting>
  <conditionalFormatting sqref="T48">
    <cfRule type="cellIs" dxfId="6169" priority="6203" operator="lessThanOrEqual">
      <formula>0</formula>
    </cfRule>
  </conditionalFormatting>
  <conditionalFormatting sqref="T52">
    <cfRule type="cellIs" dxfId="6168" priority="6202" operator="lessThanOrEqual">
      <formula>0</formula>
    </cfRule>
  </conditionalFormatting>
  <conditionalFormatting sqref="T52">
    <cfRule type="cellIs" dxfId="6167" priority="6201" operator="lessThanOrEqual">
      <formula>0</formula>
    </cfRule>
  </conditionalFormatting>
  <conditionalFormatting sqref="T52">
    <cfRule type="cellIs" dxfId="6166" priority="6200" operator="lessThanOrEqual">
      <formula>0</formula>
    </cfRule>
  </conditionalFormatting>
  <conditionalFormatting sqref="T52">
    <cfRule type="cellIs" dxfId="6165" priority="6199" operator="lessThanOrEqual">
      <formula>0</formula>
    </cfRule>
  </conditionalFormatting>
  <conditionalFormatting sqref="T38">
    <cfRule type="cellIs" dxfId="6164" priority="6197" operator="lessThanOrEqual">
      <formula>0</formula>
    </cfRule>
  </conditionalFormatting>
  <conditionalFormatting sqref="T46">
    <cfRule type="cellIs" dxfId="6163" priority="6196" operator="lessThanOrEqual">
      <formula>0</formula>
    </cfRule>
  </conditionalFormatting>
  <conditionalFormatting sqref="T46">
    <cfRule type="cellIs" dxfId="6162" priority="6192" operator="lessThanOrEqual">
      <formula>0</formula>
    </cfRule>
  </conditionalFormatting>
  <conditionalFormatting sqref="T44">
    <cfRule type="cellIs" dxfId="6161" priority="6198" operator="lessThanOrEqual">
      <formula>0</formula>
    </cfRule>
  </conditionalFormatting>
  <conditionalFormatting sqref="T36">
    <cfRule type="cellIs" dxfId="6160" priority="6195" operator="lessThanOrEqual">
      <formula>0</formula>
    </cfRule>
  </conditionalFormatting>
  <conditionalFormatting sqref="T38">
    <cfRule type="cellIs" dxfId="6159" priority="6194" operator="lessThanOrEqual">
      <formula>0</formula>
    </cfRule>
  </conditionalFormatting>
  <conditionalFormatting sqref="T44">
    <cfRule type="cellIs" dxfId="6158" priority="6193" operator="lessThanOrEqual">
      <formula>0</formula>
    </cfRule>
  </conditionalFormatting>
  <conditionalFormatting sqref="T48">
    <cfRule type="cellIs" dxfId="6157" priority="6191" operator="lessThanOrEqual">
      <formula>0</formula>
    </cfRule>
  </conditionalFormatting>
  <conditionalFormatting sqref="T50">
    <cfRule type="cellIs" dxfId="6156" priority="6190" operator="lessThanOrEqual">
      <formula>0</formula>
    </cfRule>
  </conditionalFormatting>
  <conditionalFormatting sqref="T46">
    <cfRule type="cellIs" dxfId="6155" priority="6180" operator="lessThanOrEqual">
      <formula>0</formula>
    </cfRule>
  </conditionalFormatting>
  <conditionalFormatting sqref="T44">
    <cfRule type="cellIs" dxfId="6154" priority="6181" operator="lessThanOrEqual">
      <formula>0</formula>
    </cfRule>
  </conditionalFormatting>
  <conditionalFormatting sqref="T44">
    <cfRule type="cellIs" dxfId="6153" priority="6179" operator="lessThanOrEqual">
      <formula>0</formula>
    </cfRule>
  </conditionalFormatting>
  <conditionalFormatting sqref="T42">
    <cfRule type="cellIs" dxfId="6152" priority="6157" operator="lessThanOrEqual">
      <formula>0</formula>
    </cfRule>
  </conditionalFormatting>
  <conditionalFormatting sqref="T44">
    <cfRule type="cellIs" dxfId="6151" priority="6156" operator="lessThanOrEqual">
      <formula>0</formula>
    </cfRule>
  </conditionalFormatting>
  <conditionalFormatting sqref="T46">
    <cfRule type="cellIs" dxfId="6150" priority="6155" operator="lessThanOrEqual">
      <formula>0</formula>
    </cfRule>
  </conditionalFormatting>
  <conditionalFormatting sqref="T48">
    <cfRule type="cellIs" dxfId="6149" priority="6154" operator="lessThanOrEqual">
      <formula>0</formula>
    </cfRule>
  </conditionalFormatting>
  <conditionalFormatting sqref="T52">
    <cfRule type="cellIs" dxfId="6148" priority="6141" operator="lessThanOrEqual">
      <formula>0</formula>
    </cfRule>
  </conditionalFormatting>
  <conditionalFormatting sqref="T52">
    <cfRule type="cellIs" dxfId="6147" priority="6140" operator="lessThanOrEqual">
      <formula>0</formula>
    </cfRule>
  </conditionalFormatting>
  <conditionalFormatting sqref="T52">
    <cfRule type="cellIs" dxfId="6146" priority="6138" operator="lessThanOrEqual">
      <formula>0</formula>
    </cfRule>
  </conditionalFormatting>
  <conditionalFormatting sqref="T52">
    <cfRule type="cellIs" dxfId="6145" priority="6139" operator="lessThanOrEqual">
      <formula>0</formula>
    </cfRule>
  </conditionalFormatting>
  <conditionalFormatting sqref="T52">
    <cfRule type="cellIs" dxfId="6144" priority="6137" operator="lessThanOrEqual">
      <formula>0</formula>
    </cfRule>
  </conditionalFormatting>
  <conditionalFormatting sqref="T52">
    <cfRule type="cellIs" dxfId="6143" priority="6136" operator="lessThanOrEqual">
      <formula>0</formula>
    </cfRule>
  </conditionalFormatting>
  <conditionalFormatting sqref="T52">
    <cfRule type="cellIs" dxfId="6142" priority="6135" operator="lessThanOrEqual">
      <formula>0</formula>
    </cfRule>
  </conditionalFormatting>
  <conditionalFormatting sqref="T52">
    <cfRule type="cellIs" dxfId="6141" priority="6134" operator="lessThanOrEqual">
      <formula>0</formula>
    </cfRule>
  </conditionalFormatting>
  <conditionalFormatting sqref="T52">
    <cfRule type="cellIs" dxfId="6140" priority="6149" operator="lessThanOrEqual">
      <formula>0</formula>
    </cfRule>
  </conditionalFormatting>
  <conditionalFormatting sqref="T52">
    <cfRule type="cellIs" dxfId="6139" priority="6148" operator="lessThanOrEqual">
      <formula>0</formula>
    </cfRule>
  </conditionalFormatting>
  <conditionalFormatting sqref="T52">
    <cfRule type="cellIs" dxfId="6138" priority="6147" operator="lessThanOrEqual">
      <formula>0</formula>
    </cfRule>
  </conditionalFormatting>
  <conditionalFormatting sqref="T52">
    <cfRule type="cellIs" dxfId="6137" priority="6146" operator="lessThanOrEqual">
      <formula>0</formula>
    </cfRule>
  </conditionalFormatting>
  <conditionalFormatting sqref="T52">
    <cfRule type="cellIs" dxfId="6136" priority="6145" operator="lessThanOrEqual">
      <formula>0</formula>
    </cfRule>
  </conditionalFormatting>
  <conditionalFormatting sqref="T52">
    <cfRule type="cellIs" dxfId="6135" priority="6144" operator="lessThanOrEqual">
      <formula>0</formula>
    </cfRule>
  </conditionalFormatting>
  <conditionalFormatting sqref="T52">
    <cfRule type="cellIs" dxfId="6134" priority="6143" operator="lessThanOrEqual">
      <formula>0</formula>
    </cfRule>
  </conditionalFormatting>
  <conditionalFormatting sqref="T52">
    <cfRule type="cellIs" dxfId="6133" priority="6142" operator="lessThanOrEqual">
      <formula>0</formula>
    </cfRule>
  </conditionalFormatting>
  <conditionalFormatting sqref="T40">
    <cfRule type="cellIs" dxfId="6132" priority="6027" operator="lessThanOrEqual">
      <formula>0</formula>
    </cfRule>
  </conditionalFormatting>
  <conditionalFormatting sqref="T46">
    <cfRule type="cellIs" dxfId="6131" priority="6026" operator="lessThanOrEqual">
      <formula>0</formula>
    </cfRule>
  </conditionalFormatting>
  <conditionalFormatting sqref="T48">
    <cfRule type="cellIs" dxfId="6130" priority="6025" operator="lessThanOrEqual">
      <formula>0</formula>
    </cfRule>
  </conditionalFormatting>
  <conditionalFormatting sqref="T46">
    <cfRule type="cellIs" dxfId="6129" priority="6021" operator="lessThanOrEqual">
      <formula>0</formula>
    </cfRule>
  </conditionalFormatting>
  <conditionalFormatting sqref="T40">
    <cfRule type="cellIs" dxfId="6128" priority="6024" operator="lessThanOrEqual">
      <formula>0</formula>
    </cfRule>
  </conditionalFormatting>
  <conditionalFormatting sqref="T42">
    <cfRule type="cellIs" dxfId="6127" priority="6023" operator="lessThanOrEqual">
      <formula>0</formula>
    </cfRule>
  </conditionalFormatting>
  <conditionalFormatting sqref="T44">
    <cfRule type="cellIs" dxfId="6126" priority="6022" operator="lessThanOrEqual">
      <formula>0</formula>
    </cfRule>
  </conditionalFormatting>
  <conditionalFormatting sqref="T48">
    <cfRule type="cellIs" dxfId="6125" priority="6020" operator="lessThanOrEqual">
      <formula>0</formula>
    </cfRule>
  </conditionalFormatting>
  <conditionalFormatting sqref="T52">
    <cfRule type="cellIs" dxfId="6124" priority="6019" operator="lessThanOrEqual">
      <formula>0</formula>
    </cfRule>
  </conditionalFormatting>
  <conditionalFormatting sqref="T40">
    <cfRule type="cellIs" dxfId="6123" priority="6009" operator="lessThanOrEqual">
      <formula>0</formula>
    </cfRule>
  </conditionalFormatting>
  <conditionalFormatting sqref="T46">
    <cfRule type="cellIs" dxfId="6122" priority="6008" operator="lessThanOrEqual">
      <formula>0</formula>
    </cfRule>
  </conditionalFormatting>
  <conditionalFormatting sqref="T48">
    <cfRule type="cellIs" dxfId="6121" priority="6007" operator="lessThanOrEqual">
      <formula>0</formula>
    </cfRule>
  </conditionalFormatting>
  <conditionalFormatting sqref="T52">
    <cfRule type="cellIs" dxfId="6120" priority="5998" operator="lessThanOrEqual">
      <formula>0</formula>
    </cfRule>
  </conditionalFormatting>
  <conditionalFormatting sqref="T44">
    <cfRule type="cellIs" dxfId="6119" priority="6012" operator="lessThanOrEqual">
      <formula>0</formula>
    </cfRule>
  </conditionalFormatting>
  <conditionalFormatting sqref="T46">
    <cfRule type="cellIs" dxfId="6118" priority="6011" operator="lessThanOrEqual">
      <formula>0</formula>
    </cfRule>
  </conditionalFormatting>
  <conditionalFormatting sqref="T48">
    <cfRule type="cellIs" dxfId="6117" priority="6010" operator="lessThanOrEqual">
      <formula>0</formula>
    </cfRule>
  </conditionalFormatting>
  <conditionalFormatting sqref="T40">
    <cfRule type="cellIs" dxfId="6116" priority="6006" operator="lessThanOrEqual">
      <formula>0</formula>
    </cfRule>
  </conditionalFormatting>
  <conditionalFormatting sqref="T42">
    <cfRule type="cellIs" dxfId="6115" priority="6005" operator="lessThanOrEqual">
      <formula>0</formula>
    </cfRule>
  </conditionalFormatting>
  <conditionalFormatting sqref="T44">
    <cfRule type="cellIs" dxfId="6114" priority="6004" operator="lessThanOrEqual">
      <formula>0</formula>
    </cfRule>
  </conditionalFormatting>
  <conditionalFormatting sqref="T46">
    <cfRule type="cellIs" dxfId="6113" priority="6003" operator="lessThanOrEqual">
      <formula>0</formula>
    </cfRule>
  </conditionalFormatting>
  <conditionalFormatting sqref="T48">
    <cfRule type="cellIs" dxfId="6112" priority="6002" operator="lessThanOrEqual">
      <formula>0</formula>
    </cfRule>
  </conditionalFormatting>
  <conditionalFormatting sqref="T52">
    <cfRule type="cellIs" dxfId="6111" priority="6001" operator="lessThanOrEqual">
      <formula>0</formula>
    </cfRule>
  </conditionalFormatting>
  <conditionalFormatting sqref="T52">
    <cfRule type="cellIs" dxfId="6110" priority="6000" operator="lessThanOrEqual">
      <formula>0</formula>
    </cfRule>
  </conditionalFormatting>
  <conditionalFormatting sqref="T52">
    <cfRule type="cellIs" dxfId="6109" priority="5999" operator="lessThanOrEqual">
      <formula>0</formula>
    </cfRule>
  </conditionalFormatting>
  <conditionalFormatting sqref="T44">
    <cfRule type="cellIs" dxfId="6108" priority="5997" operator="lessThanOrEqual">
      <formula>0</formula>
    </cfRule>
  </conditionalFormatting>
  <conditionalFormatting sqref="T46">
    <cfRule type="cellIs" dxfId="6107" priority="5996" operator="lessThanOrEqual">
      <formula>0</formula>
    </cfRule>
  </conditionalFormatting>
  <conditionalFormatting sqref="T44">
    <cfRule type="cellIs" dxfId="6106" priority="5995" operator="lessThanOrEqual">
      <formula>0</formula>
    </cfRule>
  </conditionalFormatting>
  <conditionalFormatting sqref="T46">
    <cfRule type="cellIs" dxfId="6105" priority="5994" operator="lessThanOrEqual">
      <formula>0</formula>
    </cfRule>
  </conditionalFormatting>
  <conditionalFormatting sqref="T48">
    <cfRule type="cellIs" dxfId="6104" priority="5993" operator="lessThanOrEqual">
      <formula>0</formula>
    </cfRule>
  </conditionalFormatting>
  <conditionalFormatting sqref="T50">
    <cfRule type="cellIs" dxfId="6103" priority="5992" operator="lessThanOrEqual">
      <formula>0</formula>
    </cfRule>
  </conditionalFormatting>
  <conditionalFormatting sqref="T42">
    <cfRule type="cellIs" dxfId="6102" priority="5991" operator="lessThanOrEqual">
      <formula>0</formula>
    </cfRule>
  </conditionalFormatting>
  <conditionalFormatting sqref="T40">
    <cfRule type="cellIs" dxfId="6101" priority="5990" operator="lessThanOrEqual">
      <formula>0</formula>
    </cfRule>
  </conditionalFormatting>
  <conditionalFormatting sqref="T48">
    <cfRule type="cellIs" dxfId="6100" priority="5989" operator="lessThanOrEqual">
      <formula>0</formula>
    </cfRule>
  </conditionalFormatting>
  <conditionalFormatting sqref="T50">
    <cfRule type="cellIs" dxfId="6099" priority="5988" operator="lessThanOrEqual">
      <formula>0</formula>
    </cfRule>
  </conditionalFormatting>
  <conditionalFormatting sqref="T48">
    <cfRule type="cellIs" dxfId="6098" priority="5983" operator="lessThanOrEqual">
      <formula>0</formula>
    </cfRule>
  </conditionalFormatting>
  <conditionalFormatting sqref="T50">
    <cfRule type="cellIs" dxfId="6097" priority="5982" operator="lessThanOrEqual">
      <formula>0</formula>
    </cfRule>
  </conditionalFormatting>
  <conditionalFormatting sqref="T38">
    <cfRule type="cellIs" dxfId="6096" priority="5981" operator="lessThanOrEqual">
      <formula>0</formula>
    </cfRule>
  </conditionalFormatting>
  <conditionalFormatting sqref="T38">
    <cfRule type="cellIs" dxfId="6095" priority="5980" operator="lessThanOrEqual">
      <formula>0</formula>
    </cfRule>
  </conditionalFormatting>
  <conditionalFormatting sqref="T38">
    <cfRule type="cellIs" dxfId="6094" priority="6133" operator="lessThanOrEqual">
      <formula>0</formula>
    </cfRule>
  </conditionalFormatting>
  <conditionalFormatting sqref="T40">
    <cfRule type="cellIs" dxfId="6093" priority="6132" operator="lessThanOrEqual">
      <formula>0</formula>
    </cfRule>
  </conditionalFormatting>
  <conditionalFormatting sqref="T53">
    <cfRule type="cellIs" dxfId="6092" priority="6131" operator="lessThanOrEqual">
      <formula>0</formula>
    </cfRule>
  </conditionalFormatting>
  <conditionalFormatting sqref="T38">
    <cfRule type="cellIs" dxfId="6091" priority="6130" operator="lessThanOrEqual">
      <formula>0</formula>
    </cfRule>
  </conditionalFormatting>
  <conditionalFormatting sqref="T40">
    <cfRule type="cellIs" dxfId="6090" priority="6129" operator="lessThanOrEqual">
      <formula>0</formula>
    </cfRule>
  </conditionalFormatting>
  <conditionalFormatting sqref="T42">
    <cfRule type="cellIs" dxfId="6089" priority="6128" operator="lessThanOrEqual">
      <formula>0</formula>
    </cfRule>
  </conditionalFormatting>
  <conditionalFormatting sqref="T44">
    <cfRule type="cellIs" dxfId="6088" priority="6127" operator="lessThanOrEqual">
      <formula>0</formula>
    </cfRule>
  </conditionalFormatting>
  <conditionalFormatting sqref="T42">
    <cfRule type="cellIs" dxfId="6087" priority="6126" operator="lessThanOrEqual">
      <formula>0</formula>
    </cfRule>
  </conditionalFormatting>
  <conditionalFormatting sqref="T44">
    <cfRule type="cellIs" dxfId="6086" priority="6125" operator="lessThanOrEqual">
      <formula>0</formula>
    </cfRule>
  </conditionalFormatting>
  <conditionalFormatting sqref="T38">
    <cfRule type="cellIs" dxfId="6085" priority="6124" operator="lessThanOrEqual">
      <formula>0</formula>
    </cfRule>
  </conditionalFormatting>
  <conditionalFormatting sqref="T40">
    <cfRule type="cellIs" dxfId="6084" priority="6123" operator="lessThanOrEqual">
      <formula>0</formula>
    </cfRule>
  </conditionalFormatting>
  <conditionalFormatting sqref="T42">
    <cfRule type="cellIs" dxfId="6083" priority="6122" operator="lessThanOrEqual">
      <formula>0</formula>
    </cfRule>
  </conditionalFormatting>
  <conditionalFormatting sqref="T44">
    <cfRule type="cellIs" dxfId="6082" priority="6121" operator="lessThanOrEqual">
      <formula>0</formula>
    </cfRule>
  </conditionalFormatting>
  <conditionalFormatting sqref="T50">
    <cfRule type="cellIs" dxfId="6081" priority="6119" operator="lessThanOrEqual">
      <formula>0</formula>
    </cfRule>
  </conditionalFormatting>
  <conditionalFormatting sqref="T50">
    <cfRule type="cellIs" dxfId="6080" priority="6118" operator="lessThanOrEqual">
      <formula>0</formula>
    </cfRule>
  </conditionalFormatting>
  <conditionalFormatting sqref="T50">
    <cfRule type="cellIs" dxfId="6079" priority="6120" operator="lessThanOrEqual">
      <formula>0</formula>
    </cfRule>
  </conditionalFormatting>
  <conditionalFormatting sqref="T50">
    <cfRule type="cellIs" dxfId="6078" priority="6117" operator="lessThanOrEqual">
      <formula>0</formula>
    </cfRule>
  </conditionalFormatting>
  <conditionalFormatting sqref="T48">
    <cfRule type="cellIs" dxfId="6077" priority="6116" operator="lessThanOrEqual">
      <formula>0</formula>
    </cfRule>
  </conditionalFormatting>
  <conditionalFormatting sqref="T48">
    <cfRule type="cellIs" dxfId="6076" priority="6115" operator="lessThanOrEqual">
      <formula>0</formula>
    </cfRule>
  </conditionalFormatting>
  <conditionalFormatting sqref="T48">
    <cfRule type="cellIs" dxfId="6075" priority="6114" operator="lessThanOrEqual">
      <formula>0</formula>
    </cfRule>
  </conditionalFormatting>
  <conditionalFormatting sqref="T48">
    <cfRule type="cellIs" dxfId="6074" priority="6113" operator="lessThanOrEqual">
      <formula>0</formula>
    </cfRule>
  </conditionalFormatting>
  <conditionalFormatting sqref="T38">
    <cfRule type="cellIs" dxfId="6073" priority="6106" operator="lessThanOrEqual">
      <formula>0</formula>
    </cfRule>
  </conditionalFormatting>
  <conditionalFormatting sqref="T42">
    <cfRule type="cellIs" dxfId="6072" priority="6111" operator="lessThanOrEqual">
      <formula>0</formula>
    </cfRule>
  </conditionalFormatting>
  <conditionalFormatting sqref="T42">
    <cfRule type="cellIs" dxfId="6071" priority="6109" operator="lessThanOrEqual">
      <formula>0</formula>
    </cfRule>
  </conditionalFormatting>
  <conditionalFormatting sqref="T40">
    <cfRule type="cellIs" dxfId="6070" priority="6112" operator="lessThanOrEqual">
      <formula>0</formula>
    </cfRule>
  </conditionalFormatting>
  <conditionalFormatting sqref="T40">
    <cfRule type="cellIs" dxfId="6069" priority="6110" operator="lessThanOrEqual">
      <formula>0</formula>
    </cfRule>
  </conditionalFormatting>
  <conditionalFormatting sqref="T44">
    <cfRule type="cellIs" dxfId="6068" priority="6108" operator="lessThanOrEqual">
      <formula>0</formula>
    </cfRule>
  </conditionalFormatting>
  <conditionalFormatting sqref="T46">
    <cfRule type="cellIs" dxfId="6067" priority="6107" operator="lessThanOrEqual">
      <formula>0</formula>
    </cfRule>
  </conditionalFormatting>
  <conditionalFormatting sqref="T44">
    <cfRule type="cellIs" dxfId="6066" priority="6105" operator="lessThanOrEqual">
      <formula>0</formula>
    </cfRule>
  </conditionalFormatting>
  <conditionalFormatting sqref="T46">
    <cfRule type="cellIs" dxfId="6065" priority="6104" operator="lessThanOrEqual">
      <formula>0</formula>
    </cfRule>
  </conditionalFormatting>
  <conditionalFormatting sqref="T40">
    <cfRule type="cellIs" dxfId="6064" priority="6102" operator="lessThanOrEqual">
      <formula>0</formula>
    </cfRule>
  </conditionalFormatting>
  <conditionalFormatting sqref="T38">
    <cfRule type="cellIs" dxfId="6063" priority="6103" operator="lessThanOrEqual">
      <formula>0</formula>
    </cfRule>
  </conditionalFormatting>
  <conditionalFormatting sqref="T42">
    <cfRule type="cellIs" dxfId="6062" priority="6101" operator="lessThanOrEqual">
      <formula>0</formula>
    </cfRule>
  </conditionalFormatting>
  <conditionalFormatting sqref="T44">
    <cfRule type="cellIs" dxfId="6061" priority="6100" operator="lessThanOrEqual">
      <formula>0</formula>
    </cfRule>
  </conditionalFormatting>
  <conditionalFormatting sqref="T46">
    <cfRule type="cellIs" dxfId="6060" priority="6099" operator="lessThanOrEqual">
      <formula>0</formula>
    </cfRule>
  </conditionalFormatting>
  <conditionalFormatting sqref="T50">
    <cfRule type="cellIs" dxfId="6059" priority="6098" operator="lessThanOrEqual">
      <formula>0</formula>
    </cfRule>
  </conditionalFormatting>
  <conditionalFormatting sqref="T50">
    <cfRule type="cellIs" dxfId="6058" priority="6097" operator="lessThanOrEqual">
      <formula>0</formula>
    </cfRule>
  </conditionalFormatting>
  <conditionalFormatting sqref="T50">
    <cfRule type="cellIs" dxfId="6057" priority="6096" operator="lessThanOrEqual">
      <formula>0</formula>
    </cfRule>
  </conditionalFormatting>
  <conditionalFormatting sqref="T50">
    <cfRule type="cellIs" dxfId="6056" priority="6095" operator="lessThanOrEqual">
      <formula>0</formula>
    </cfRule>
  </conditionalFormatting>
  <conditionalFormatting sqref="T42">
    <cfRule type="cellIs" dxfId="6055" priority="6093" operator="lessThanOrEqual">
      <formula>0</formula>
    </cfRule>
  </conditionalFormatting>
  <conditionalFormatting sqref="T50">
    <cfRule type="cellIs" dxfId="6054" priority="6080" operator="lessThanOrEqual">
      <formula>0</formula>
    </cfRule>
  </conditionalFormatting>
  <conditionalFormatting sqref="T50">
    <cfRule type="cellIs" dxfId="6053" priority="6079" operator="lessThanOrEqual">
      <formula>0</formula>
    </cfRule>
  </conditionalFormatting>
  <conditionalFormatting sqref="T50">
    <cfRule type="cellIs" dxfId="6052" priority="6078" operator="lessThanOrEqual">
      <formula>0</formula>
    </cfRule>
  </conditionalFormatting>
  <conditionalFormatting sqref="T42">
    <cfRule type="cellIs" dxfId="6051" priority="6091" operator="lessThanOrEqual">
      <formula>0</formula>
    </cfRule>
  </conditionalFormatting>
  <conditionalFormatting sqref="T42">
    <cfRule type="cellIs" dxfId="6050" priority="6083" operator="lessThanOrEqual">
      <formula>0</formula>
    </cfRule>
  </conditionalFormatting>
  <conditionalFormatting sqref="T46">
    <cfRule type="cellIs" dxfId="6049" priority="6089" operator="lessThanOrEqual">
      <formula>0</formula>
    </cfRule>
  </conditionalFormatting>
  <conditionalFormatting sqref="T44">
    <cfRule type="cellIs" dxfId="6048" priority="6087" operator="lessThanOrEqual">
      <formula>0</formula>
    </cfRule>
  </conditionalFormatting>
  <conditionalFormatting sqref="T38">
    <cfRule type="cellIs" dxfId="6047" priority="6088" operator="lessThanOrEqual">
      <formula>0</formula>
    </cfRule>
  </conditionalFormatting>
  <conditionalFormatting sqref="T46">
    <cfRule type="cellIs" dxfId="6046" priority="6086" operator="lessThanOrEqual">
      <formula>0</formula>
    </cfRule>
  </conditionalFormatting>
  <conditionalFormatting sqref="T40">
    <cfRule type="cellIs" dxfId="6045" priority="6094" operator="lessThanOrEqual">
      <formula>0</formula>
    </cfRule>
  </conditionalFormatting>
  <conditionalFormatting sqref="T40">
    <cfRule type="cellIs" dxfId="6044" priority="6092" operator="lessThanOrEqual">
      <formula>0</formula>
    </cfRule>
  </conditionalFormatting>
  <conditionalFormatting sqref="T44">
    <cfRule type="cellIs" dxfId="6043" priority="6090" operator="lessThanOrEqual">
      <formula>0</formula>
    </cfRule>
  </conditionalFormatting>
  <conditionalFormatting sqref="T40">
    <cfRule type="cellIs" dxfId="6042" priority="6084" operator="lessThanOrEqual">
      <formula>0</formula>
    </cfRule>
  </conditionalFormatting>
  <conditionalFormatting sqref="T38">
    <cfRule type="cellIs" dxfId="6041" priority="6085" operator="lessThanOrEqual">
      <formula>0</formula>
    </cfRule>
  </conditionalFormatting>
  <conditionalFormatting sqref="T44">
    <cfRule type="cellIs" dxfId="6040" priority="6082" operator="lessThanOrEqual">
      <formula>0</formula>
    </cfRule>
  </conditionalFormatting>
  <conditionalFormatting sqref="T46">
    <cfRule type="cellIs" dxfId="6039" priority="6081" operator="lessThanOrEqual">
      <formula>0</formula>
    </cfRule>
  </conditionalFormatting>
  <conditionalFormatting sqref="T50">
    <cfRule type="cellIs" dxfId="6038" priority="6077" operator="lessThanOrEqual">
      <formula>0</formula>
    </cfRule>
  </conditionalFormatting>
  <conditionalFormatting sqref="T42">
    <cfRule type="cellIs" dxfId="6037" priority="6076" operator="lessThanOrEqual">
      <formula>0</formula>
    </cfRule>
  </conditionalFormatting>
  <conditionalFormatting sqref="T44">
    <cfRule type="cellIs" dxfId="6036" priority="6075" operator="lessThanOrEqual">
      <formula>0</formula>
    </cfRule>
  </conditionalFormatting>
  <conditionalFormatting sqref="T42">
    <cfRule type="cellIs" dxfId="6035" priority="6074" operator="lessThanOrEqual">
      <formula>0</formula>
    </cfRule>
  </conditionalFormatting>
  <conditionalFormatting sqref="T44">
    <cfRule type="cellIs" dxfId="6034" priority="6073" operator="lessThanOrEqual">
      <formula>0</formula>
    </cfRule>
  </conditionalFormatting>
  <conditionalFormatting sqref="T46">
    <cfRule type="cellIs" dxfId="6033" priority="6072" operator="lessThanOrEqual">
      <formula>0</formula>
    </cfRule>
  </conditionalFormatting>
  <conditionalFormatting sqref="T48">
    <cfRule type="cellIs" dxfId="6032" priority="6071" operator="lessThanOrEqual">
      <formula>0</formula>
    </cfRule>
  </conditionalFormatting>
  <conditionalFormatting sqref="T40">
    <cfRule type="cellIs" dxfId="6031" priority="6070" operator="lessThanOrEqual">
      <formula>0</formula>
    </cfRule>
  </conditionalFormatting>
  <conditionalFormatting sqref="T38">
    <cfRule type="cellIs" dxfId="6030" priority="6069" operator="lessThanOrEqual">
      <formula>0</formula>
    </cfRule>
  </conditionalFormatting>
  <conditionalFormatting sqref="T46">
    <cfRule type="cellIs" dxfId="6029" priority="6068" operator="lessThanOrEqual">
      <formula>0</formula>
    </cfRule>
  </conditionalFormatting>
  <conditionalFormatting sqref="T48">
    <cfRule type="cellIs" dxfId="6028" priority="6067" operator="lessThanOrEqual">
      <formula>0</formula>
    </cfRule>
  </conditionalFormatting>
  <conditionalFormatting sqref="T38">
    <cfRule type="cellIs" dxfId="6027" priority="6066" operator="lessThanOrEqual">
      <formula>0</formula>
    </cfRule>
  </conditionalFormatting>
  <conditionalFormatting sqref="T40">
    <cfRule type="cellIs" dxfId="6026" priority="6065" operator="lessThanOrEqual">
      <formula>0</formula>
    </cfRule>
  </conditionalFormatting>
  <conditionalFormatting sqref="T42">
    <cfRule type="cellIs" dxfId="6025" priority="6064" operator="lessThanOrEqual">
      <formula>0</formula>
    </cfRule>
  </conditionalFormatting>
  <conditionalFormatting sqref="T44">
    <cfRule type="cellIs" dxfId="6024" priority="6063" operator="lessThanOrEqual">
      <formula>0</formula>
    </cfRule>
  </conditionalFormatting>
  <conditionalFormatting sqref="T46">
    <cfRule type="cellIs" dxfId="6023" priority="6062" operator="lessThanOrEqual">
      <formula>0</formula>
    </cfRule>
  </conditionalFormatting>
  <conditionalFormatting sqref="T48">
    <cfRule type="cellIs" dxfId="6022" priority="6061" operator="lessThanOrEqual">
      <formula>0</formula>
    </cfRule>
  </conditionalFormatting>
  <conditionalFormatting sqref="T36">
    <cfRule type="cellIs" dxfId="6021" priority="6060" operator="lessThanOrEqual">
      <formula>0</formula>
    </cfRule>
  </conditionalFormatting>
  <conditionalFormatting sqref="T36">
    <cfRule type="cellIs" dxfId="6020" priority="6059" operator="lessThanOrEqual">
      <formula>0</formula>
    </cfRule>
  </conditionalFormatting>
  <conditionalFormatting sqref="T52">
    <cfRule type="cellIs" dxfId="6019" priority="6058" operator="lessThanOrEqual">
      <formula>0</formula>
    </cfRule>
  </conditionalFormatting>
  <conditionalFormatting sqref="T52">
    <cfRule type="cellIs" dxfId="6018" priority="6016" operator="lessThanOrEqual">
      <formula>0</formula>
    </cfRule>
  </conditionalFormatting>
  <conditionalFormatting sqref="T40">
    <cfRule type="cellIs" dxfId="6017" priority="6057" operator="lessThanOrEqual">
      <formula>0</formula>
    </cfRule>
  </conditionalFormatting>
  <conditionalFormatting sqref="T42">
    <cfRule type="cellIs" dxfId="6016" priority="6056" operator="lessThanOrEqual">
      <formula>0</formula>
    </cfRule>
  </conditionalFormatting>
  <conditionalFormatting sqref="T40">
    <cfRule type="cellIs" dxfId="6015" priority="6055" operator="lessThanOrEqual">
      <formula>0</formula>
    </cfRule>
  </conditionalFormatting>
  <conditionalFormatting sqref="T42">
    <cfRule type="cellIs" dxfId="6014" priority="6054" operator="lessThanOrEqual">
      <formula>0</formula>
    </cfRule>
  </conditionalFormatting>
  <conditionalFormatting sqref="T44">
    <cfRule type="cellIs" dxfId="6013" priority="6053" operator="lessThanOrEqual">
      <formula>0</formula>
    </cfRule>
  </conditionalFormatting>
  <conditionalFormatting sqref="T46">
    <cfRule type="cellIs" dxfId="6012" priority="6052" operator="lessThanOrEqual">
      <formula>0</formula>
    </cfRule>
  </conditionalFormatting>
  <conditionalFormatting sqref="T36">
    <cfRule type="cellIs" dxfId="6011" priority="6051" operator="lessThanOrEqual">
      <formula>0</formula>
    </cfRule>
  </conditionalFormatting>
  <conditionalFormatting sqref="T44">
    <cfRule type="cellIs" dxfId="6010" priority="6050" operator="lessThanOrEqual">
      <formula>0</formula>
    </cfRule>
  </conditionalFormatting>
  <conditionalFormatting sqref="T46">
    <cfRule type="cellIs" dxfId="6009" priority="6049" operator="lessThanOrEqual">
      <formula>0</formula>
    </cfRule>
  </conditionalFormatting>
  <conditionalFormatting sqref="T36">
    <cfRule type="cellIs" dxfId="6008" priority="6048" operator="lessThanOrEqual">
      <formula>0</formula>
    </cfRule>
  </conditionalFormatting>
  <conditionalFormatting sqref="T40">
    <cfRule type="cellIs" dxfId="6007" priority="6047" operator="lessThanOrEqual">
      <formula>0</formula>
    </cfRule>
  </conditionalFormatting>
  <conditionalFormatting sqref="T42">
    <cfRule type="cellIs" dxfId="6006" priority="6046" operator="lessThanOrEqual">
      <formula>0</formula>
    </cfRule>
  </conditionalFormatting>
  <conditionalFormatting sqref="T44">
    <cfRule type="cellIs" dxfId="6005" priority="6045" operator="lessThanOrEqual">
      <formula>0</formula>
    </cfRule>
  </conditionalFormatting>
  <conditionalFormatting sqref="T46">
    <cfRule type="cellIs" dxfId="6004" priority="6044" operator="lessThanOrEqual">
      <formula>0</formula>
    </cfRule>
  </conditionalFormatting>
  <conditionalFormatting sqref="T52">
    <cfRule type="cellIs" dxfId="6003" priority="6042" operator="lessThanOrEqual">
      <formula>0</formula>
    </cfRule>
  </conditionalFormatting>
  <conditionalFormatting sqref="T52">
    <cfRule type="cellIs" dxfId="6002" priority="6041" operator="lessThanOrEqual">
      <formula>0</formula>
    </cfRule>
  </conditionalFormatting>
  <conditionalFormatting sqref="T52">
    <cfRule type="cellIs" dxfId="6001" priority="6043" operator="lessThanOrEqual">
      <formula>0</formula>
    </cfRule>
  </conditionalFormatting>
  <conditionalFormatting sqref="T52">
    <cfRule type="cellIs" dxfId="6000" priority="6040" operator="lessThanOrEqual">
      <formula>0</formula>
    </cfRule>
  </conditionalFormatting>
  <conditionalFormatting sqref="T50">
    <cfRule type="cellIs" dxfId="5999" priority="6039" operator="lessThanOrEqual">
      <formula>0</formula>
    </cfRule>
  </conditionalFormatting>
  <conditionalFormatting sqref="T50">
    <cfRule type="cellIs" dxfId="5998" priority="6038" operator="lessThanOrEqual">
      <formula>0</formula>
    </cfRule>
  </conditionalFormatting>
  <conditionalFormatting sqref="T50">
    <cfRule type="cellIs" dxfId="5997" priority="6037" operator="lessThanOrEqual">
      <formula>0</formula>
    </cfRule>
  </conditionalFormatting>
  <conditionalFormatting sqref="T50">
    <cfRule type="cellIs" dxfId="5996" priority="6036" operator="lessThanOrEqual">
      <formula>0</formula>
    </cfRule>
  </conditionalFormatting>
  <conditionalFormatting sqref="T36">
    <cfRule type="cellIs" dxfId="5995" priority="6034" operator="lessThanOrEqual">
      <formula>0</formula>
    </cfRule>
  </conditionalFormatting>
  <conditionalFormatting sqref="T44">
    <cfRule type="cellIs" dxfId="5994" priority="6033" operator="lessThanOrEqual">
      <formula>0</formula>
    </cfRule>
  </conditionalFormatting>
  <conditionalFormatting sqref="T44">
    <cfRule type="cellIs" dxfId="5993" priority="6030" operator="lessThanOrEqual">
      <formula>0</formula>
    </cfRule>
  </conditionalFormatting>
  <conditionalFormatting sqref="T42">
    <cfRule type="cellIs" dxfId="5992" priority="6035" operator="lessThanOrEqual">
      <formula>0</formula>
    </cfRule>
  </conditionalFormatting>
  <conditionalFormatting sqref="T36">
    <cfRule type="cellIs" dxfId="5991" priority="6032" operator="lessThanOrEqual">
      <formula>0</formula>
    </cfRule>
  </conditionalFormatting>
  <conditionalFormatting sqref="T42">
    <cfRule type="cellIs" dxfId="5990" priority="6031" operator="lessThanOrEqual">
      <formula>0</formula>
    </cfRule>
  </conditionalFormatting>
  <conditionalFormatting sqref="T46">
    <cfRule type="cellIs" dxfId="5989" priority="6029" operator="lessThanOrEqual">
      <formula>0</formula>
    </cfRule>
  </conditionalFormatting>
  <conditionalFormatting sqref="T48">
    <cfRule type="cellIs" dxfId="5988" priority="6028" operator="lessThanOrEqual">
      <formula>0</formula>
    </cfRule>
  </conditionalFormatting>
  <conditionalFormatting sqref="T52">
    <cfRule type="cellIs" dxfId="5987" priority="6018" operator="lessThanOrEqual">
      <formula>0</formula>
    </cfRule>
  </conditionalFormatting>
  <conditionalFormatting sqref="T52">
    <cfRule type="cellIs" dxfId="5986" priority="6017" operator="lessThanOrEqual">
      <formula>0</formula>
    </cfRule>
  </conditionalFormatting>
  <conditionalFormatting sqref="T44">
    <cfRule type="cellIs" dxfId="5985" priority="6014" operator="lessThanOrEqual">
      <formula>0</formula>
    </cfRule>
  </conditionalFormatting>
  <conditionalFormatting sqref="T42">
    <cfRule type="cellIs" dxfId="5984" priority="6015" operator="lessThanOrEqual">
      <formula>0</formula>
    </cfRule>
  </conditionalFormatting>
  <conditionalFormatting sqref="T42">
    <cfRule type="cellIs" dxfId="5983" priority="6013" operator="lessThanOrEqual">
      <formula>0</formula>
    </cfRule>
  </conditionalFormatting>
  <conditionalFormatting sqref="T40">
    <cfRule type="cellIs" dxfId="5982" priority="5987" operator="lessThanOrEqual">
      <formula>0</formula>
    </cfRule>
  </conditionalFormatting>
  <conditionalFormatting sqref="T42">
    <cfRule type="cellIs" dxfId="5981" priority="5986" operator="lessThanOrEqual">
      <formula>0</formula>
    </cfRule>
  </conditionalFormatting>
  <conditionalFormatting sqref="T44">
    <cfRule type="cellIs" dxfId="5980" priority="5985" operator="lessThanOrEqual">
      <formula>0</formula>
    </cfRule>
  </conditionalFormatting>
  <conditionalFormatting sqref="T46">
    <cfRule type="cellIs" dxfId="5979" priority="5984" operator="lessThanOrEqual">
      <formula>0</formula>
    </cfRule>
  </conditionalFormatting>
  <conditionalFormatting sqref="T50">
    <cfRule type="cellIs" dxfId="5978" priority="5955" operator="lessThanOrEqual">
      <formula>0</formula>
    </cfRule>
  </conditionalFormatting>
  <conditionalFormatting sqref="T50">
    <cfRule type="cellIs" dxfId="5977" priority="5954" operator="lessThanOrEqual">
      <formula>0</formula>
    </cfRule>
  </conditionalFormatting>
  <conditionalFormatting sqref="T50">
    <cfRule type="cellIs" dxfId="5976" priority="5952" operator="lessThanOrEqual">
      <formula>0</formula>
    </cfRule>
  </conditionalFormatting>
  <conditionalFormatting sqref="T50">
    <cfRule type="cellIs" dxfId="5975" priority="5953" operator="lessThanOrEqual">
      <formula>0</formula>
    </cfRule>
  </conditionalFormatting>
  <conditionalFormatting sqref="T50">
    <cfRule type="cellIs" dxfId="5974" priority="5951" operator="lessThanOrEqual">
      <formula>0</formula>
    </cfRule>
  </conditionalFormatting>
  <conditionalFormatting sqref="T50">
    <cfRule type="cellIs" dxfId="5973" priority="5950" operator="lessThanOrEqual">
      <formula>0</formula>
    </cfRule>
  </conditionalFormatting>
  <conditionalFormatting sqref="T52">
    <cfRule type="cellIs" dxfId="5972" priority="5949" operator="lessThanOrEqual">
      <formula>0</formula>
    </cfRule>
  </conditionalFormatting>
  <conditionalFormatting sqref="T50">
    <cfRule type="cellIs" dxfId="5971" priority="5948" operator="lessThanOrEqual">
      <formula>0</formula>
    </cfRule>
  </conditionalFormatting>
  <conditionalFormatting sqref="T52">
    <cfRule type="cellIs" dxfId="5970" priority="5947" operator="lessThanOrEqual">
      <formula>0</formula>
    </cfRule>
  </conditionalFormatting>
  <conditionalFormatting sqref="T50">
    <cfRule type="cellIs" dxfId="5969" priority="5946" operator="lessThanOrEqual">
      <formula>0</formula>
    </cfRule>
  </conditionalFormatting>
  <conditionalFormatting sqref="T52">
    <cfRule type="cellIs" dxfId="5968" priority="5945" operator="lessThanOrEqual">
      <formula>0</formula>
    </cfRule>
  </conditionalFormatting>
  <conditionalFormatting sqref="T52">
    <cfRule type="cellIs" dxfId="5967" priority="5978" operator="lessThanOrEqual">
      <formula>0</formula>
    </cfRule>
  </conditionalFormatting>
  <conditionalFormatting sqref="T52">
    <cfRule type="cellIs" dxfId="5966" priority="5977" operator="lessThanOrEqual">
      <formula>0</formula>
    </cfRule>
  </conditionalFormatting>
  <conditionalFormatting sqref="T52">
    <cfRule type="cellIs" dxfId="5965" priority="5979" operator="lessThanOrEqual">
      <formula>0</formula>
    </cfRule>
  </conditionalFormatting>
  <conditionalFormatting sqref="T52">
    <cfRule type="cellIs" dxfId="5964" priority="5976" operator="lessThanOrEqual">
      <formula>0</formula>
    </cfRule>
  </conditionalFormatting>
  <conditionalFormatting sqref="T50">
    <cfRule type="cellIs" dxfId="5963" priority="5975" operator="lessThanOrEqual">
      <formula>0</formula>
    </cfRule>
  </conditionalFormatting>
  <conditionalFormatting sqref="T50">
    <cfRule type="cellIs" dxfId="5962" priority="5974" operator="lessThanOrEqual">
      <formula>0</formula>
    </cfRule>
  </conditionalFormatting>
  <conditionalFormatting sqref="T50">
    <cfRule type="cellIs" dxfId="5961" priority="5973" operator="lessThanOrEqual">
      <formula>0</formula>
    </cfRule>
  </conditionalFormatting>
  <conditionalFormatting sqref="T50">
    <cfRule type="cellIs" dxfId="5960" priority="5972" operator="lessThanOrEqual">
      <formula>0</formula>
    </cfRule>
  </conditionalFormatting>
  <conditionalFormatting sqref="T52">
    <cfRule type="cellIs" dxfId="5959" priority="5971" operator="lessThanOrEqual">
      <formula>0</formula>
    </cfRule>
  </conditionalFormatting>
  <conditionalFormatting sqref="T52">
    <cfRule type="cellIs" dxfId="5958" priority="5970" operator="lessThanOrEqual">
      <formula>0</formula>
    </cfRule>
  </conditionalFormatting>
  <conditionalFormatting sqref="T52">
    <cfRule type="cellIs" dxfId="5957" priority="5969" operator="lessThanOrEqual">
      <formula>0</formula>
    </cfRule>
  </conditionalFormatting>
  <conditionalFormatting sqref="T52">
    <cfRule type="cellIs" dxfId="5956" priority="5968" operator="lessThanOrEqual">
      <formula>0</formula>
    </cfRule>
  </conditionalFormatting>
  <conditionalFormatting sqref="T52">
    <cfRule type="cellIs" dxfId="5955" priority="5967" operator="lessThanOrEqual">
      <formula>0</formula>
    </cfRule>
  </conditionalFormatting>
  <conditionalFormatting sqref="T52">
    <cfRule type="cellIs" dxfId="5954" priority="5966" operator="lessThanOrEqual">
      <formula>0</formula>
    </cfRule>
  </conditionalFormatting>
  <conditionalFormatting sqref="T52">
    <cfRule type="cellIs" dxfId="5953" priority="5965" operator="lessThanOrEqual">
      <formula>0</formula>
    </cfRule>
  </conditionalFormatting>
  <conditionalFormatting sqref="T52">
    <cfRule type="cellIs" dxfId="5952" priority="5964" operator="lessThanOrEqual">
      <formula>0</formula>
    </cfRule>
  </conditionalFormatting>
  <conditionalFormatting sqref="T50">
    <cfRule type="cellIs" dxfId="5951" priority="5963" operator="lessThanOrEqual">
      <formula>0</formula>
    </cfRule>
  </conditionalFormatting>
  <conditionalFormatting sqref="T50">
    <cfRule type="cellIs" dxfId="5950" priority="5962" operator="lessThanOrEqual">
      <formula>0</formula>
    </cfRule>
  </conditionalFormatting>
  <conditionalFormatting sqref="T50">
    <cfRule type="cellIs" dxfId="5949" priority="5961" operator="lessThanOrEqual">
      <formula>0</formula>
    </cfRule>
  </conditionalFormatting>
  <conditionalFormatting sqref="T52">
    <cfRule type="cellIs" dxfId="5948" priority="5960" operator="lessThanOrEqual">
      <formula>0</formula>
    </cfRule>
  </conditionalFormatting>
  <conditionalFormatting sqref="T52">
    <cfRule type="cellIs" dxfId="5947" priority="5959" operator="lessThanOrEqual">
      <formula>0</formula>
    </cfRule>
  </conditionalFormatting>
  <conditionalFormatting sqref="T52">
    <cfRule type="cellIs" dxfId="5946" priority="5958" operator="lessThanOrEqual">
      <formula>0</formula>
    </cfRule>
  </conditionalFormatting>
  <conditionalFormatting sqref="T52">
    <cfRule type="cellIs" dxfId="5945" priority="5957" operator="lessThanOrEqual">
      <formula>0</formula>
    </cfRule>
  </conditionalFormatting>
  <conditionalFormatting sqref="T50">
    <cfRule type="cellIs" dxfId="5944" priority="5956" operator="lessThanOrEqual">
      <formula>0</formula>
    </cfRule>
  </conditionalFormatting>
  <conditionalFormatting sqref="T58">
    <cfRule type="cellIs" dxfId="5943" priority="5909" operator="lessThanOrEqual">
      <formula>0</formula>
    </cfRule>
  </conditionalFormatting>
  <conditionalFormatting sqref="T58">
    <cfRule type="cellIs" dxfId="5942" priority="5910" operator="lessThanOrEqual">
      <formula>0</formula>
    </cfRule>
  </conditionalFormatting>
  <conditionalFormatting sqref="T58">
    <cfRule type="cellIs" dxfId="5941" priority="5908" operator="lessThanOrEqual">
      <formula>0</formula>
    </cfRule>
  </conditionalFormatting>
  <conditionalFormatting sqref="T60">
    <cfRule type="cellIs" dxfId="5940" priority="5900" operator="lessThanOrEqual">
      <formula>0</formula>
    </cfRule>
  </conditionalFormatting>
  <conditionalFormatting sqref="T58">
    <cfRule type="cellIs" dxfId="5939" priority="5905" operator="lessThanOrEqual">
      <formula>0</formula>
    </cfRule>
  </conditionalFormatting>
  <conditionalFormatting sqref="T58">
    <cfRule type="cellIs" dxfId="5938" priority="5906" operator="lessThanOrEqual">
      <formula>0</formula>
    </cfRule>
  </conditionalFormatting>
  <conditionalFormatting sqref="T58">
    <cfRule type="cellIs" dxfId="5937" priority="5904" operator="lessThanOrEqual">
      <formula>0</formula>
    </cfRule>
  </conditionalFormatting>
  <conditionalFormatting sqref="T60">
    <cfRule type="cellIs" dxfId="5936" priority="5903" operator="lessThanOrEqual">
      <formula>0</formula>
    </cfRule>
  </conditionalFormatting>
  <conditionalFormatting sqref="T60">
    <cfRule type="cellIs" dxfId="5935" priority="5902" operator="lessThanOrEqual">
      <formula>0</formula>
    </cfRule>
  </conditionalFormatting>
  <conditionalFormatting sqref="T58">
    <cfRule type="cellIs" dxfId="5934" priority="5901" operator="lessThanOrEqual">
      <formula>0</formula>
    </cfRule>
  </conditionalFormatting>
  <conditionalFormatting sqref="T58">
    <cfRule type="cellIs" dxfId="5933" priority="5899" operator="lessThanOrEqual">
      <formula>0</formula>
    </cfRule>
  </conditionalFormatting>
  <conditionalFormatting sqref="T60">
    <cfRule type="cellIs" dxfId="5932" priority="5898" operator="lessThanOrEqual">
      <formula>0</formula>
    </cfRule>
  </conditionalFormatting>
  <conditionalFormatting sqref="T60">
    <cfRule type="cellIs" dxfId="5931" priority="5897" operator="lessThanOrEqual">
      <formula>0</formula>
    </cfRule>
  </conditionalFormatting>
  <conditionalFormatting sqref="T58">
    <cfRule type="cellIs" dxfId="5930" priority="5896" operator="lessThanOrEqual">
      <formula>0</formula>
    </cfRule>
  </conditionalFormatting>
  <conditionalFormatting sqref="T60">
    <cfRule type="cellIs" dxfId="5929" priority="5895" operator="lessThanOrEqual">
      <formula>0</formula>
    </cfRule>
  </conditionalFormatting>
  <conditionalFormatting sqref="T60">
    <cfRule type="cellIs" dxfId="5928" priority="5894" operator="lessThanOrEqual">
      <formula>0</formula>
    </cfRule>
  </conditionalFormatting>
  <conditionalFormatting sqref="T60">
    <cfRule type="cellIs" dxfId="5927" priority="5885" operator="lessThanOrEqual">
      <formula>0</formula>
    </cfRule>
  </conditionalFormatting>
  <conditionalFormatting sqref="T60">
    <cfRule type="cellIs" dxfId="5926" priority="5880" operator="lessThanOrEqual">
      <formula>0</formula>
    </cfRule>
  </conditionalFormatting>
  <conditionalFormatting sqref="T60">
    <cfRule type="cellIs" dxfId="5925" priority="5883" operator="lessThanOrEqual">
      <formula>0</formula>
    </cfRule>
  </conditionalFormatting>
  <conditionalFormatting sqref="T59">
    <cfRule type="cellIs" dxfId="5924" priority="5882" operator="lessThanOrEqual">
      <formula>0</formula>
    </cfRule>
  </conditionalFormatting>
  <conditionalFormatting sqref="T60">
    <cfRule type="cellIs" dxfId="5923" priority="5886" operator="lessThanOrEqual">
      <formula>0</formula>
    </cfRule>
  </conditionalFormatting>
  <conditionalFormatting sqref="T60">
    <cfRule type="cellIs" dxfId="5922" priority="5884" operator="lessThanOrEqual">
      <formula>0</formula>
    </cfRule>
  </conditionalFormatting>
  <conditionalFormatting sqref="T60">
    <cfRule type="cellIs" dxfId="5921" priority="5881" operator="lessThanOrEqual">
      <formula>0</formula>
    </cfRule>
  </conditionalFormatting>
  <conditionalFormatting sqref="T60">
    <cfRule type="cellIs" dxfId="5920" priority="5879" operator="lessThanOrEqual">
      <formula>0</formula>
    </cfRule>
  </conditionalFormatting>
  <conditionalFormatting sqref="T58">
    <cfRule type="cellIs" dxfId="5919" priority="5878" operator="lessThanOrEqual">
      <formula>0</formula>
    </cfRule>
  </conditionalFormatting>
  <conditionalFormatting sqref="T58">
    <cfRule type="cellIs" dxfId="5918" priority="5877" operator="lessThanOrEqual">
      <formula>0</formula>
    </cfRule>
  </conditionalFormatting>
  <conditionalFormatting sqref="T58">
    <cfRule type="cellIs" dxfId="5917" priority="5876" operator="lessThanOrEqual">
      <formula>0</formula>
    </cfRule>
  </conditionalFormatting>
  <conditionalFormatting sqref="T58">
    <cfRule type="cellIs" dxfId="5916" priority="5875" operator="lessThanOrEqual">
      <formula>0</formula>
    </cfRule>
  </conditionalFormatting>
  <conditionalFormatting sqref="T58">
    <cfRule type="cellIs" dxfId="5915" priority="5874" operator="lessThanOrEqual">
      <formula>0</formula>
    </cfRule>
  </conditionalFormatting>
  <conditionalFormatting sqref="T58">
    <cfRule type="cellIs" dxfId="5914" priority="5873" operator="lessThanOrEqual">
      <formula>0</formula>
    </cfRule>
  </conditionalFormatting>
  <conditionalFormatting sqref="T58">
    <cfRule type="cellIs" dxfId="5913" priority="5872" operator="lessThanOrEqual">
      <formula>0</formula>
    </cfRule>
  </conditionalFormatting>
  <conditionalFormatting sqref="T58">
    <cfRule type="cellIs" dxfId="5912" priority="5871" operator="lessThanOrEqual">
      <formula>0</formula>
    </cfRule>
  </conditionalFormatting>
  <conditionalFormatting sqref="T58">
    <cfRule type="cellIs" dxfId="5911" priority="5870" operator="lessThanOrEqual">
      <formula>0</formula>
    </cfRule>
  </conditionalFormatting>
  <conditionalFormatting sqref="T58">
    <cfRule type="cellIs" dxfId="5910" priority="5869" operator="lessThanOrEqual">
      <formula>0</formula>
    </cfRule>
  </conditionalFormatting>
  <conditionalFormatting sqref="T60">
    <cfRule type="cellIs" dxfId="5909" priority="5868" operator="lessThanOrEqual">
      <formula>0</formula>
    </cfRule>
  </conditionalFormatting>
  <conditionalFormatting sqref="T60">
    <cfRule type="cellIs" dxfId="5908" priority="5867" operator="lessThanOrEqual">
      <formula>0</formula>
    </cfRule>
  </conditionalFormatting>
  <conditionalFormatting sqref="T58">
    <cfRule type="cellIs" dxfId="5907" priority="5866" operator="lessThanOrEqual">
      <formula>0</formula>
    </cfRule>
  </conditionalFormatting>
  <conditionalFormatting sqref="T60">
    <cfRule type="cellIs" dxfId="5906" priority="5865" operator="lessThanOrEqual">
      <formula>0</formula>
    </cfRule>
  </conditionalFormatting>
  <conditionalFormatting sqref="T58">
    <cfRule type="cellIs" dxfId="5905" priority="5864" operator="lessThanOrEqual">
      <formula>0</formula>
    </cfRule>
  </conditionalFormatting>
  <conditionalFormatting sqref="T60">
    <cfRule type="cellIs" dxfId="5904" priority="5863" operator="lessThanOrEqual">
      <formula>0</formula>
    </cfRule>
  </conditionalFormatting>
  <conditionalFormatting sqref="T60">
    <cfRule type="cellIs" dxfId="5903" priority="5862" operator="lessThanOrEqual">
      <formula>0</formula>
    </cfRule>
  </conditionalFormatting>
  <conditionalFormatting sqref="T58">
    <cfRule type="cellIs" dxfId="5902" priority="5861" operator="lessThanOrEqual">
      <formula>0</formula>
    </cfRule>
  </conditionalFormatting>
  <conditionalFormatting sqref="T60">
    <cfRule type="cellIs" dxfId="5901" priority="5860" operator="lessThanOrEqual">
      <formula>0</formula>
    </cfRule>
  </conditionalFormatting>
  <conditionalFormatting sqref="T60">
    <cfRule type="cellIs" dxfId="5900" priority="5859" operator="lessThanOrEqual">
      <formula>0</formula>
    </cfRule>
  </conditionalFormatting>
  <conditionalFormatting sqref="T60">
    <cfRule type="cellIs" dxfId="5899" priority="5858" operator="lessThanOrEqual">
      <formula>0</formula>
    </cfRule>
  </conditionalFormatting>
  <conditionalFormatting sqref="T60">
    <cfRule type="cellIs" dxfId="5898" priority="5853" operator="lessThanOrEqual">
      <formula>0</formula>
    </cfRule>
  </conditionalFormatting>
  <conditionalFormatting sqref="T60">
    <cfRule type="cellIs" dxfId="5897" priority="5852" operator="lessThanOrEqual">
      <formula>0</formula>
    </cfRule>
  </conditionalFormatting>
  <conditionalFormatting sqref="T60">
    <cfRule type="cellIs" dxfId="5896" priority="5851" operator="lessThanOrEqual">
      <formula>0</formula>
    </cfRule>
  </conditionalFormatting>
  <conditionalFormatting sqref="T60">
    <cfRule type="cellIs" dxfId="5895" priority="5850" operator="lessThanOrEqual">
      <formula>0</formula>
    </cfRule>
  </conditionalFormatting>
  <conditionalFormatting sqref="T60">
    <cfRule type="cellIs" dxfId="5894" priority="5849" operator="lessThanOrEqual">
      <formula>0</formula>
    </cfRule>
  </conditionalFormatting>
  <conditionalFormatting sqref="T60">
    <cfRule type="cellIs" dxfId="5893" priority="5848" operator="lessThanOrEqual">
      <formula>0</formula>
    </cfRule>
  </conditionalFormatting>
  <conditionalFormatting sqref="T60">
    <cfRule type="cellIs" dxfId="5892" priority="5846" operator="lessThanOrEqual">
      <formula>0</formula>
    </cfRule>
  </conditionalFormatting>
  <conditionalFormatting sqref="T59">
    <cfRule type="cellIs" dxfId="5891" priority="5847" operator="lessThanOrEqual">
      <formula>0</formula>
    </cfRule>
  </conditionalFormatting>
  <conditionalFormatting sqref="T60">
    <cfRule type="cellIs" dxfId="5890" priority="5845" operator="lessThanOrEqual">
      <formula>0</formula>
    </cfRule>
  </conditionalFormatting>
  <conditionalFormatting sqref="T60">
    <cfRule type="cellIs" dxfId="5889" priority="5844" operator="lessThanOrEqual">
      <formula>0</formula>
    </cfRule>
  </conditionalFormatting>
  <conditionalFormatting sqref="T60">
    <cfRule type="cellIs" dxfId="5888" priority="5842" operator="lessThanOrEqual">
      <formula>0</formula>
    </cfRule>
  </conditionalFormatting>
  <conditionalFormatting sqref="T60">
    <cfRule type="cellIs" dxfId="5887" priority="5843" operator="lessThanOrEqual">
      <formula>0</formula>
    </cfRule>
  </conditionalFormatting>
  <conditionalFormatting sqref="T60">
    <cfRule type="cellIs" dxfId="5886" priority="5841" operator="lessThanOrEqual">
      <formula>0</formula>
    </cfRule>
  </conditionalFormatting>
  <conditionalFormatting sqref="T60">
    <cfRule type="cellIs" dxfId="5885" priority="5839" operator="lessThanOrEqual">
      <formula>0</formula>
    </cfRule>
  </conditionalFormatting>
  <conditionalFormatting sqref="T60">
    <cfRule type="cellIs" dxfId="5884" priority="5840" operator="lessThanOrEqual">
      <formula>0</formula>
    </cfRule>
  </conditionalFormatting>
  <conditionalFormatting sqref="T60">
    <cfRule type="cellIs" dxfId="5883" priority="5838" operator="lessThanOrEqual">
      <formula>0</formula>
    </cfRule>
  </conditionalFormatting>
  <conditionalFormatting sqref="T60">
    <cfRule type="cellIs" dxfId="5882" priority="5837" operator="lessThanOrEqual">
      <formula>0</formula>
    </cfRule>
  </conditionalFormatting>
  <conditionalFormatting sqref="T60">
    <cfRule type="cellIs" dxfId="5881" priority="5836" operator="lessThanOrEqual">
      <formula>0</formula>
    </cfRule>
  </conditionalFormatting>
  <conditionalFormatting sqref="T60">
    <cfRule type="cellIs" dxfId="5880" priority="5835" operator="lessThanOrEqual">
      <formula>0</formula>
    </cfRule>
  </conditionalFormatting>
  <conditionalFormatting sqref="T60">
    <cfRule type="cellIs" dxfId="5879" priority="5834" operator="lessThanOrEqual">
      <formula>0</formula>
    </cfRule>
  </conditionalFormatting>
  <conditionalFormatting sqref="T60">
    <cfRule type="cellIs" dxfId="5878" priority="5832" operator="lessThanOrEqual">
      <formula>0</formula>
    </cfRule>
  </conditionalFormatting>
  <conditionalFormatting sqref="T59">
    <cfRule type="cellIs" dxfId="5877" priority="5833" operator="lessThanOrEqual">
      <formula>0</formula>
    </cfRule>
  </conditionalFormatting>
  <conditionalFormatting sqref="T60">
    <cfRule type="cellIs" dxfId="5876" priority="5831" operator="lessThanOrEqual">
      <formula>0</formula>
    </cfRule>
  </conditionalFormatting>
  <conditionalFormatting sqref="T58">
    <cfRule type="cellIs" dxfId="5875" priority="5830" operator="lessThanOrEqual">
      <formula>0</formula>
    </cfRule>
  </conditionalFormatting>
  <conditionalFormatting sqref="T58">
    <cfRule type="cellIs" dxfId="5874" priority="5829" operator="lessThanOrEqual">
      <formula>0</formula>
    </cfRule>
  </conditionalFormatting>
  <conditionalFormatting sqref="T61">
    <cfRule type="cellIs" dxfId="5873" priority="5824" operator="lessThanOrEqual">
      <formula>0</formula>
    </cfRule>
  </conditionalFormatting>
  <conditionalFormatting sqref="T58">
    <cfRule type="cellIs" dxfId="5872" priority="5944" operator="lessThanOrEqual">
      <formula>0</formula>
    </cfRule>
  </conditionalFormatting>
  <conditionalFormatting sqref="T61">
    <cfRule type="cellIs" dxfId="5871" priority="5943" operator="lessThanOrEqual">
      <formula>0</formula>
    </cfRule>
  </conditionalFormatting>
  <conditionalFormatting sqref="T58">
    <cfRule type="cellIs" dxfId="5870" priority="5941" operator="lessThanOrEqual">
      <formula>0</formula>
    </cfRule>
  </conditionalFormatting>
  <conditionalFormatting sqref="T58">
    <cfRule type="cellIs" dxfId="5869" priority="5942" operator="lessThanOrEqual">
      <formula>0</formula>
    </cfRule>
  </conditionalFormatting>
  <conditionalFormatting sqref="T58">
    <cfRule type="cellIs" dxfId="5868" priority="5940" operator="lessThanOrEqual">
      <formula>0</formula>
    </cfRule>
  </conditionalFormatting>
  <conditionalFormatting sqref="T58">
    <cfRule type="cellIs" dxfId="5867" priority="5939" operator="lessThanOrEqual">
      <formula>0</formula>
    </cfRule>
  </conditionalFormatting>
  <conditionalFormatting sqref="T58">
    <cfRule type="cellIs" dxfId="5866" priority="5938" operator="lessThanOrEqual">
      <formula>0</formula>
    </cfRule>
  </conditionalFormatting>
  <conditionalFormatting sqref="T58">
    <cfRule type="cellIs" dxfId="5865" priority="5937" operator="lessThanOrEqual">
      <formula>0</formula>
    </cfRule>
  </conditionalFormatting>
  <conditionalFormatting sqref="T60">
    <cfRule type="cellIs" dxfId="5864" priority="5936" operator="lessThanOrEqual">
      <formula>0</formula>
    </cfRule>
  </conditionalFormatting>
  <conditionalFormatting sqref="T60">
    <cfRule type="cellIs" dxfId="5863" priority="5935" operator="lessThanOrEqual">
      <formula>0</formula>
    </cfRule>
  </conditionalFormatting>
  <conditionalFormatting sqref="T58">
    <cfRule type="cellIs" dxfId="5862" priority="5933" operator="lessThanOrEqual">
      <formula>0</formula>
    </cfRule>
  </conditionalFormatting>
  <conditionalFormatting sqref="T58">
    <cfRule type="cellIs" dxfId="5861" priority="5934" operator="lessThanOrEqual">
      <formula>0</formula>
    </cfRule>
  </conditionalFormatting>
  <conditionalFormatting sqref="T58">
    <cfRule type="cellIs" dxfId="5860" priority="5932" operator="lessThanOrEqual">
      <formula>0</formula>
    </cfRule>
  </conditionalFormatting>
  <conditionalFormatting sqref="T58">
    <cfRule type="cellIs" dxfId="5859" priority="5931" operator="lessThanOrEqual">
      <formula>0</formula>
    </cfRule>
  </conditionalFormatting>
  <conditionalFormatting sqref="T58">
    <cfRule type="cellIs" dxfId="5858" priority="5930" operator="lessThanOrEqual">
      <formula>0</formula>
    </cfRule>
  </conditionalFormatting>
  <conditionalFormatting sqref="T58">
    <cfRule type="cellIs" dxfId="5857" priority="5929" operator="lessThanOrEqual">
      <formula>0</formula>
    </cfRule>
  </conditionalFormatting>
  <conditionalFormatting sqref="T58">
    <cfRule type="cellIs" dxfId="5856" priority="5928" operator="lessThanOrEqual">
      <formula>0</formula>
    </cfRule>
  </conditionalFormatting>
  <conditionalFormatting sqref="T58">
    <cfRule type="cellIs" dxfId="5855" priority="5927" operator="lessThanOrEqual">
      <formula>0</formula>
    </cfRule>
  </conditionalFormatting>
  <conditionalFormatting sqref="T58">
    <cfRule type="cellIs" dxfId="5854" priority="5926" operator="lessThanOrEqual">
      <formula>0</formula>
    </cfRule>
  </conditionalFormatting>
  <conditionalFormatting sqref="T58">
    <cfRule type="cellIs" dxfId="5853" priority="5925" operator="lessThanOrEqual">
      <formula>0</formula>
    </cfRule>
  </conditionalFormatting>
  <conditionalFormatting sqref="T60">
    <cfRule type="cellIs" dxfId="5852" priority="5923" operator="lessThanOrEqual">
      <formula>0</formula>
    </cfRule>
  </conditionalFormatting>
  <conditionalFormatting sqref="T60">
    <cfRule type="cellIs" dxfId="5851" priority="5924" operator="lessThanOrEqual">
      <formula>0</formula>
    </cfRule>
  </conditionalFormatting>
  <conditionalFormatting sqref="T58">
    <cfRule type="cellIs" dxfId="5850" priority="5922" operator="lessThanOrEqual">
      <formula>0</formula>
    </cfRule>
  </conditionalFormatting>
  <conditionalFormatting sqref="T60">
    <cfRule type="cellIs" dxfId="5849" priority="5921" operator="lessThanOrEqual">
      <formula>0</formula>
    </cfRule>
  </conditionalFormatting>
  <conditionalFormatting sqref="T60">
    <cfRule type="cellIs" dxfId="5848" priority="5919" operator="lessThanOrEqual">
      <formula>0</formula>
    </cfRule>
  </conditionalFormatting>
  <conditionalFormatting sqref="T58">
    <cfRule type="cellIs" dxfId="5847" priority="5920" operator="lessThanOrEqual">
      <formula>0</formula>
    </cfRule>
  </conditionalFormatting>
  <conditionalFormatting sqref="T60">
    <cfRule type="cellIs" dxfId="5846" priority="5918" operator="lessThanOrEqual">
      <formula>0</formula>
    </cfRule>
  </conditionalFormatting>
  <conditionalFormatting sqref="T58">
    <cfRule type="cellIs" dxfId="5845" priority="5917" operator="lessThanOrEqual">
      <formula>0</formula>
    </cfRule>
  </conditionalFormatting>
  <conditionalFormatting sqref="T60">
    <cfRule type="cellIs" dxfId="5844" priority="5916" operator="lessThanOrEqual">
      <formula>0</formula>
    </cfRule>
  </conditionalFormatting>
  <conditionalFormatting sqref="T58">
    <cfRule type="cellIs" dxfId="5843" priority="5827" operator="lessThanOrEqual">
      <formula>0</formula>
    </cfRule>
  </conditionalFormatting>
  <conditionalFormatting sqref="T59">
    <cfRule type="cellIs" dxfId="5842" priority="5826" operator="lessThanOrEqual">
      <formula>0</formula>
    </cfRule>
  </conditionalFormatting>
  <conditionalFormatting sqref="T59">
    <cfRule type="cellIs" dxfId="5841" priority="5825" operator="lessThanOrEqual">
      <formula>0</formula>
    </cfRule>
  </conditionalFormatting>
  <conditionalFormatting sqref="T61">
    <cfRule type="cellIs" dxfId="5840" priority="5915" operator="lessThanOrEqual">
      <formula>0</formula>
    </cfRule>
  </conditionalFormatting>
  <conditionalFormatting sqref="T58">
    <cfRule type="cellIs" dxfId="5839" priority="5907" operator="lessThanOrEqual">
      <formula>0</formula>
    </cfRule>
  </conditionalFormatting>
  <conditionalFormatting sqref="T60">
    <cfRule type="cellIs" dxfId="5838" priority="5914" operator="lessThanOrEqual">
      <formula>0</formula>
    </cfRule>
  </conditionalFormatting>
  <conditionalFormatting sqref="T58">
    <cfRule type="cellIs" dxfId="5837" priority="5912" operator="lessThanOrEqual">
      <formula>0</formula>
    </cfRule>
  </conditionalFormatting>
  <conditionalFormatting sqref="T58">
    <cfRule type="cellIs" dxfId="5836" priority="5913" operator="lessThanOrEqual">
      <formula>0</formula>
    </cfRule>
  </conditionalFormatting>
  <conditionalFormatting sqref="T58">
    <cfRule type="cellIs" dxfId="5835" priority="5911" operator="lessThanOrEqual">
      <formula>0</formula>
    </cfRule>
  </conditionalFormatting>
  <conditionalFormatting sqref="T60">
    <cfRule type="cellIs" dxfId="5834" priority="5893" operator="lessThanOrEqual">
      <formula>0</formula>
    </cfRule>
  </conditionalFormatting>
  <conditionalFormatting sqref="T60">
    <cfRule type="cellIs" dxfId="5833" priority="5892" operator="lessThanOrEqual">
      <formula>0</formula>
    </cfRule>
  </conditionalFormatting>
  <conditionalFormatting sqref="T60">
    <cfRule type="cellIs" dxfId="5832" priority="5891" operator="lessThanOrEqual">
      <formula>0</formula>
    </cfRule>
  </conditionalFormatting>
  <conditionalFormatting sqref="T60">
    <cfRule type="cellIs" dxfId="5831" priority="5889" operator="lessThanOrEqual">
      <formula>0</formula>
    </cfRule>
  </conditionalFormatting>
  <conditionalFormatting sqref="T60">
    <cfRule type="cellIs" dxfId="5830" priority="5890" operator="lessThanOrEqual">
      <formula>0</formula>
    </cfRule>
  </conditionalFormatting>
  <conditionalFormatting sqref="T60">
    <cfRule type="cellIs" dxfId="5829" priority="5888" operator="lessThanOrEqual">
      <formula>0</formula>
    </cfRule>
  </conditionalFormatting>
  <conditionalFormatting sqref="T60">
    <cfRule type="cellIs" dxfId="5828" priority="5887" operator="lessThanOrEqual">
      <formula>0</formula>
    </cfRule>
  </conditionalFormatting>
  <conditionalFormatting sqref="T60">
    <cfRule type="cellIs" dxfId="5827" priority="5857" operator="lessThanOrEqual">
      <formula>0</formula>
    </cfRule>
  </conditionalFormatting>
  <conditionalFormatting sqref="T60">
    <cfRule type="cellIs" dxfId="5826" priority="5856" operator="lessThanOrEqual">
      <formula>0</formula>
    </cfRule>
  </conditionalFormatting>
  <conditionalFormatting sqref="T60">
    <cfRule type="cellIs" dxfId="5825" priority="5855" operator="lessThanOrEqual">
      <formula>0</formula>
    </cfRule>
  </conditionalFormatting>
  <conditionalFormatting sqref="T60">
    <cfRule type="cellIs" dxfId="5824" priority="5854" operator="lessThanOrEqual">
      <formula>0</formula>
    </cfRule>
  </conditionalFormatting>
  <conditionalFormatting sqref="T58">
    <cfRule type="cellIs" dxfId="5823" priority="5828" operator="lessThanOrEqual">
      <formula>0</formula>
    </cfRule>
  </conditionalFormatting>
  <conditionalFormatting sqref="T58">
    <cfRule type="cellIs" dxfId="5822" priority="5822" operator="lessThanOrEqual">
      <formula>0</formula>
    </cfRule>
  </conditionalFormatting>
  <conditionalFormatting sqref="T58">
    <cfRule type="cellIs" dxfId="5821" priority="5821" operator="lessThanOrEqual">
      <formula>0</formula>
    </cfRule>
  </conditionalFormatting>
  <conditionalFormatting sqref="T58">
    <cfRule type="cellIs" dxfId="5820" priority="5823" operator="lessThanOrEqual">
      <formula>0</formula>
    </cfRule>
  </conditionalFormatting>
  <conditionalFormatting sqref="T58">
    <cfRule type="cellIs" dxfId="5819" priority="5820" operator="lessThanOrEqual">
      <formula>0</formula>
    </cfRule>
  </conditionalFormatting>
  <conditionalFormatting sqref="T56">
    <cfRule type="cellIs" dxfId="5818" priority="5819" operator="lessThanOrEqual">
      <formula>0</formula>
    </cfRule>
  </conditionalFormatting>
  <conditionalFormatting sqref="T56">
    <cfRule type="cellIs" dxfId="5817" priority="5818" operator="lessThanOrEqual">
      <formula>0</formula>
    </cfRule>
  </conditionalFormatting>
  <conditionalFormatting sqref="T60">
    <cfRule type="cellIs" dxfId="5816" priority="5779" operator="lessThanOrEqual">
      <formula>0</formula>
    </cfRule>
  </conditionalFormatting>
  <conditionalFormatting sqref="T60">
    <cfRule type="cellIs" dxfId="5815" priority="5780" operator="lessThanOrEqual">
      <formula>0</formula>
    </cfRule>
  </conditionalFormatting>
  <conditionalFormatting sqref="T60">
    <cfRule type="cellIs" dxfId="5814" priority="5778" operator="lessThanOrEqual">
      <formula>0</formula>
    </cfRule>
  </conditionalFormatting>
  <conditionalFormatting sqref="T60">
    <cfRule type="cellIs" dxfId="5813" priority="5774" operator="lessThanOrEqual">
      <formula>0</formula>
    </cfRule>
  </conditionalFormatting>
  <conditionalFormatting sqref="T60">
    <cfRule type="cellIs" dxfId="5812" priority="5775" operator="lessThanOrEqual">
      <formula>0</formula>
    </cfRule>
  </conditionalFormatting>
  <conditionalFormatting sqref="T60">
    <cfRule type="cellIs" dxfId="5811" priority="5773" operator="lessThanOrEqual">
      <formula>0</formula>
    </cfRule>
  </conditionalFormatting>
  <conditionalFormatting sqref="T60">
    <cfRule type="cellIs" dxfId="5810" priority="5772" operator="lessThanOrEqual">
      <formula>0</formula>
    </cfRule>
  </conditionalFormatting>
  <conditionalFormatting sqref="T60">
    <cfRule type="cellIs" dxfId="5809" priority="5771" operator="lessThanOrEqual">
      <formula>0</formula>
    </cfRule>
  </conditionalFormatting>
  <conditionalFormatting sqref="T60">
    <cfRule type="cellIs" dxfId="5808" priority="5770" operator="lessThanOrEqual">
      <formula>0</formula>
    </cfRule>
  </conditionalFormatting>
  <conditionalFormatting sqref="T56">
    <cfRule type="cellIs" dxfId="5807" priority="5769" operator="lessThanOrEqual">
      <formula>0</formula>
    </cfRule>
  </conditionalFormatting>
  <conditionalFormatting sqref="T56">
    <cfRule type="cellIs" dxfId="5806" priority="5768" operator="lessThanOrEqual">
      <formula>0</formula>
    </cfRule>
  </conditionalFormatting>
  <conditionalFormatting sqref="T56">
    <cfRule type="cellIs" dxfId="5805" priority="5767" operator="lessThanOrEqual">
      <formula>0</formula>
    </cfRule>
  </conditionalFormatting>
  <conditionalFormatting sqref="T56">
    <cfRule type="cellIs" dxfId="5804" priority="5766" operator="lessThanOrEqual">
      <formula>0</formula>
    </cfRule>
  </conditionalFormatting>
  <conditionalFormatting sqref="T57">
    <cfRule type="cellIs" dxfId="5803" priority="5765" operator="lessThanOrEqual">
      <formula>0</formula>
    </cfRule>
  </conditionalFormatting>
  <conditionalFormatting sqref="T56">
    <cfRule type="cellIs" dxfId="5802" priority="5758" operator="lessThanOrEqual">
      <formula>0</formula>
    </cfRule>
  </conditionalFormatting>
  <conditionalFormatting sqref="T61">
    <cfRule type="cellIs" dxfId="5801" priority="5756" operator="lessThanOrEqual">
      <formula>0</formula>
    </cfRule>
  </conditionalFormatting>
  <conditionalFormatting sqref="T56">
    <cfRule type="cellIs" dxfId="5800" priority="5760" operator="lessThanOrEqual">
      <formula>0</formula>
    </cfRule>
  </conditionalFormatting>
  <conditionalFormatting sqref="T56">
    <cfRule type="cellIs" dxfId="5799" priority="5759" operator="lessThanOrEqual">
      <formula>0</formula>
    </cfRule>
  </conditionalFormatting>
  <conditionalFormatting sqref="T56">
    <cfRule type="cellIs" dxfId="5798" priority="5757" operator="lessThanOrEqual">
      <formula>0</formula>
    </cfRule>
  </conditionalFormatting>
  <conditionalFormatting sqref="T56">
    <cfRule type="cellIs" dxfId="5797" priority="5755" operator="lessThanOrEqual">
      <formula>0</formula>
    </cfRule>
  </conditionalFormatting>
  <conditionalFormatting sqref="T56">
    <cfRule type="cellIs" dxfId="5796" priority="5754" operator="lessThanOrEqual">
      <formula>0</formula>
    </cfRule>
  </conditionalFormatting>
  <conditionalFormatting sqref="T60">
    <cfRule type="cellIs" dxfId="5795" priority="5751" operator="lessThanOrEqual">
      <formula>0</formula>
    </cfRule>
  </conditionalFormatting>
  <conditionalFormatting sqref="T60">
    <cfRule type="cellIs" dxfId="5794" priority="5750" operator="lessThanOrEqual">
      <formula>0</formula>
    </cfRule>
  </conditionalFormatting>
  <conditionalFormatting sqref="T60">
    <cfRule type="cellIs" dxfId="5793" priority="5749" operator="lessThanOrEqual">
      <formula>0</formula>
    </cfRule>
  </conditionalFormatting>
  <conditionalFormatting sqref="T60">
    <cfRule type="cellIs" dxfId="5792" priority="5748" operator="lessThanOrEqual">
      <formula>0</formula>
    </cfRule>
  </conditionalFormatting>
  <conditionalFormatting sqref="T60">
    <cfRule type="cellIs" dxfId="5791" priority="5747" operator="lessThanOrEqual">
      <formula>0</formula>
    </cfRule>
  </conditionalFormatting>
  <conditionalFormatting sqref="T60">
    <cfRule type="cellIs" dxfId="5790" priority="5746" operator="lessThanOrEqual">
      <formula>0</formula>
    </cfRule>
  </conditionalFormatting>
  <conditionalFormatting sqref="T60">
    <cfRule type="cellIs" dxfId="5789" priority="5745" operator="lessThanOrEqual">
      <formula>0</formula>
    </cfRule>
  </conditionalFormatting>
  <conditionalFormatting sqref="T60">
    <cfRule type="cellIs" dxfId="5788" priority="5744" operator="lessThanOrEqual">
      <formula>0</formula>
    </cfRule>
  </conditionalFormatting>
  <conditionalFormatting sqref="T60">
    <cfRule type="cellIs" dxfId="5787" priority="5743" operator="lessThanOrEqual">
      <formula>0</formula>
    </cfRule>
  </conditionalFormatting>
  <conditionalFormatting sqref="T60">
    <cfRule type="cellIs" dxfId="5786" priority="5742" operator="lessThanOrEqual">
      <formula>0</formula>
    </cfRule>
  </conditionalFormatting>
  <conditionalFormatting sqref="T60">
    <cfRule type="cellIs" dxfId="5785" priority="5741" operator="lessThanOrEqual">
      <formula>0</formula>
    </cfRule>
  </conditionalFormatting>
  <conditionalFormatting sqref="T60">
    <cfRule type="cellIs" dxfId="5784" priority="5740" operator="lessThanOrEqual">
      <formula>0</formula>
    </cfRule>
  </conditionalFormatting>
  <conditionalFormatting sqref="T60">
    <cfRule type="cellIs" dxfId="5783" priority="5739" operator="lessThanOrEqual">
      <formula>0</formula>
    </cfRule>
  </conditionalFormatting>
  <conditionalFormatting sqref="T61">
    <cfRule type="cellIs" dxfId="5782" priority="5738" operator="lessThanOrEqual">
      <formula>0</formula>
    </cfRule>
  </conditionalFormatting>
  <conditionalFormatting sqref="T61">
    <cfRule type="cellIs" dxfId="5781" priority="5737" operator="lessThanOrEqual">
      <formula>0</formula>
    </cfRule>
  </conditionalFormatting>
  <conditionalFormatting sqref="T60">
    <cfRule type="cellIs" dxfId="5780" priority="5736" operator="lessThanOrEqual">
      <formula>0</formula>
    </cfRule>
  </conditionalFormatting>
  <conditionalFormatting sqref="T60">
    <cfRule type="cellIs" dxfId="5779" priority="5735" operator="lessThanOrEqual">
      <formula>0</formula>
    </cfRule>
  </conditionalFormatting>
  <conditionalFormatting sqref="T60">
    <cfRule type="cellIs" dxfId="5778" priority="5817" operator="lessThanOrEqual">
      <formula>0</formula>
    </cfRule>
  </conditionalFormatting>
  <conditionalFormatting sqref="T60">
    <cfRule type="cellIs" dxfId="5777" priority="5815" operator="lessThanOrEqual">
      <formula>0</formula>
    </cfRule>
  </conditionalFormatting>
  <conditionalFormatting sqref="T60">
    <cfRule type="cellIs" dxfId="5776" priority="5816" operator="lessThanOrEqual">
      <formula>0</formula>
    </cfRule>
  </conditionalFormatting>
  <conditionalFormatting sqref="T57">
    <cfRule type="cellIs" dxfId="5775" priority="5813" operator="lessThanOrEqual">
      <formula>0</formula>
    </cfRule>
  </conditionalFormatting>
  <conditionalFormatting sqref="T60">
    <cfRule type="cellIs" dxfId="5774" priority="5814" operator="lessThanOrEqual">
      <formula>0</formula>
    </cfRule>
  </conditionalFormatting>
  <conditionalFormatting sqref="T60">
    <cfRule type="cellIs" dxfId="5773" priority="5812" operator="lessThanOrEqual">
      <formula>0</formula>
    </cfRule>
  </conditionalFormatting>
  <conditionalFormatting sqref="T60">
    <cfRule type="cellIs" dxfId="5772" priority="5811" operator="lessThanOrEqual">
      <formula>0</formula>
    </cfRule>
  </conditionalFormatting>
  <conditionalFormatting sqref="T60">
    <cfRule type="cellIs" dxfId="5771" priority="5810" operator="lessThanOrEqual">
      <formula>0</formula>
    </cfRule>
  </conditionalFormatting>
  <conditionalFormatting sqref="T56">
    <cfRule type="cellIs" dxfId="5770" priority="5809" operator="lessThanOrEqual">
      <formula>0</formula>
    </cfRule>
  </conditionalFormatting>
  <conditionalFormatting sqref="T56">
    <cfRule type="cellIs" dxfId="5769" priority="5808" operator="lessThanOrEqual">
      <formula>0</formula>
    </cfRule>
  </conditionalFormatting>
  <conditionalFormatting sqref="T56">
    <cfRule type="cellIs" dxfId="5768" priority="5807" operator="lessThanOrEqual">
      <formula>0</formula>
    </cfRule>
  </conditionalFormatting>
  <conditionalFormatting sqref="T60">
    <cfRule type="cellIs" dxfId="5767" priority="5805" operator="lessThanOrEqual">
      <formula>0</formula>
    </cfRule>
  </conditionalFormatting>
  <conditionalFormatting sqref="T60">
    <cfRule type="cellIs" dxfId="5766" priority="5806" operator="lessThanOrEqual">
      <formula>0</formula>
    </cfRule>
  </conditionalFormatting>
  <conditionalFormatting sqref="T60">
    <cfRule type="cellIs" dxfId="5765" priority="5804" operator="lessThanOrEqual">
      <formula>0</formula>
    </cfRule>
  </conditionalFormatting>
  <conditionalFormatting sqref="T57">
    <cfRule type="cellIs" dxfId="5764" priority="5803" operator="lessThanOrEqual">
      <formula>0</formula>
    </cfRule>
  </conditionalFormatting>
  <conditionalFormatting sqref="T60">
    <cfRule type="cellIs" dxfId="5763" priority="5802" operator="lessThanOrEqual">
      <formula>0</formula>
    </cfRule>
  </conditionalFormatting>
  <conditionalFormatting sqref="T60">
    <cfRule type="cellIs" dxfId="5762" priority="5801" operator="lessThanOrEqual">
      <formula>0</formula>
    </cfRule>
  </conditionalFormatting>
  <conditionalFormatting sqref="T60">
    <cfRule type="cellIs" dxfId="5761" priority="5800" operator="lessThanOrEqual">
      <formula>0</formula>
    </cfRule>
  </conditionalFormatting>
  <conditionalFormatting sqref="T60">
    <cfRule type="cellIs" dxfId="5760" priority="5799" operator="lessThanOrEqual">
      <formula>0</formula>
    </cfRule>
  </conditionalFormatting>
  <conditionalFormatting sqref="T57">
    <cfRule type="cellIs" dxfId="5759" priority="5798" operator="lessThanOrEqual">
      <formula>0</formula>
    </cfRule>
  </conditionalFormatting>
  <conditionalFormatting sqref="T60">
    <cfRule type="cellIs" dxfId="5758" priority="5797" operator="lessThanOrEqual">
      <formula>0</formula>
    </cfRule>
  </conditionalFormatting>
  <conditionalFormatting sqref="T60">
    <cfRule type="cellIs" dxfId="5757" priority="5796" operator="lessThanOrEqual">
      <formula>0</formula>
    </cfRule>
  </conditionalFormatting>
  <conditionalFormatting sqref="T60">
    <cfRule type="cellIs" dxfId="5756" priority="5795" operator="lessThanOrEqual">
      <formula>0</formula>
    </cfRule>
  </conditionalFormatting>
  <conditionalFormatting sqref="T60">
    <cfRule type="cellIs" dxfId="5755" priority="5794" operator="lessThanOrEqual">
      <formula>0</formula>
    </cfRule>
  </conditionalFormatting>
  <conditionalFormatting sqref="T60">
    <cfRule type="cellIs" dxfId="5754" priority="5793" operator="lessThanOrEqual">
      <formula>0</formula>
    </cfRule>
  </conditionalFormatting>
  <conditionalFormatting sqref="T60">
    <cfRule type="cellIs" dxfId="5753" priority="5792" operator="lessThanOrEqual">
      <formula>0</formula>
    </cfRule>
  </conditionalFormatting>
  <conditionalFormatting sqref="T56">
    <cfRule type="cellIs" dxfId="5752" priority="5790" operator="lessThanOrEqual">
      <formula>0</formula>
    </cfRule>
  </conditionalFormatting>
  <conditionalFormatting sqref="T56">
    <cfRule type="cellIs" dxfId="5751" priority="5789" operator="lessThanOrEqual">
      <formula>0</formula>
    </cfRule>
  </conditionalFormatting>
  <conditionalFormatting sqref="T56">
    <cfRule type="cellIs" dxfId="5750" priority="5791" operator="lessThanOrEqual">
      <formula>0</formula>
    </cfRule>
  </conditionalFormatting>
  <conditionalFormatting sqref="T56">
    <cfRule type="cellIs" dxfId="5749" priority="5788" operator="lessThanOrEqual">
      <formula>0</formula>
    </cfRule>
  </conditionalFormatting>
  <conditionalFormatting sqref="T60">
    <cfRule type="cellIs" dxfId="5748" priority="5733" operator="lessThanOrEqual">
      <formula>0</formula>
    </cfRule>
  </conditionalFormatting>
  <conditionalFormatting sqref="T61">
    <cfRule type="cellIs" dxfId="5747" priority="5732" operator="lessThanOrEqual">
      <formula>0</formula>
    </cfRule>
  </conditionalFormatting>
  <conditionalFormatting sqref="T61">
    <cfRule type="cellIs" dxfId="5746" priority="5731" operator="lessThanOrEqual">
      <formula>0</formula>
    </cfRule>
  </conditionalFormatting>
  <conditionalFormatting sqref="T60">
    <cfRule type="cellIs" dxfId="5745" priority="5777" operator="lessThanOrEqual">
      <formula>0</formula>
    </cfRule>
  </conditionalFormatting>
  <conditionalFormatting sqref="T56">
    <cfRule type="cellIs" dxfId="5744" priority="5787" operator="lessThanOrEqual">
      <formula>0</formula>
    </cfRule>
  </conditionalFormatting>
  <conditionalFormatting sqref="T56">
    <cfRule type="cellIs" dxfId="5743" priority="5786" operator="lessThanOrEqual">
      <formula>0</formula>
    </cfRule>
  </conditionalFormatting>
  <conditionalFormatting sqref="T56">
    <cfRule type="cellIs" dxfId="5742" priority="5785" operator="lessThanOrEqual">
      <formula>0</formula>
    </cfRule>
  </conditionalFormatting>
  <conditionalFormatting sqref="T60">
    <cfRule type="cellIs" dxfId="5741" priority="5783" operator="lessThanOrEqual">
      <formula>0</formula>
    </cfRule>
  </conditionalFormatting>
  <conditionalFormatting sqref="T60">
    <cfRule type="cellIs" dxfId="5740" priority="5784" operator="lessThanOrEqual">
      <formula>0</formula>
    </cfRule>
  </conditionalFormatting>
  <conditionalFormatting sqref="T60">
    <cfRule type="cellIs" dxfId="5739" priority="5782" operator="lessThanOrEqual">
      <formula>0</formula>
    </cfRule>
  </conditionalFormatting>
  <conditionalFormatting sqref="T57">
    <cfRule type="cellIs" dxfId="5738" priority="5781" operator="lessThanOrEqual">
      <formula>0</formula>
    </cfRule>
  </conditionalFormatting>
  <conditionalFormatting sqref="T57">
    <cfRule type="cellIs" dxfId="5737" priority="5776" operator="lessThanOrEqual">
      <formula>0</formula>
    </cfRule>
  </conditionalFormatting>
  <conditionalFormatting sqref="T56">
    <cfRule type="cellIs" dxfId="5736" priority="5763" operator="lessThanOrEqual">
      <formula>0</formula>
    </cfRule>
  </conditionalFormatting>
  <conditionalFormatting sqref="T56">
    <cfRule type="cellIs" dxfId="5735" priority="5762" operator="lessThanOrEqual">
      <formula>0</formula>
    </cfRule>
  </conditionalFormatting>
  <conditionalFormatting sqref="T56">
    <cfRule type="cellIs" dxfId="5734" priority="5764" operator="lessThanOrEqual">
      <formula>0</formula>
    </cfRule>
  </conditionalFormatting>
  <conditionalFormatting sqref="T56">
    <cfRule type="cellIs" dxfId="5733" priority="5761" operator="lessThanOrEqual">
      <formula>0</formula>
    </cfRule>
  </conditionalFormatting>
  <conditionalFormatting sqref="T56">
    <cfRule type="cellIs" dxfId="5732" priority="5753" operator="lessThanOrEqual">
      <formula>0</formula>
    </cfRule>
  </conditionalFormatting>
  <conditionalFormatting sqref="T56">
    <cfRule type="cellIs" dxfId="5731" priority="5752" operator="lessThanOrEqual">
      <formula>0</formula>
    </cfRule>
  </conditionalFormatting>
  <conditionalFormatting sqref="T60">
    <cfRule type="cellIs" dxfId="5730" priority="5734" operator="lessThanOrEqual">
      <formula>0</formula>
    </cfRule>
  </conditionalFormatting>
  <conditionalFormatting sqref="T60">
    <cfRule type="cellIs" dxfId="5729" priority="5729" operator="lessThanOrEqual">
      <formula>0</formula>
    </cfRule>
  </conditionalFormatting>
  <conditionalFormatting sqref="T60">
    <cfRule type="cellIs" dxfId="5728" priority="5728" operator="lessThanOrEqual">
      <formula>0</formula>
    </cfRule>
  </conditionalFormatting>
  <conditionalFormatting sqref="T60">
    <cfRule type="cellIs" dxfId="5727" priority="5730" operator="lessThanOrEqual">
      <formula>0</formula>
    </cfRule>
  </conditionalFormatting>
  <conditionalFormatting sqref="T60">
    <cfRule type="cellIs" dxfId="5726" priority="5727" operator="lessThanOrEqual">
      <formula>0</formula>
    </cfRule>
  </conditionalFormatting>
  <conditionalFormatting sqref="T58">
    <cfRule type="cellIs" dxfId="5725" priority="5726" operator="lessThanOrEqual">
      <formula>0</formula>
    </cfRule>
  </conditionalFormatting>
  <conditionalFormatting sqref="T58">
    <cfRule type="cellIs" dxfId="5724" priority="5725" operator="lessThanOrEqual">
      <formula>0</formula>
    </cfRule>
  </conditionalFormatting>
  <conditionalFormatting sqref="T56">
    <cfRule type="cellIs" dxfId="5723" priority="5681" operator="lessThanOrEqual">
      <formula>0</formula>
    </cfRule>
  </conditionalFormatting>
  <conditionalFormatting sqref="T56">
    <cfRule type="cellIs" dxfId="5722" priority="5682" operator="lessThanOrEqual">
      <formula>0</formula>
    </cfRule>
  </conditionalFormatting>
  <conditionalFormatting sqref="T56">
    <cfRule type="cellIs" dxfId="5721" priority="5680" operator="lessThanOrEqual">
      <formula>0</formula>
    </cfRule>
  </conditionalFormatting>
  <conditionalFormatting sqref="T58">
    <cfRule type="cellIs" dxfId="5720" priority="5672" operator="lessThanOrEqual">
      <formula>0</formula>
    </cfRule>
  </conditionalFormatting>
  <conditionalFormatting sqref="T56">
    <cfRule type="cellIs" dxfId="5719" priority="5677" operator="lessThanOrEqual">
      <formula>0</formula>
    </cfRule>
  </conditionalFormatting>
  <conditionalFormatting sqref="T56">
    <cfRule type="cellIs" dxfId="5718" priority="5678" operator="lessThanOrEqual">
      <formula>0</formula>
    </cfRule>
  </conditionalFormatting>
  <conditionalFormatting sqref="T56">
    <cfRule type="cellIs" dxfId="5717" priority="5676" operator="lessThanOrEqual">
      <formula>0</formula>
    </cfRule>
  </conditionalFormatting>
  <conditionalFormatting sqref="T58">
    <cfRule type="cellIs" dxfId="5716" priority="5675" operator="lessThanOrEqual">
      <formula>0</formula>
    </cfRule>
  </conditionalFormatting>
  <conditionalFormatting sqref="T58">
    <cfRule type="cellIs" dxfId="5715" priority="5674" operator="lessThanOrEqual">
      <formula>0</formula>
    </cfRule>
  </conditionalFormatting>
  <conditionalFormatting sqref="T56">
    <cfRule type="cellIs" dxfId="5714" priority="5673" operator="lessThanOrEqual">
      <formula>0</formula>
    </cfRule>
  </conditionalFormatting>
  <conditionalFormatting sqref="T56">
    <cfRule type="cellIs" dxfId="5713" priority="5671" operator="lessThanOrEqual">
      <formula>0</formula>
    </cfRule>
  </conditionalFormatting>
  <conditionalFormatting sqref="T58">
    <cfRule type="cellIs" dxfId="5712" priority="5670" operator="lessThanOrEqual">
      <formula>0</formula>
    </cfRule>
  </conditionalFormatting>
  <conditionalFormatting sqref="T58">
    <cfRule type="cellIs" dxfId="5711" priority="5669" operator="lessThanOrEqual">
      <formula>0</formula>
    </cfRule>
  </conditionalFormatting>
  <conditionalFormatting sqref="T56">
    <cfRule type="cellIs" dxfId="5710" priority="5668" operator="lessThanOrEqual">
      <formula>0</formula>
    </cfRule>
  </conditionalFormatting>
  <conditionalFormatting sqref="T58">
    <cfRule type="cellIs" dxfId="5709" priority="5667" operator="lessThanOrEqual">
      <formula>0</formula>
    </cfRule>
  </conditionalFormatting>
  <conditionalFormatting sqref="T60">
    <cfRule type="cellIs" dxfId="5708" priority="5666" operator="lessThanOrEqual">
      <formula>0</formula>
    </cfRule>
  </conditionalFormatting>
  <conditionalFormatting sqref="T58">
    <cfRule type="cellIs" dxfId="5707" priority="5665" operator="lessThanOrEqual">
      <formula>0</formula>
    </cfRule>
  </conditionalFormatting>
  <conditionalFormatting sqref="T60">
    <cfRule type="cellIs" dxfId="5706" priority="5664" operator="lessThanOrEqual">
      <formula>0</formula>
    </cfRule>
  </conditionalFormatting>
  <conditionalFormatting sqref="T58">
    <cfRule type="cellIs" dxfId="5705" priority="5655" operator="lessThanOrEqual">
      <formula>0</formula>
    </cfRule>
  </conditionalFormatting>
  <conditionalFormatting sqref="T58">
    <cfRule type="cellIs" dxfId="5704" priority="5645" operator="lessThanOrEqual">
      <formula>0</formula>
    </cfRule>
  </conditionalFormatting>
  <conditionalFormatting sqref="T60">
    <cfRule type="cellIs" dxfId="5703" priority="5653" operator="lessThanOrEqual">
      <formula>0</formula>
    </cfRule>
  </conditionalFormatting>
  <conditionalFormatting sqref="T60">
    <cfRule type="cellIs" dxfId="5702" priority="5652" operator="lessThanOrEqual">
      <formula>0</formula>
    </cfRule>
  </conditionalFormatting>
  <conditionalFormatting sqref="T58">
    <cfRule type="cellIs" dxfId="5701" priority="5651" operator="lessThanOrEqual">
      <formula>0</formula>
    </cfRule>
  </conditionalFormatting>
  <conditionalFormatting sqref="T60">
    <cfRule type="cellIs" dxfId="5700" priority="5650" operator="lessThanOrEqual">
      <formula>0</formula>
    </cfRule>
  </conditionalFormatting>
  <conditionalFormatting sqref="T57">
    <cfRule type="cellIs" dxfId="5699" priority="5649" operator="lessThanOrEqual">
      <formula>0</formula>
    </cfRule>
  </conditionalFormatting>
  <conditionalFormatting sqref="T58">
    <cfRule type="cellIs" dxfId="5698" priority="5656" operator="lessThanOrEqual">
      <formula>0</formula>
    </cfRule>
  </conditionalFormatting>
  <conditionalFormatting sqref="T58">
    <cfRule type="cellIs" dxfId="5697" priority="5654" operator="lessThanOrEqual">
      <formula>0</formula>
    </cfRule>
  </conditionalFormatting>
  <conditionalFormatting sqref="T58">
    <cfRule type="cellIs" dxfId="5696" priority="5648" operator="lessThanOrEqual">
      <formula>0</formula>
    </cfRule>
  </conditionalFormatting>
  <conditionalFormatting sqref="T60">
    <cfRule type="cellIs" dxfId="5695" priority="5647" operator="lessThanOrEqual">
      <formula>0</formula>
    </cfRule>
  </conditionalFormatting>
  <conditionalFormatting sqref="T60">
    <cfRule type="cellIs" dxfId="5694" priority="5646" operator="lessThanOrEqual">
      <formula>0</formula>
    </cfRule>
  </conditionalFormatting>
  <conditionalFormatting sqref="T60">
    <cfRule type="cellIs" dxfId="5693" priority="5644" operator="lessThanOrEqual">
      <formula>0</formula>
    </cfRule>
  </conditionalFormatting>
  <conditionalFormatting sqref="T58">
    <cfRule type="cellIs" dxfId="5692" priority="5643" operator="lessThanOrEqual">
      <formula>0</formula>
    </cfRule>
  </conditionalFormatting>
  <conditionalFormatting sqref="T56">
    <cfRule type="cellIs" dxfId="5691" priority="5642" operator="lessThanOrEqual">
      <formula>0</formula>
    </cfRule>
  </conditionalFormatting>
  <conditionalFormatting sqref="T56">
    <cfRule type="cellIs" dxfId="5690" priority="5641" operator="lessThanOrEqual">
      <formula>0</formula>
    </cfRule>
  </conditionalFormatting>
  <conditionalFormatting sqref="T61">
    <cfRule type="cellIs" dxfId="5689" priority="5640" operator="lessThanOrEqual">
      <formula>0</formula>
    </cfRule>
  </conditionalFormatting>
  <conditionalFormatting sqref="T56">
    <cfRule type="cellIs" dxfId="5688" priority="5639" operator="lessThanOrEqual">
      <formula>0</formula>
    </cfRule>
  </conditionalFormatting>
  <conditionalFormatting sqref="T56">
    <cfRule type="cellIs" dxfId="5687" priority="5638" operator="lessThanOrEqual">
      <formula>0</formula>
    </cfRule>
  </conditionalFormatting>
  <conditionalFormatting sqref="T56">
    <cfRule type="cellIs" dxfId="5686" priority="5637" operator="lessThanOrEqual">
      <formula>0</formula>
    </cfRule>
  </conditionalFormatting>
  <conditionalFormatting sqref="T56">
    <cfRule type="cellIs" dxfId="5685" priority="5636" operator="lessThanOrEqual">
      <formula>0</formula>
    </cfRule>
  </conditionalFormatting>
  <conditionalFormatting sqref="T56">
    <cfRule type="cellIs" dxfId="5684" priority="5635" operator="lessThanOrEqual">
      <formula>0</formula>
    </cfRule>
  </conditionalFormatting>
  <conditionalFormatting sqref="T56">
    <cfRule type="cellIs" dxfId="5683" priority="5634" operator="lessThanOrEqual">
      <formula>0</formula>
    </cfRule>
  </conditionalFormatting>
  <conditionalFormatting sqref="T56">
    <cfRule type="cellIs" dxfId="5682" priority="5633" operator="lessThanOrEqual">
      <formula>0</formula>
    </cfRule>
  </conditionalFormatting>
  <conditionalFormatting sqref="T56">
    <cfRule type="cellIs" dxfId="5681" priority="5632" operator="lessThanOrEqual">
      <formula>0</formula>
    </cfRule>
  </conditionalFormatting>
  <conditionalFormatting sqref="T58">
    <cfRule type="cellIs" dxfId="5680" priority="5631" operator="lessThanOrEqual">
      <formula>0</formula>
    </cfRule>
  </conditionalFormatting>
  <conditionalFormatting sqref="T58">
    <cfRule type="cellIs" dxfId="5679" priority="5630" operator="lessThanOrEqual">
      <formula>0</formula>
    </cfRule>
  </conditionalFormatting>
  <conditionalFormatting sqref="T56">
    <cfRule type="cellIs" dxfId="5678" priority="5629" operator="lessThanOrEqual">
      <formula>0</formula>
    </cfRule>
  </conditionalFormatting>
  <conditionalFormatting sqref="T58">
    <cfRule type="cellIs" dxfId="5677" priority="5628" operator="lessThanOrEqual">
      <formula>0</formula>
    </cfRule>
  </conditionalFormatting>
  <conditionalFormatting sqref="T56">
    <cfRule type="cellIs" dxfId="5676" priority="5627" operator="lessThanOrEqual">
      <formula>0</formula>
    </cfRule>
  </conditionalFormatting>
  <conditionalFormatting sqref="T58">
    <cfRule type="cellIs" dxfId="5675" priority="5626" operator="lessThanOrEqual">
      <formula>0</formula>
    </cfRule>
  </conditionalFormatting>
  <conditionalFormatting sqref="T58">
    <cfRule type="cellIs" dxfId="5674" priority="5625" operator="lessThanOrEqual">
      <formula>0</formula>
    </cfRule>
  </conditionalFormatting>
  <conditionalFormatting sqref="T56">
    <cfRule type="cellIs" dxfId="5673" priority="5624" operator="lessThanOrEqual">
      <formula>0</formula>
    </cfRule>
  </conditionalFormatting>
  <conditionalFormatting sqref="T58">
    <cfRule type="cellIs" dxfId="5672" priority="5623" operator="lessThanOrEqual">
      <formula>0</formula>
    </cfRule>
  </conditionalFormatting>
  <conditionalFormatting sqref="T58">
    <cfRule type="cellIs" dxfId="5671" priority="5621" operator="lessThanOrEqual">
      <formula>0</formula>
    </cfRule>
  </conditionalFormatting>
  <conditionalFormatting sqref="T60">
    <cfRule type="cellIs" dxfId="5670" priority="5620" operator="lessThanOrEqual">
      <formula>0</formula>
    </cfRule>
  </conditionalFormatting>
  <conditionalFormatting sqref="T60">
    <cfRule type="cellIs" dxfId="5669" priority="5622" operator="lessThanOrEqual">
      <formula>0</formula>
    </cfRule>
  </conditionalFormatting>
  <conditionalFormatting sqref="T58">
    <cfRule type="cellIs" dxfId="5668" priority="5619" operator="lessThanOrEqual">
      <formula>0</formula>
    </cfRule>
  </conditionalFormatting>
  <conditionalFormatting sqref="T58">
    <cfRule type="cellIs" dxfId="5667" priority="5614" operator="lessThanOrEqual">
      <formula>0</formula>
    </cfRule>
  </conditionalFormatting>
  <conditionalFormatting sqref="T58">
    <cfRule type="cellIs" dxfId="5666" priority="5613" operator="lessThanOrEqual">
      <formula>0</formula>
    </cfRule>
  </conditionalFormatting>
  <conditionalFormatting sqref="T58">
    <cfRule type="cellIs" dxfId="5665" priority="5612" operator="lessThanOrEqual">
      <formula>0</formula>
    </cfRule>
  </conditionalFormatting>
  <conditionalFormatting sqref="T58">
    <cfRule type="cellIs" dxfId="5664" priority="5611" operator="lessThanOrEqual">
      <formula>0</formula>
    </cfRule>
  </conditionalFormatting>
  <conditionalFormatting sqref="T58">
    <cfRule type="cellIs" dxfId="5663" priority="5610" operator="lessThanOrEqual">
      <formula>0</formula>
    </cfRule>
  </conditionalFormatting>
  <conditionalFormatting sqref="T60">
    <cfRule type="cellIs" dxfId="5662" priority="5609" operator="lessThanOrEqual">
      <formula>0</formula>
    </cfRule>
  </conditionalFormatting>
  <conditionalFormatting sqref="T60">
    <cfRule type="cellIs" dxfId="5661" priority="5608" operator="lessThanOrEqual">
      <formula>0</formula>
    </cfRule>
  </conditionalFormatting>
  <conditionalFormatting sqref="T58">
    <cfRule type="cellIs" dxfId="5660" priority="5607" operator="lessThanOrEqual">
      <formula>0</formula>
    </cfRule>
  </conditionalFormatting>
  <conditionalFormatting sqref="T60">
    <cfRule type="cellIs" dxfId="5659" priority="5606" operator="lessThanOrEqual">
      <formula>0</formula>
    </cfRule>
  </conditionalFormatting>
  <conditionalFormatting sqref="T58">
    <cfRule type="cellIs" dxfId="5658" priority="5604" operator="lessThanOrEqual">
      <formula>0</formula>
    </cfRule>
  </conditionalFormatting>
  <conditionalFormatting sqref="T57">
    <cfRule type="cellIs" dxfId="5657" priority="5605" operator="lessThanOrEqual">
      <formula>0</formula>
    </cfRule>
  </conditionalFormatting>
  <conditionalFormatting sqref="T60">
    <cfRule type="cellIs" dxfId="5656" priority="5603" operator="lessThanOrEqual">
      <formula>0</formula>
    </cfRule>
  </conditionalFormatting>
  <conditionalFormatting sqref="T60">
    <cfRule type="cellIs" dxfId="5655" priority="5602" operator="lessThanOrEqual">
      <formula>0</formula>
    </cfRule>
  </conditionalFormatting>
  <conditionalFormatting sqref="T58">
    <cfRule type="cellIs" dxfId="5654" priority="5601" operator="lessThanOrEqual">
      <formula>0</formula>
    </cfRule>
  </conditionalFormatting>
  <conditionalFormatting sqref="T60">
    <cfRule type="cellIs" dxfId="5653" priority="5600" operator="lessThanOrEqual">
      <formula>0</formula>
    </cfRule>
  </conditionalFormatting>
  <conditionalFormatting sqref="T60">
    <cfRule type="cellIs" dxfId="5652" priority="5599" operator="lessThanOrEqual">
      <formula>0</formula>
    </cfRule>
  </conditionalFormatting>
  <conditionalFormatting sqref="T58">
    <cfRule type="cellIs" dxfId="5651" priority="5598" operator="lessThanOrEqual">
      <formula>0</formula>
    </cfRule>
  </conditionalFormatting>
  <conditionalFormatting sqref="T58">
    <cfRule type="cellIs" dxfId="5650" priority="5596" operator="lessThanOrEqual">
      <formula>0</formula>
    </cfRule>
  </conditionalFormatting>
  <conditionalFormatting sqref="T58">
    <cfRule type="cellIs" dxfId="5649" priority="5597" operator="lessThanOrEqual">
      <formula>0</formula>
    </cfRule>
  </conditionalFormatting>
  <conditionalFormatting sqref="T58">
    <cfRule type="cellIs" dxfId="5648" priority="5595" operator="lessThanOrEqual">
      <formula>0</formula>
    </cfRule>
  </conditionalFormatting>
  <conditionalFormatting sqref="T58">
    <cfRule type="cellIs" dxfId="5647" priority="5593" operator="lessThanOrEqual">
      <formula>0</formula>
    </cfRule>
  </conditionalFormatting>
  <conditionalFormatting sqref="T58">
    <cfRule type="cellIs" dxfId="5646" priority="5594" operator="lessThanOrEqual">
      <formula>0</formula>
    </cfRule>
  </conditionalFormatting>
  <conditionalFormatting sqref="T58">
    <cfRule type="cellIs" dxfId="5645" priority="5592" operator="lessThanOrEqual">
      <formula>0</formula>
    </cfRule>
  </conditionalFormatting>
  <conditionalFormatting sqref="T58">
    <cfRule type="cellIs" dxfId="5644" priority="5591" operator="lessThanOrEqual">
      <formula>0</formula>
    </cfRule>
  </conditionalFormatting>
  <conditionalFormatting sqref="T58">
    <cfRule type="cellIs" dxfId="5643" priority="5590" operator="lessThanOrEqual">
      <formula>0</formula>
    </cfRule>
  </conditionalFormatting>
  <conditionalFormatting sqref="T58">
    <cfRule type="cellIs" dxfId="5642" priority="5589" operator="lessThanOrEqual">
      <formula>0</formula>
    </cfRule>
  </conditionalFormatting>
  <conditionalFormatting sqref="T60">
    <cfRule type="cellIs" dxfId="5641" priority="5588" operator="lessThanOrEqual">
      <formula>0</formula>
    </cfRule>
  </conditionalFormatting>
  <conditionalFormatting sqref="T60">
    <cfRule type="cellIs" dxfId="5640" priority="5587" operator="lessThanOrEqual">
      <formula>0</formula>
    </cfRule>
  </conditionalFormatting>
  <conditionalFormatting sqref="T58">
    <cfRule type="cellIs" dxfId="5639" priority="5586" operator="lessThanOrEqual">
      <formula>0</formula>
    </cfRule>
  </conditionalFormatting>
  <conditionalFormatting sqref="T60">
    <cfRule type="cellIs" dxfId="5638" priority="5585" operator="lessThanOrEqual">
      <formula>0</formula>
    </cfRule>
  </conditionalFormatting>
  <conditionalFormatting sqref="T58">
    <cfRule type="cellIs" dxfId="5637" priority="5583" operator="lessThanOrEqual">
      <formula>0</formula>
    </cfRule>
  </conditionalFormatting>
  <conditionalFormatting sqref="T60">
    <cfRule type="cellIs" dxfId="5636" priority="5582" operator="lessThanOrEqual">
      <formula>0</formula>
    </cfRule>
  </conditionalFormatting>
  <conditionalFormatting sqref="T57">
    <cfRule type="cellIs" dxfId="5635" priority="5584" operator="lessThanOrEqual">
      <formula>0</formula>
    </cfRule>
  </conditionalFormatting>
  <conditionalFormatting sqref="T60">
    <cfRule type="cellIs" dxfId="5634" priority="5581" operator="lessThanOrEqual">
      <formula>0</formula>
    </cfRule>
  </conditionalFormatting>
  <conditionalFormatting sqref="T58">
    <cfRule type="cellIs" dxfId="5633" priority="5580" operator="lessThanOrEqual">
      <formula>0</formula>
    </cfRule>
  </conditionalFormatting>
  <conditionalFormatting sqref="T60">
    <cfRule type="cellIs" dxfId="5632" priority="5579" operator="lessThanOrEqual">
      <formula>0</formula>
    </cfRule>
  </conditionalFormatting>
  <conditionalFormatting sqref="T56">
    <cfRule type="cellIs" dxfId="5631" priority="5578" operator="lessThanOrEqual">
      <formula>0</formula>
    </cfRule>
  </conditionalFormatting>
  <conditionalFormatting sqref="T60">
    <cfRule type="cellIs" dxfId="5630" priority="5566" operator="lessThanOrEqual">
      <formula>0</formula>
    </cfRule>
  </conditionalFormatting>
  <conditionalFormatting sqref="T60">
    <cfRule type="cellIs" dxfId="5629" priority="5565" operator="lessThanOrEqual">
      <formula>0</formula>
    </cfRule>
  </conditionalFormatting>
  <conditionalFormatting sqref="T60">
    <cfRule type="cellIs" dxfId="5628" priority="5564" operator="lessThanOrEqual">
      <formula>0</formula>
    </cfRule>
  </conditionalFormatting>
  <conditionalFormatting sqref="T60">
    <cfRule type="cellIs" dxfId="5627" priority="5563" operator="lessThanOrEqual">
      <formula>0</formula>
    </cfRule>
  </conditionalFormatting>
  <conditionalFormatting sqref="T59">
    <cfRule type="cellIs" dxfId="5626" priority="5562" operator="lessThanOrEqual">
      <formula>0</formula>
    </cfRule>
  </conditionalFormatting>
  <conditionalFormatting sqref="T60">
    <cfRule type="cellIs" dxfId="5625" priority="5561" operator="lessThanOrEqual">
      <formula>0</formula>
    </cfRule>
  </conditionalFormatting>
  <conditionalFormatting sqref="T56">
    <cfRule type="cellIs" dxfId="5624" priority="5724" operator="lessThanOrEqual">
      <formula>0</formula>
    </cfRule>
  </conditionalFormatting>
  <conditionalFormatting sqref="T59">
    <cfRule type="cellIs" dxfId="5623" priority="5723" operator="lessThanOrEqual">
      <formula>0</formula>
    </cfRule>
  </conditionalFormatting>
  <conditionalFormatting sqref="T56">
    <cfRule type="cellIs" dxfId="5622" priority="5721" operator="lessThanOrEqual">
      <formula>0</formula>
    </cfRule>
  </conditionalFormatting>
  <conditionalFormatting sqref="T56">
    <cfRule type="cellIs" dxfId="5621" priority="5722" operator="lessThanOrEqual">
      <formula>0</formula>
    </cfRule>
  </conditionalFormatting>
  <conditionalFormatting sqref="T56">
    <cfRule type="cellIs" dxfId="5620" priority="5720" operator="lessThanOrEqual">
      <formula>0</formula>
    </cfRule>
  </conditionalFormatting>
  <conditionalFormatting sqref="T56">
    <cfRule type="cellIs" dxfId="5619" priority="5719" operator="lessThanOrEqual">
      <formula>0</formula>
    </cfRule>
  </conditionalFormatting>
  <conditionalFormatting sqref="T56">
    <cfRule type="cellIs" dxfId="5618" priority="5718" operator="lessThanOrEqual">
      <formula>0</formula>
    </cfRule>
  </conditionalFormatting>
  <conditionalFormatting sqref="T56">
    <cfRule type="cellIs" dxfId="5617" priority="5717" operator="lessThanOrEqual">
      <formula>0</formula>
    </cfRule>
  </conditionalFormatting>
  <conditionalFormatting sqref="T58">
    <cfRule type="cellIs" dxfId="5616" priority="5716" operator="lessThanOrEqual">
      <formula>0</formula>
    </cfRule>
  </conditionalFormatting>
  <conditionalFormatting sqref="T58">
    <cfRule type="cellIs" dxfId="5615" priority="5715" operator="lessThanOrEqual">
      <formula>0</formula>
    </cfRule>
  </conditionalFormatting>
  <conditionalFormatting sqref="T56">
    <cfRule type="cellIs" dxfId="5614" priority="5713" operator="lessThanOrEqual">
      <formula>0</formula>
    </cfRule>
  </conditionalFormatting>
  <conditionalFormatting sqref="T56">
    <cfRule type="cellIs" dxfId="5613" priority="5714" operator="lessThanOrEqual">
      <formula>0</formula>
    </cfRule>
  </conditionalFormatting>
  <conditionalFormatting sqref="T56">
    <cfRule type="cellIs" dxfId="5612" priority="5712" operator="lessThanOrEqual">
      <formula>0</formula>
    </cfRule>
  </conditionalFormatting>
  <conditionalFormatting sqref="T56">
    <cfRule type="cellIs" dxfId="5611" priority="5711" operator="lessThanOrEqual">
      <formula>0</formula>
    </cfRule>
  </conditionalFormatting>
  <conditionalFormatting sqref="T56">
    <cfRule type="cellIs" dxfId="5610" priority="5710" operator="lessThanOrEqual">
      <formula>0</formula>
    </cfRule>
  </conditionalFormatting>
  <conditionalFormatting sqref="T56">
    <cfRule type="cellIs" dxfId="5609" priority="5709" operator="lessThanOrEqual">
      <formula>0</formula>
    </cfRule>
  </conditionalFormatting>
  <conditionalFormatting sqref="T56">
    <cfRule type="cellIs" dxfId="5608" priority="5708" operator="lessThanOrEqual">
      <formula>0</formula>
    </cfRule>
  </conditionalFormatting>
  <conditionalFormatting sqref="T56">
    <cfRule type="cellIs" dxfId="5607" priority="5707" operator="lessThanOrEqual">
      <formula>0</formula>
    </cfRule>
  </conditionalFormatting>
  <conditionalFormatting sqref="T56">
    <cfRule type="cellIs" dxfId="5606" priority="5706" operator="lessThanOrEqual">
      <formula>0</formula>
    </cfRule>
  </conditionalFormatting>
  <conditionalFormatting sqref="T56">
    <cfRule type="cellIs" dxfId="5605" priority="5705" operator="lessThanOrEqual">
      <formula>0</formula>
    </cfRule>
  </conditionalFormatting>
  <conditionalFormatting sqref="T58">
    <cfRule type="cellIs" dxfId="5604" priority="5703" operator="lessThanOrEqual">
      <formula>0</formula>
    </cfRule>
  </conditionalFormatting>
  <conditionalFormatting sqref="T58">
    <cfRule type="cellIs" dxfId="5603" priority="5704" operator="lessThanOrEqual">
      <formula>0</formula>
    </cfRule>
  </conditionalFormatting>
  <conditionalFormatting sqref="T56">
    <cfRule type="cellIs" dxfId="5602" priority="5702" operator="lessThanOrEqual">
      <formula>0</formula>
    </cfRule>
  </conditionalFormatting>
  <conditionalFormatting sqref="T58">
    <cfRule type="cellIs" dxfId="5601" priority="5701" operator="lessThanOrEqual">
      <formula>0</formula>
    </cfRule>
  </conditionalFormatting>
  <conditionalFormatting sqref="T58">
    <cfRule type="cellIs" dxfId="5600" priority="5699" operator="lessThanOrEqual">
      <formula>0</formula>
    </cfRule>
  </conditionalFormatting>
  <conditionalFormatting sqref="T56">
    <cfRule type="cellIs" dxfId="5599" priority="5700" operator="lessThanOrEqual">
      <formula>0</formula>
    </cfRule>
  </conditionalFormatting>
  <conditionalFormatting sqref="T58">
    <cfRule type="cellIs" dxfId="5598" priority="5698" operator="lessThanOrEqual">
      <formula>0</formula>
    </cfRule>
  </conditionalFormatting>
  <conditionalFormatting sqref="T56">
    <cfRule type="cellIs" dxfId="5597" priority="5697" operator="lessThanOrEqual">
      <formula>0</formula>
    </cfRule>
  </conditionalFormatting>
  <conditionalFormatting sqref="T58">
    <cfRule type="cellIs" dxfId="5596" priority="5696" operator="lessThanOrEqual">
      <formula>0</formula>
    </cfRule>
  </conditionalFormatting>
  <conditionalFormatting sqref="T56">
    <cfRule type="cellIs" dxfId="5595" priority="5576" operator="lessThanOrEqual">
      <formula>0</formula>
    </cfRule>
  </conditionalFormatting>
  <conditionalFormatting sqref="T60">
    <cfRule type="cellIs" dxfId="5594" priority="5575" operator="lessThanOrEqual">
      <formula>0</formula>
    </cfRule>
  </conditionalFormatting>
  <conditionalFormatting sqref="T60">
    <cfRule type="cellIs" dxfId="5593" priority="5574" operator="lessThanOrEqual">
      <formula>0</formula>
    </cfRule>
  </conditionalFormatting>
  <conditionalFormatting sqref="T60">
    <cfRule type="cellIs" dxfId="5592" priority="5573" operator="lessThanOrEqual">
      <formula>0</formula>
    </cfRule>
  </conditionalFormatting>
  <conditionalFormatting sqref="T57">
    <cfRule type="cellIs" dxfId="5591" priority="5572" operator="lessThanOrEqual">
      <formula>0</formula>
    </cfRule>
  </conditionalFormatting>
  <conditionalFormatting sqref="T60">
    <cfRule type="cellIs" dxfId="5590" priority="5571" operator="lessThanOrEqual">
      <formula>0</formula>
    </cfRule>
  </conditionalFormatting>
  <conditionalFormatting sqref="T60">
    <cfRule type="cellIs" dxfId="5589" priority="5570" operator="lessThanOrEqual">
      <formula>0</formula>
    </cfRule>
  </conditionalFormatting>
  <conditionalFormatting sqref="T60">
    <cfRule type="cellIs" dxfId="5588" priority="5569" operator="lessThanOrEqual">
      <formula>0</formula>
    </cfRule>
  </conditionalFormatting>
  <conditionalFormatting sqref="T60">
    <cfRule type="cellIs" dxfId="5587" priority="5568" operator="lessThanOrEqual">
      <formula>0</formula>
    </cfRule>
  </conditionalFormatting>
  <conditionalFormatting sqref="T57">
    <cfRule type="cellIs" dxfId="5586" priority="5567" operator="lessThanOrEqual">
      <formula>0</formula>
    </cfRule>
  </conditionalFormatting>
  <conditionalFormatting sqref="T60">
    <cfRule type="cellIs" dxfId="5585" priority="5695" operator="lessThanOrEqual">
      <formula>0</formula>
    </cfRule>
  </conditionalFormatting>
  <conditionalFormatting sqref="T60">
    <cfRule type="cellIs" dxfId="5584" priority="5694" operator="lessThanOrEqual">
      <formula>0</formula>
    </cfRule>
  </conditionalFormatting>
  <conditionalFormatting sqref="T60">
    <cfRule type="cellIs" dxfId="5583" priority="5692" operator="lessThanOrEqual">
      <formula>0</formula>
    </cfRule>
  </conditionalFormatting>
  <conditionalFormatting sqref="T60">
    <cfRule type="cellIs" dxfId="5582" priority="5693" operator="lessThanOrEqual">
      <formula>0</formula>
    </cfRule>
  </conditionalFormatting>
  <conditionalFormatting sqref="T60">
    <cfRule type="cellIs" dxfId="5581" priority="5691" operator="lessThanOrEqual">
      <formula>0</formula>
    </cfRule>
  </conditionalFormatting>
  <conditionalFormatting sqref="T60">
    <cfRule type="cellIs" dxfId="5580" priority="5690" operator="lessThanOrEqual">
      <formula>0</formula>
    </cfRule>
  </conditionalFormatting>
  <conditionalFormatting sqref="T60">
    <cfRule type="cellIs" dxfId="5579" priority="5689" operator="lessThanOrEqual">
      <formula>0</formula>
    </cfRule>
  </conditionalFormatting>
  <conditionalFormatting sqref="T60">
    <cfRule type="cellIs" dxfId="5578" priority="5688" operator="lessThanOrEqual">
      <formula>0</formula>
    </cfRule>
  </conditionalFormatting>
  <conditionalFormatting sqref="T56">
    <cfRule type="cellIs" dxfId="5577" priority="5679" operator="lessThanOrEqual">
      <formula>0</formula>
    </cfRule>
  </conditionalFormatting>
  <conditionalFormatting sqref="T58">
    <cfRule type="cellIs" dxfId="5576" priority="5687" operator="lessThanOrEqual">
      <formula>0</formula>
    </cfRule>
  </conditionalFormatting>
  <conditionalFormatting sqref="T56">
    <cfRule type="cellIs" dxfId="5575" priority="5685" operator="lessThanOrEqual">
      <formula>0</formula>
    </cfRule>
  </conditionalFormatting>
  <conditionalFormatting sqref="T56">
    <cfRule type="cellIs" dxfId="5574" priority="5686" operator="lessThanOrEqual">
      <formula>0</formula>
    </cfRule>
  </conditionalFormatting>
  <conditionalFormatting sqref="T61">
    <cfRule type="cellIs" dxfId="5573" priority="5684" operator="lessThanOrEqual">
      <formula>0</formula>
    </cfRule>
  </conditionalFormatting>
  <conditionalFormatting sqref="T56">
    <cfRule type="cellIs" dxfId="5572" priority="5683" operator="lessThanOrEqual">
      <formula>0</formula>
    </cfRule>
  </conditionalFormatting>
  <conditionalFormatting sqref="T58">
    <cfRule type="cellIs" dxfId="5571" priority="5663" operator="lessThanOrEqual">
      <formula>0</formula>
    </cfRule>
  </conditionalFormatting>
  <conditionalFormatting sqref="T58">
    <cfRule type="cellIs" dxfId="5570" priority="5662" operator="lessThanOrEqual">
      <formula>0</formula>
    </cfRule>
  </conditionalFormatting>
  <conditionalFormatting sqref="T58">
    <cfRule type="cellIs" dxfId="5569" priority="5661" operator="lessThanOrEqual">
      <formula>0</formula>
    </cfRule>
  </conditionalFormatting>
  <conditionalFormatting sqref="T58">
    <cfRule type="cellIs" dxfId="5568" priority="5659" operator="lessThanOrEqual">
      <formula>0</formula>
    </cfRule>
  </conditionalFormatting>
  <conditionalFormatting sqref="T58">
    <cfRule type="cellIs" dxfId="5567" priority="5660" operator="lessThanOrEqual">
      <formula>0</formula>
    </cfRule>
  </conditionalFormatting>
  <conditionalFormatting sqref="T58">
    <cfRule type="cellIs" dxfId="5566" priority="5658" operator="lessThanOrEqual">
      <formula>0</formula>
    </cfRule>
  </conditionalFormatting>
  <conditionalFormatting sqref="T58">
    <cfRule type="cellIs" dxfId="5565" priority="5657" operator="lessThanOrEqual">
      <formula>0</formula>
    </cfRule>
  </conditionalFormatting>
  <conditionalFormatting sqref="T58">
    <cfRule type="cellIs" dxfId="5564" priority="5618" operator="lessThanOrEqual">
      <formula>0</formula>
    </cfRule>
  </conditionalFormatting>
  <conditionalFormatting sqref="T58">
    <cfRule type="cellIs" dxfId="5563" priority="5617" operator="lessThanOrEqual">
      <formula>0</formula>
    </cfRule>
  </conditionalFormatting>
  <conditionalFormatting sqref="T58">
    <cfRule type="cellIs" dxfId="5562" priority="5616" operator="lessThanOrEqual">
      <formula>0</formula>
    </cfRule>
  </conditionalFormatting>
  <conditionalFormatting sqref="T58">
    <cfRule type="cellIs" dxfId="5561" priority="5615" operator="lessThanOrEqual">
      <formula>0</formula>
    </cfRule>
  </conditionalFormatting>
  <conditionalFormatting sqref="T56">
    <cfRule type="cellIs" dxfId="5560" priority="5577" operator="lessThanOrEqual">
      <formula>0</formula>
    </cfRule>
  </conditionalFormatting>
  <conditionalFormatting sqref="T60">
    <cfRule type="cellIs" dxfId="5559" priority="5560" operator="lessThanOrEqual">
      <formula>0</formula>
    </cfRule>
  </conditionalFormatting>
  <conditionalFormatting sqref="T56">
    <cfRule type="cellIs" dxfId="5558" priority="5558" operator="lessThanOrEqual">
      <formula>0</formula>
    </cfRule>
  </conditionalFormatting>
  <conditionalFormatting sqref="T56">
    <cfRule type="cellIs" dxfId="5557" priority="5557" operator="lessThanOrEqual">
      <formula>0</formula>
    </cfRule>
  </conditionalFormatting>
  <conditionalFormatting sqref="T56">
    <cfRule type="cellIs" dxfId="5556" priority="5559" operator="lessThanOrEqual">
      <formula>0</formula>
    </cfRule>
  </conditionalFormatting>
  <conditionalFormatting sqref="T56">
    <cfRule type="cellIs" dxfId="5555" priority="5556" operator="lessThanOrEqual">
      <formula>0</formula>
    </cfRule>
  </conditionalFormatting>
  <conditionalFormatting sqref="T58">
    <cfRule type="cellIs" dxfId="5554" priority="5521" operator="lessThanOrEqual">
      <formula>0</formula>
    </cfRule>
  </conditionalFormatting>
  <conditionalFormatting sqref="T58">
    <cfRule type="cellIs" dxfId="5553" priority="5522" operator="lessThanOrEqual">
      <formula>0</formula>
    </cfRule>
  </conditionalFormatting>
  <conditionalFormatting sqref="T58">
    <cfRule type="cellIs" dxfId="5552" priority="5520" operator="lessThanOrEqual">
      <formula>0</formula>
    </cfRule>
  </conditionalFormatting>
  <conditionalFormatting sqref="T60">
    <cfRule type="cellIs" dxfId="5551" priority="5512" operator="lessThanOrEqual">
      <formula>0</formula>
    </cfRule>
  </conditionalFormatting>
  <conditionalFormatting sqref="T58">
    <cfRule type="cellIs" dxfId="5550" priority="5517" operator="lessThanOrEqual">
      <formula>0</formula>
    </cfRule>
  </conditionalFormatting>
  <conditionalFormatting sqref="T58">
    <cfRule type="cellIs" dxfId="5549" priority="5518" operator="lessThanOrEqual">
      <formula>0</formula>
    </cfRule>
  </conditionalFormatting>
  <conditionalFormatting sqref="T58">
    <cfRule type="cellIs" dxfId="5548" priority="5516" operator="lessThanOrEqual">
      <formula>0</formula>
    </cfRule>
  </conditionalFormatting>
  <conditionalFormatting sqref="T60">
    <cfRule type="cellIs" dxfId="5547" priority="5515" operator="lessThanOrEqual">
      <formula>0</formula>
    </cfRule>
  </conditionalFormatting>
  <conditionalFormatting sqref="T60">
    <cfRule type="cellIs" dxfId="5546" priority="5514" operator="lessThanOrEqual">
      <formula>0</formula>
    </cfRule>
  </conditionalFormatting>
  <conditionalFormatting sqref="T58">
    <cfRule type="cellIs" dxfId="5545" priority="5513" operator="lessThanOrEqual">
      <formula>0</formula>
    </cfRule>
  </conditionalFormatting>
  <conditionalFormatting sqref="T58">
    <cfRule type="cellIs" dxfId="5544" priority="5511" operator="lessThanOrEqual">
      <formula>0</formula>
    </cfRule>
  </conditionalFormatting>
  <conditionalFormatting sqref="T60">
    <cfRule type="cellIs" dxfId="5543" priority="5510" operator="lessThanOrEqual">
      <formula>0</formula>
    </cfRule>
  </conditionalFormatting>
  <conditionalFormatting sqref="T60">
    <cfRule type="cellIs" dxfId="5542" priority="5509" operator="lessThanOrEqual">
      <formula>0</formula>
    </cfRule>
  </conditionalFormatting>
  <conditionalFormatting sqref="T58">
    <cfRule type="cellIs" dxfId="5541" priority="5508" operator="lessThanOrEqual">
      <formula>0</formula>
    </cfRule>
  </conditionalFormatting>
  <conditionalFormatting sqref="T60">
    <cfRule type="cellIs" dxfId="5540" priority="5507" operator="lessThanOrEqual">
      <formula>0</formula>
    </cfRule>
  </conditionalFormatting>
  <conditionalFormatting sqref="T60">
    <cfRule type="cellIs" dxfId="5539" priority="5506" operator="lessThanOrEqual">
      <formula>0</formula>
    </cfRule>
  </conditionalFormatting>
  <conditionalFormatting sqref="T60">
    <cfRule type="cellIs" dxfId="5538" priority="5497" operator="lessThanOrEqual">
      <formula>0</formula>
    </cfRule>
  </conditionalFormatting>
  <conditionalFormatting sqref="T60">
    <cfRule type="cellIs" dxfId="5537" priority="5492" operator="lessThanOrEqual">
      <formula>0</formula>
    </cfRule>
  </conditionalFormatting>
  <conditionalFormatting sqref="T60">
    <cfRule type="cellIs" dxfId="5536" priority="5495" operator="lessThanOrEqual">
      <formula>0</formula>
    </cfRule>
  </conditionalFormatting>
  <conditionalFormatting sqref="T59">
    <cfRule type="cellIs" dxfId="5535" priority="5494" operator="lessThanOrEqual">
      <formula>0</formula>
    </cfRule>
  </conditionalFormatting>
  <conditionalFormatting sqref="T60">
    <cfRule type="cellIs" dxfId="5534" priority="5498" operator="lessThanOrEqual">
      <formula>0</formula>
    </cfRule>
  </conditionalFormatting>
  <conditionalFormatting sqref="T60">
    <cfRule type="cellIs" dxfId="5533" priority="5496" operator="lessThanOrEqual">
      <formula>0</formula>
    </cfRule>
  </conditionalFormatting>
  <conditionalFormatting sqref="T60">
    <cfRule type="cellIs" dxfId="5532" priority="5493" operator="lessThanOrEqual">
      <formula>0</formula>
    </cfRule>
  </conditionalFormatting>
  <conditionalFormatting sqref="T60">
    <cfRule type="cellIs" dxfId="5531" priority="5491" operator="lessThanOrEqual">
      <formula>0</formula>
    </cfRule>
  </conditionalFormatting>
  <conditionalFormatting sqref="T58">
    <cfRule type="cellIs" dxfId="5530" priority="5490" operator="lessThanOrEqual">
      <formula>0</formula>
    </cfRule>
  </conditionalFormatting>
  <conditionalFormatting sqref="T58">
    <cfRule type="cellIs" dxfId="5529" priority="5489" operator="lessThanOrEqual">
      <formula>0</formula>
    </cfRule>
  </conditionalFormatting>
  <conditionalFormatting sqref="T58">
    <cfRule type="cellIs" dxfId="5528" priority="5488" operator="lessThanOrEqual">
      <formula>0</formula>
    </cfRule>
  </conditionalFormatting>
  <conditionalFormatting sqref="T58">
    <cfRule type="cellIs" dxfId="5527" priority="5487" operator="lessThanOrEqual">
      <formula>0</formula>
    </cfRule>
  </conditionalFormatting>
  <conditionalFormatting sqref="T58">
    <cfRule type="cellIs" dxfId="5526" priority="5486" operator="lessThanOrEqual">
      <formula>0</formula>
    </cfRule>
  </conditionalFormatting>
  <conditionalFormatting sqref="T58">
    <cfRule type="cellIs" dxfId="5525" priority="5485" operator="lessThanOrEqual">
      <formula>0</formula>
    </cfRule>
  </conditionalFormatting>
  <conditionalFormatting sqref="T58">
    <cfRule type="cellIs" dxfId="5524" priority="5484" operator="lessThanOrEqual">
      <formula>0</formula>
    </cfRule>
  </conditionalFormatting>
  <conditionalFormatting sqref="T58">
    <cfRule type="cellIs" dxfId="5523" priority="5483" operator="lessThanOrEqual">
      <formula>0</formula>
    </cfRule>
  </conditionalFormatting>
  <conditionalFormatting sqref="T58">
    <cfRule type="cellIs" dxfId="5522" priority="5482" operator="lessThanOrEqual">
      <formula>0</formula>
    </cfRule>
  </conditionalFormatting>
  <conditionalFormatting sqref="T58">
    <cfRule type="cellIs" dxfId="5521" priority="5481" operator="lessThanOrEqual">
      <formula>0</formula>
    </cfRule>
  </conditionalFormatting>
  <conditionalFormatting sqref="T60">
    <cfRule type="cellIs" dxfId="5520" priority="5480" operator="lessThanOrEqual">
      <formula>0</formula>
    </cfRule>
  </conditionalFormatting>
  <conditionalFormatting sqref="T60">
    <cfRule type="cellIs" dxfId="5519" priority="5479" operator="lessThanOrEqual">
      <formula>0</formula>
    </cfRule>
  </conditionalFormatting>
  <conditionalFormatting sqref="T58">
    <cfRule type="cellIs" dxfId="5518" priority="5478" operator="lessThanOrEqual">
      <formula>0</formula>
    </cfRule>
  </conditionalFormatting>
  <conditionalFormatting sqref="T60">
    <cfRule type="cellIs" dxfId="5517" priority="5477" operator="lessThanOrEqual">
      <formula>0</formula>
    </cfRule>
  </conditionalFormatting>
  <conditionalFormatting sqref="T58">
    <cfRule type="cellIs" dxfId="5516" priority="5476" operator="lessThanOrEqual">
      <formula>0</formula>
    </cfRule>
  </conditionalFormatting>
  <conditionalFormatting sqref="T60">
    <cfRule type="cellIs" dxfId="5515" priority="5475" operator="lessThanOrEqual">
      <formula>0</formula>
    </cfRule>
  </conditionalFormatting>
  <conditionalFormatting sqref="T60">
    <cfRule type="cellIs" dxfId="5514" priority="5474" operator="lessThanOrEqual">
      <formula>0</formula>
    </cfRule>
  </conditionalFormatting>
  <conditionalFormatting sqref="T58">
    <cfRule type="cellIs" dxfId="5513" priority="5473" operator="lessThanOrEqual">
      <formula>0</formula>
    </cfRule>
  </conditionalFormatting>
  <conditionalFormatting sqref="T60">
    <cfRule type="cellIs" dxfId="5512" priority="5472" operator="lessThanOrEqual">
      <formula>0</formula>
    </cfRule>
  </conditionalFormatting>
  <conditionalFormatting sqref="T60">
    <cfRule type="cellIs" dxfId="5511" priority="5471" operator="lessThanOrEqual">
      <formula>0</formula>
    </cfRule>
  </conditionalFormatting>
  <conditionalFormatting sqref="T60">
    <cfRule type="cellIs" dxfId="5510" priority="5470" operator="lessThanOrEqual">
      <formula>0</formula>
    </cfRule>
  </conditionalFormatting>
  <conditionalFormatting sqref="T60">
    <cfRule type="cellIs" dxfId="5509" priority="5465" operator="lessThanOrEqual">
      <formula>0</formula>
    </cfRule>
  </conditionalFormatting>
  <conditionalFormatting sqref="T60">
    <cfRule type="cellIs" dxfId="5508" priority="5464" operator="lessThanOrEqual">
      <formula>0</formula>
    </cfRule>
  </conditionalFormatting>
  <conditionalFormatting sqref="T60">
    <cfRule type="cellIs" dxfId="5507" priority="5463" operator="lessThanOrEqual">
      <formula>0</formula>
    </cfRule>
  </conditionalFormatting>
  <conditionalFormatting sqref="T60">
    <cfRule type="cellIs" dxfId="5506" priority="5462" operator="lessThanOrEqual">
      <formula>0</formula>
    </cfRule>
  </conditionalFormatting>
  <conditionalFormatting sqref="T60">
    <cfRule type="cellIs" dxfId="5505" priority="5461" operator="lessThanOrEqual">
      <formula>0</formula>
    </cfRule>
  </conditionalFormatting>
  <conditionalFormatting sqref="T60">
    <cfRule type="cellIs" dxfId="5504" priority="5460" operator="lessThanOrEqual">
      <formula>0</formula>
    </cfRule>
  </conditionalFormatting>
  <conditionalFormatting sqref="T60">
    <cfRule type="cellIs" dxfId="5503" priority="5458" operator="lessThanOrEqual">
      <formula>0</formula>
    </cfRule>
  </conditionalFormatting>
  <conditionalFormatting sqref="T59">
    <cfRule type="cellIs" dxfId="5502" priority="5459" operator="lessThanOrEqual">
      <formula>0</formula>
    </cfRule>
  </conditionalFormatting>
  <conditionalFormatting sqref="T60">
    <cfRule type="cellIs" dxfId="5501" priority="5457" operator="lessThanOrEqual">
      <formula>0</formula>
    </cfRule>
  </conditionalFormatting>
  <conditionalFormatting sqref="T60">
    <cfRule type="cellIs" dxfId="5500" priority="5456" operator="lessThanOrEqual">
      <formula>0</formula>
    </cfRule>
  </conditionalFormatting>
  <conditionalFormatting sqref="T60">
    <cfRule type="cellIs" dxfId="5499" priority="5454" operator="lessThanOrEqual">
      <formula>0</formula>
    </cfRule>
  </conditionalFormatting>
  <conditionalFormatting sqref="T60">
    <cfRule type="cellIs" dxfId="5498" priority="5455" operator="lessThanOrEqual">
      <formula>0</formula>
    </cfRule>
  </conditionalFormatting>
  <conditionalFormatting sqref="T60">
    <cfRule type="cellIs" dxfId="5497" priority="5453" operator="lessThanOrEqual">
      <formula>0</formula>
    </cfRule>
  </conditionalFormatting>
  <conditionalFormatting sqref="T60">
    <cfRule type="cellIs" dxfId="5496" priority="5451" operator="lessThanOrEqual">
      <formula>0</formula>
    </cfRule>
  </conditionalFormatting>
  <conditionalFormatting sqref="T60">
    <cfRule type="cellIs" dxfId="5495" priority="5452" operator="lessThanOrEqual">
      <formula>0</formula>
    </cfRule>
  </conditionalFormatting>
  <conditionalFormatting sqref="T60">
    <cfRule type="cellIs" dxfId="5494" priority="5450" operator="lessThanOrEqual">
      <formula>0</formula>
    </cfRule>
  </conditionalFormatting>
  <conditionalFormatting sqref="T60">
    <cfRule type="cellIs" dxfId="5493" priority="5449" operator="lessThanOrEqual">
      <formula>0</formula>
    </cfRule>
  </conditionalFormatting>
  <conditionalFormatting sqref="T60">
    <cfRule type="cellIs" dxfId="5492" priority="5448" operator="lessThanOrEqual">
      <formula>0</formula>
    </cfRule>
  </conditionalFormatting>
  <conditionalFormatting sqref="T60">
    <cfRule type="cellIs" dxfId="5491" priority="5447" operator="lessThanOrEqual">
      <formula>0</formula>
    </cfRule>
  </conditionalFormatting>
  <conditionalFormatting sqref="T60">
    <cfRule type="cellIs" dxfId="5490" priority="5446" operator="lessThanOrEqual">
      <formula>0</formula>
    </cfRule>
  </conditionalFormatting>
  <conditionalFormatting sqref="T60">
    <cfRule type="cellIs" dxfId="5489" priority="5444" operator="lessThanOrEqual">
      <formula>0</formula>
    </cfRule>
  </conditionalFormatting>
  <conditionalFormatting sqref="T59">
    <cfRule type="cellIs" dxfId="5488" priority="5445" operator="lessThanOrEqual">
      <formula>0</formula>
    </cfRule>
  </conditionalFormatting>
  <conditionalFormatting sqref="T60">
    <cfRule type="cellIs" dxfId="5487" priority="5443" operator="lessThanOrEqual">
      <formula>0</formula>
    </cfRule>
  </conditionalFormatting>
  <conditionalFormatting sqref="T58">
    <cfRule type="cellIs" dxfId="5486" priority="5442" operator="lessThanOrEqual">
      <formula>0</formula>
    </cfRule>
  </conditionalFormatting>
  <conditionalFormatting sqref="T58">
    <cfRule type="cellIs" dxfId="5485" priority="5441" operator="lessThanOrEqual">
      <formula>0</formula>
    </cfRule>
  </conditionalFormatting>
  <conditionalFormatting sqref="T61">
    <cfRule type="cellIs" dxfId="5484" priority="5436" operator="lessThanOrEqual">
      <formula>0</formula>
    </cfRule>
  </conditionalFormatting>
  <conditionalFormatting sqref="T58">
    <cfRule type="cellIs" dxfId="5483" priority="5555" operator="lessThanOrEqual">
      <formula>0</formula>
    </cfRule>
  </conditionalFormatting>
  <conditionalFormatting sqref="T61">
    <cfRule type="cellIs" dxfId="5482" priority="5554" operator="lessThanOrEqual">
      <formula>0</formula>
    </cfRule>
  </conditionalFormatting>
  <conditionalFormatting sqref="T58">
    <cfRule type="cellIs" dxfId="5481" priority="5552" operator="lessThanOrEqual">
      <formula>0</formula>
    </cfRule>
  </conditionalFormatting>
  <conditionalFormatting sqref="T58">
    <cfRule type="cellIs" dxfId="5480" priority="5553" operator="lessThanOrEqual">
      <formula>0</formula>
    </cfRule>
  </conditionalFormatting>
  <conditionalFormatting sqref="T58">
    <cfRule type="cellIs" dxfId="5479" priority="5551" operator="lessThanOrEqual">
      <formula>0</formula>
    </cfRule>
  </conditionalFormatting>
  <conditionalFormatting sqref="T58">
    <cfRule type="cellIs" dxfId="5478" priority="5550" operator="lessThanOrEqual">
      <formula>0</formula>
    </cfRule>
  </conditionalFormatting>
  <conditionalFormatting sqref="T58">
    <cfRule type="cellIs" dxfId="5477" priority="5549" operator="lessThanOrEqual">
      <formula>0</formula>
    </cfRule>
  </conditionalFormatting>
  <conditionalFormatting sqref="T58">
    <cfRule type="cellIs" dxfId="5476" priority="5548" operator="lessThanOrEqual">
      <formula>0</formula>
    </cfRule>
  </conditionalFormatting>
  <conditionalFormatting sqref="T60">
    <cfRule type="cellIs" dxfId="5475" priority="5547" operator="lessThanOrEqual">
      <formula>0</formula>
    </cfRule>
  </conditionalFormatting>
  <conditionalFormatting sqref="T60">
    <cfRule type="cellIs" dxfId="5474" priority="5546" operator="lessThanOrEqual">
      <formula>0</formula>
    </cfRule>
  </conditionalFormatting>
  <conditionalFormatting sqref="T58">
    <cfRule type="cellIs" dxfId="5473" priority="5544" operator="lessThanOrEqual">
      <formula>0</formula>
    </cfRule>
  </conditionalFormatting>
  <conditionalFormatting sqref="T58">
    <cfRule type="cellIs" dxfId="5472" priority="5545" operator="lessThanOrEqual">
      <formula>0</formula>
    </cfRule>
  </conditionalFormatting>
  <conditionalFormatting sqref="T58">
    <cfRule type="cellIs" dxfId="5471" priority="5543" operator="lessThanOrEqual">
      <formula>0</formula>
    </cfRule>
  </conditionalFormatting>
  <conditionalFormatting sqref="T58">
    <cfRule type="cellIs" dxfId="5470" priority="5542" operator="lessThanOrEqual">
      <formula>0</formula>
    </cfRule>
  </conditionalFormatting>
  <conditionalFormatting sqref="T58">
    <cfRule type="cellIs" dxfId="5469" priority="5541" operator="lessThanOrEqual">
      <formula>0</formula>
    </cfRule>
  </conditionalFormatting>
  <conditionalFormatting sqref="T58">
    <cfRule type="cellIs" dxfId="5468" priority="5540" operator="lessThanOrEqual">
      <formula>0</formula>
    </cfRule>
  </conditionalFormatting>
  <conditionalFormatting sqref="T58">
    <cfRule type="cellIs" dxfId="5467" priority="5539" operator="lessThanOrEqual">
      <formula>0</formula>
    </cfRule>
  </conditionalFormatting>
  <conditionalFormatting sqref="T58">
    <cfRule type="cellIs" dxfId="5466" priority="5538" operator="lessThanOrEqual">
      <formula>0</formula>
    </cfRule>
  </conditionalFormatting>
  <conditionalFormatting sqref="T58">
    <cfRule type="cellIs" dxfId="5465" priority="5537" operator="lessThanOrEqual">
      <formula>0</formula>
    </cfRule>
  </conditionalFormatting>
  <conditionalFormatting sqref="T58">
    <cfRule type="cellIs" dxfId="5464" priority="5536" operator="lessThanOrEqual">
      <formula>0</formula>
    </cfRule>
  </conditionalFormatting>
  <conditionalFormatting sqref="T60">
    <cfRule type="cellIs" dxfId="5463" priority="5534" operator="lessThanOrEqual">
      <formula>0</formula>
    </cfRule>
  </conditionalFormatting>
  <conditionalFormatting sqref="T60">
    <cfRule type="cellIs" dxfId="5462" priority="5535" operator="lessThanOrEqual">
      <formula>0</formula>
    </cfRule>
  </conditionalFormatting>
  <conditionalFormatting sqref="T58">
    <cfRule type="cellIs" dxfId="5461" priority="5533" operator="lessThanOrEqual">
      <formula>0</formula>
    </cfRule>
  </conditionalFormatting>
  <conditionalFormatting sqref="T60">
    <cfRule type="cellIs" dxfId="5460" priority="5532" operator="lessThanOrEqual">
      <formula>0</formula>
    </cfRule>
  </conditionalFormatting>
  <conditionalFormatting sqref="T60">
    <cfRule type="cellIs" dxfId="5459" priority="5530" operator="lessThanOrEqual">
      <formula>0</formula>
    </cfRule>
  </conditionalFormatting>
  <conditionalFormatting sqref="T58">
    <cfRule type="cellIs" dxfId="5458" priority="5531" operator="lessThanOrEqual">
      <formula>0</formula>
    </cfRule>
  </conditionalFormatting>
  <conditionalFormatting sqref="T60">
    <cfRule type="cellIs" dxfId="5457" priority="5529" operator="lessThanOrEqual">
      <formula>0</formula>
    </cfRule>
  </conditionalFormatting>
  <conditionalFormatting sqref="T58">
    <cfRule type="cellIs" dxfId="5456" priority="5528" operator="lessThanOrEqual">
      <formula>0</formula>
    </cfRule>
  </conditionalFormatting>
  <conditionalFormatting sqref="T60">
    <cfRule type="cellIs" dxfId="5455" priority="5527" operator="lessThanOrEqual">
      <formula>0</formula>
    </cfRule>
  </conditionalFormatting>
  <conditionalFormatting sqref="T58">
    <cfRule type="cellIs" dxfId="5454" priority="5439" operator="lessThanOrEqual">
      <formula>0</formula>
    </cfRule>
  </conditionalFormatting>
  <conditionalFormatting sqref="T59">
    <cfRule type="cellIs" dxfId="5453" priority="5438" operator="lessThanOrEqual">
      <formula>0</formula>
    </cfRule>
  </conditionalFormatting>
  <conditionalFormatting sqref="T59">
    <cfRule type="cellIs" dxfId="5452" priority="5437" operator="lessThanOrEqual">
      <formula>0</formula>
    </cfRule>
  </conditionalFormatting>
  <conditionalFormatting sqref="T58">
    <cfRule type="cellIs" dxfId="5451" priority="5519" operator="lessThanOrEqual">
      <formula>0</formula>
    </cfRule>
  </conditionalFormatting>
  <conditionalFormatting sqref="T60">
    <cfRule type="cellIs" dxfId="5450" priority="5526" operator="lessThanOrEqual">
      <formula>0</formula>
    </cfRule>
  </conditionalFormatting>
  <conditionalFormatting sqref="T58">
    <cfRule type="cellIs" dxfId="5449" priority="5524" operator="lessThanOrEqual">
      <formula>0</formula>
    </cfRule>
  </conditionalFormatting>
  <conditionalFormatting sqref="T58">
    <cfRule type="cellIs" dxfId="5448" priority="5525" operator="lessThanOrEqual">
      <formula>0</formula>
    </cfRule>
  </conditionalFormatting>
  <conditionalFormatting sqref="T58">
    <cfRule type="cellIs" dxfId="5447" priority="5523" operator="lessThanOrEqual">
      <formula>0</formula>
    </cfRule>
  </conditionalFormatting>
  <conditionalFormatting sqref="T60">
    <cfRule type="cellIs" dxfId="5446" priority="5505" operator="lessThanOrEqual">
      <formula>0</formula>
    </cfRule>
  </conditionalFormatting>
  <conditionalFormatting sqref="T60">
    <cfRule type="cellIs" dxfId="5445" priority="5504" operator="lessThanOrEqual">
      <formula>0</formula>
    </cfRule>
  </conditionalFormatting>
  <conditionalFormatting sqref="T60">
    <cfRule type="cellIs" dxfId="5444" priority="5503" operator="lessThanOrEqual">
      <formula>0</formula>
    </cfRule>
  </conditionalFormatting>
  <conditionalFormatting sqref="T60">
    <cfRule type="cellIs" dxfId="5443" priority="5501" operator="lessThanOrEqual">
      <formula>0</formula>
    </cfRule>
  </conditionalFormatting>
  <conditionalFormatting sqref="T60">
    <cfRule type="cellIs" dxfId="5442" priority="5502" operator="lessThanOrEqual">
      <formula>0</formula>
    </cfRule>
  </conditionalFormatting>
  <conditionalFormatting sqref="T60">
    <cfRule type="cellIs" dxfId="5441" priority="5500" operator="lessThanOrEqual">
      <formula>0</formula>
    </cfRule>
  </conditionalFormatting>
  <conditionalFormatting sqref="T60">
    <cfRule type="cellIs" dxfId="5440" priority="5499" operator="lessThanOrEqual">
      <formula>0</formula>
    </cfRule>
  </conditionalFormatting>
  <conditionalFormatting sqref="T60">
    <cfRule type="cellIs" dxfId="5439" priority="5469" operator="lessThanOrEqual">
      <formula>0</formula>
    </cfRule>
  </conditionalFormatting>
  <conditionalFormatting sqref="T60">
    <cfRule type="cellIs" dxfId="5438" priority="5468" operator="lessThanOrEqual">
      <formula>0</formula>
    </cfRule>
  </conditionalFormatting>
  <conditionalFormatting sqref="T60">
    <cfRule type="cellIs" dxfId="5437" priority="5467" operator="lessThanOrEqual">
      <formula>0</formula>
    </cfRule>
  </conditionalFormatting>
  <conditionalFormatting sqref="T60">
    <cfRule type="cellIs" dxfId="5436" priority="5466" operator="lessThanOrEqual">
      <formula>0</formula>
    </cfRule>
  </conditionalFormatting>
  <conditionalFormatting sqref="T58">
    <cfRule type="cellIs" dxfId="5435" priority="5440" operator="lessThanOrEqual">
      <formula>0</formula>
    </cfRule>
  </conditionalFormatting>
  <conditionalFormatting sqref="T58">
    <cfRule type="cellIs" dxfId="5434" priority="5434" operator="lessThanOrEqual">
      <formula>0</formula>
    </cfRule>
  </conditionalFormatting>
  <conditionalFormatting sqref="T58">
    <cfRule type="cellIs" dxfId="5433" priority="5433" operator="lessThanOrEqual">
      <formula>0</formula>
    </cfRule>
  </conditionalFormatting>
  <conditionalFormatting sqref="T58">
    <cfRule type="cellIs" dxfId="5432" priority="5435" operator="lessThanOrEqual">
      <formula>0</formula>
    </cfRule>
  </conditionalFormatting>
  <conditionalFormatting sqref="T58">
    <cfRule type="cellIs" dxfId="5431" priority="5432" operator="lessThanOrEqual">
      <formula>0</formula>
    </cfRule>
  </conditionalFormatting>
  <conditionalFormatting sqref="T56">
    <cfRule type="cellIs" dxfId="5430" priority="5431" operator="lessThanOrEqual">
      <formula>0</formula>
    </cfRule>
  </conditionalFormatting>
  <conditionalFormatting sqref="T56">
    <cfRule type="cellIs" dxfId="5429" priority="5430" operator="lessThanOrEqual">
      <formula>0</formula>
    </cfRule>
  </conditionalFormatting>
  <conditionalFormatting sqref="T60">
    <cfRule type="cellIs" dxfId="5428" priority="5391" operator="lessThanOrEqual">
      <formula>0</formula>
    </cfRule>
  </conditionalFormatting>
  <conditionalFormatting sqref="T60">
    <cfRule type="cellIs" dxfId="5427" priority="5392" operator="lessThanOrEqual">
      <formula>0</formula>
    </cfRule>
  </conditionalFormatting>
  <conditionalFormatting sqref="T60">
    <cfRule type="cellIs" dxfId="5426" priority="5390" operator="lessThanOrEqual">
      <formula>0</formula>
    </cfRule>
  </conditionalFormatting>
  <conditionalFormatting sqref="T60">
    <cfRule type="cellIs" dxfId="5425" priority="5386" operator="lessThanOrEqual">
      <formula>0</formula>
    </cfRule>
  </conditionalFormatting>
  <conditionalFormatting sqref="T60">
    <cfRule type="cellIs" dxfId="5424" priority="5387" operator="lessThanOrEqual">
      <formula>0</formula>
    </cfRule>
  </conditionalFormatting>
  <conditionalFormatting sqref="T60">
    <cfRule type="cellIs" dxfId="5423" priority="5385" operator="lessThanOrEqual">
      <formula>0</formula>
    </cfRule>
  </conditionalFormatting>
  <conditionalFormatting sqref="T60">
    <cfRule type="cellIs" dxfId="5422" priority="5384" operator="lessThanOrEqual">
      <formula>0</formula>
    </cfRule>
  </conditionalFormatting>
  <conditionalFormatting sqref="T60">
    <cfRule type="cellIs" dxfId="5421" priority="5383" operator="lessThanOrEqual">
      <formula>0</formula>
    </cfRule>
  </conditionalFormatting>
  <conditionalFormatting sqref="T60">
    <cfRule type="cellIs" dxfId="5420" priority="5382" operator="lessThanOrEqual">
      <formula>0</formula>
    </cfRule>
  </conditionalFormatting>
  <conditionalFormatting sqref="T56">
    <cfRule type="cellIs" dxfId="5419" priority="5381" operator="lessThanOrEqual">
      <formula>0</formula>
    </cfRule>
  </conditionalFormatting>
  <conditionalFormatting sqref="T56">
    <cfRule type="cellIs" dxfId="5418" priority="5380" operator="lessThanOrEqual">
      <formula>0</formula>
    </cfRule>
  </conditionalFormatting>
  <conditionalFormatting sqref="T56">
    <cfRule type="cellIs" dxfId="5417" priority="5379" operator="lessThanOrEqual">
      <formula>0</formula>
    </cfRule>
  </conditionalFormatting>
  <conditionalFormatting sqref="T56">
    <cfRule type="cellIs" dxfId="5416" priority="5378" operator="lessThanOrEqual">
      <formula>0</formula>
    </cfRule>
  </conditionalFormatting>
  <conditionalFormatting sqref="T57">
    <cfRule type="cellIs" dxfId="5415" priority="5377" operator="lessThanOrEqual">
      <formula>0</formula>
    </cfRule>
  </conditionalFormatting>
  <conditionalFormatting sqref="T56">
    <cfRule type="cellIs" dxfId="5414" priority="5370" operator="lessThanOrEqual">
      <formula>0</formula>
    </cfRule>
  </conditionalFormatting>
  <conditionalFormatting sqref="T61">
    <cfRule type="cellIs" dxfId="5413" priority="5368" operator="lessThanOrEqual">
      <formula>0</formula>
    </cfRule>
  </conditionalFormatting>
  <conditionalFormatting sqref="T56">
    <cfRule type="cellIs" dxfId="5412" priority="5372" operator="lessThanOrEqual">
      <formula>0</formula>
    </cfRule>
  </conditionalFormatting>
  <conditionalFormatting sqref="T56">
    <cfRule type="cellIs" dxfId="5411" priority="5371" operator="lessThanOrEqual">
      <formula>0</formula>
    </cfRule>
  </conditionalFormatting>
  <conditionalFormatting sqref="T56">
    <cfRule type="cellIs" dxfId="5410" priority="5369" operator="lessThanOrEqual">
      <formula>0</formula>
    </cfRule>
  </conditionalFormatting>
  <conditionalFormatting sqref="T56">
    <cfRule type="cellIs" dxfId="5409" priority="5367" operator="lessThanOrEqual">
      <formula>0</formula>
    </cfRule>
  </conditionalFormatting>
  <conditionalFormatting sqref="T56">
    <cfRule type="cellIs" dxfId="5408" priority="5366" operator="lessThanOrEqual">
      <formula>0</formula>
    </cfRule>
  </conditionalFormatting>
  <conditionalFormatting sqref="T60">
    <cfRule type="cellIs" dxfId="5407" priority="5363" operator="lessThanOrEqual">
      <formula>0</formula>
    </cfRule>
  </conditionalFormatting>
  <conditionalFormatting sqref="T60">
    <cfRule type="cellIs" dxfId="5406" priority="5362" operator="lessThanOrEqual">
      <formula>0</formula>
    </cfRule>
  </conditionalFormatting>
  <conditionalFormatting sqref="T60">
    <cfRule type="cellIs" dxfId="5405" priority="5361" operator="lessThanOrEqual">
      <formula>0</formula>
    </cfRule>
  </conditionalFormatting>
  <conditionalFormatting sqref="T60">
    <cfRule type="cellIs" dxfId="5404" priority="5360" operator="lessThanOrEqual">
      <formula>0</formula>
    </cfRule>
  </conditionalFormatting>
  <conditionalFormatting sqref="T60">
    <cfRule type="cellIs" dxfId="5403" priority="5359" operator="lessThanOrEqual">
      <formula>0</formula>
    </cfRule>
  </conditionalFormatting>
  <conditionalFormatting sqref="T60">
    <cfRule type="cellIs" dxfId="5402" priority="5358" operator="lessThanOrEqual">
      <formula>0</formula>
    </cfRule>
  </conditionalFormatting>
  <conditionalFormatting sqref="T60">
    <cfRule type="cellIs" dxfId="5401" priority="5357" operator="lessThanOrEqual">
      <formula>0</formula>
    </cfRule>
  </conditionalFormatting>
  <conditionalFormatting sqref="T60">
    <cfRule type="cellIs" dxfId="5400" priority="5356" operator="lessThanOrEqual">
      <formula>0</formula>
    </cfRule>
  </conditionalFormatting>
  <conditionalFormatting sqref="T60">
    <cfRule type="cellIs" dxfId="5399" priority="5355" operator="lessThanOrEqual">
      <formula>0</formula>
    </cfRule>
  </conditionalFormatting>
  <conditionalFormatting sqref="T60">
    <cfRule type="cellIs" dxfId="5398" priority="5354" operator="lessThanOrEqual">
      <formula>0</formula>
    </cfRule>
  </conditionalFormatting>
  <conditionalFormatting sqref="T60">
    <cfRule type="cellIs" dxfId="5397" priority="5353" operator="lessThanOrEqual">
      <formula>0</formula>
    </cfRule>
  </conditionalFormatting>
  <conditionalFormatting sqref="T60">
    <cfRule type="cellIs" dxfId="5396" priority="5352" operator="lessThanOrEqual">
      <formula>0</formula>
    </cfRule>
  </conditionalFormatting>
  <conditionalFormatting sqref="T60">
    <cfRule type="cellIs" dxfId="5395" priority="5351" operator="lessThanOrEqual">
      <formula>0</formula>
    </cfRule>
  </conditionalFormatting>
  <conditionalFormatting sqref="T61">
    <cfRule type="cellIs" dxfId="5394" priority="5350" operator="lessThanOrEqual">
      <formula>0</formula>
    </cfRule>
  </conditionalFormatting>
  <conditionalFormatting sqref="T61">
    <cfRule type="cellIs" dxfId="5393" priority="5349" operator="lessThanOrEqual">
      <formula>0</formula>
    </cfRule>
  </conditionalFormatting>
  <conditionalFormatting sqref="T60">
    <cfRule type="cellIs" dxfId="5392" priority="5348" operator="lessThanOrEqual">
      <formula>0</formula>
    </cfRule>
  </conditionalFormatting>
  <conditionalFormatting sqref="T60">
    <cfRule type="cellIs" dxfId="5391" priority="5347" operator="lessThanOrEqual">
      <formula>0</formula>
    </cfRule>
  </conditionalFormatting>
  <conditionalFormatting sqref="T60">
    <cfRule type="cellIs" dxfId="5390" priority="5429" operator="lessThanOrEqual">
      <formula>0</formula>
    </cfRule>
  </conditionalFormatting>
  <conditionalFormatting sqref="T60">
    <cfRule type="cellIs" dxfId="5389" priority="5427" operator="lessThanOrEqual">
      <formula>0</formula>
    </cfRule>
  </conditionalFormatting>
  <conditionalFormatting sqref="T60">
    <cfRule type="cellIs" dxfId="5388" priority="5428" operator="lessThanOrEqual">
      <formula>0</formula>
    </cfRule>
  </conditionalFormatting>
  <conditionalFormatting sqref="T57">
    <cfRule type="cellIs" dxfId="5387" priority="5425" operator="lessThanOrEqual">
      <formula>0</formula>
    </cfRule>
  </conditionalFormatting>
  <conditionalFormatting sqref="T60">
    <cfRule type="cellIs" dxfId="5386" priority="5426" operator="lessThanOrEqual">
      <formula>0</formula>
    </cfRule>
  </conditionalFormatting>
  <conditionalFormatting sqref="T60">
    <cfRule type="cellIs" dxfId="5385" priority="5424" operator="lessThanOrEqual">
      <formula>0</formula>
    </cfRule>
  </conditionalFormatting>
  <conditionalFormatting sqref="T60">
    <cfRule type="cellIs" dxfId="5384" priority="5423" operator="lessThanOrEqual">
      <formula>0</formula>
    </cfRule>
  </conditionalFormatting>
  <conditionalFormatting sqref="T60">
    <cfRule type="cellIs" dxfId="5383" priority="5422" operator="lessThanOrEqual">
      <formula>0</formula>
    </cfRule>
  </conditionalFormatting>
  <conditionalFormatting sqref="T56">
    <cfRule type="cellIs" dxfId="5382" priority="5421" operator="lessThanOrEqual">
      <formula>0</formula>
    </cfRule>
  </conditionalFormatting>
  <conditionalFormatting sqref="T56">
    <cfRule type="cellIs" dxfId="5381" priority="5420" operator="lessThanOrEqual">
      <formula>0</formula>
    </cfRule>
  </conditionalFormatting>
  <conditionalFormatting sqref="T56">
    <cfRule type="cellIs" dxfId="5380" priority="5419" operator="lessThanOrEqual">
      <formula>0</formula>
    </cfRule>
  </conditionalFormatting>
  <conditionalFormatting sqref="T60">
    <cfRule type="cellIs" dxfId="5379" priority="5417" operator="lessThanOrEqual">
      <formula>0</formula>
    </cfRule>
  </conditionalFormatting>
  <conditionalFormatting sqref="T60">
    <cfRule type="cellIs" dxfId="5378" priority="5418" operator="lessThanOrEqual">
      <formula>0</formula>
    </cfRule>
  </conditionalFormatting>
  <conditionalFormatting sqref="T60">
    <cfRule type="cellIs" dxfId="5377" priority="5416" operator="lessThanOrEqual">
      <formula>0</formula>
    </cfRule>
  </conditionalFormatting>
  <conditionalFormatting sqref="T57">
    <cfRule type="cellIs" dxfId="5376" priority="5415" operator="lessThanOrEqual">
      <formula>0</formula>
    </cfRule>
  </conditionalFormatting>
  <conditionalFormatting sqref="T60">
    <cfRule type="cellIs" dxfId="5375" priority="5414" operator="lessThanOrEqual">
      <formula>0</formula>
    </cfRule>
  </conditionalFormatting>
  <conditionalFormatting sqref="T60">
    <cfRule type="cellIs" dxfId="5374" priority="5413" operator="lessThanOrEqual">
      <formula>0</formula>
    </cfRule>
  </conditionalFormatting>
  <conditionalFormatting sqref="T60">
    <cfRule type="cellIs" dxfId="5373" priority="5412" operator="lessThanOrEqual">
      <formula>0</formula>
    </cfRule>
  </conditionalFormatting>
  <conditionalFormatting sqref="T60">
    <cfRule type="cellIs" dxfId="5372" priority="5411" operator="lessThanOrEqual">
      <formula>0</formula>
    </cfRule>
  </conditionalFormatting>
  <conditionalFormatting sqref="T57">
    <cfRule type="cellIs" dxfId="5371" priority="5410" operator="lessThanOrEqual">
      <formula>0</formula>
    </cfRule>
  </conditionalFormatting>
  <conditionalFormatting sqref="T60">
    <cfRule type="cellIs" dxfId="5370" priority="5409" operator="lessThanOrEqual">
      <formula>0</formula>
    </cfRule>
  </conditionalFormatting>
  <conditionalFormatting sqref="T60">
    <cfRule type="cellIs" dxfId="5369" priority="5408" operator="lessThanOrEqual">
      <formula>0</formula>
    </cfRule>
  </conditionalFormatting>
  <conditionalFormatting sqref="T60">
    <cfRule type="cellIs" dxfId="5368" priority="5407" operator="lessThanOrEqual">
      <formula>0</formula>
    </cfRule>
  </conditionalFormatting>
  <conditionalFormatting sqref="T60">
    <cfRule type="cellIs" dxfId="5367" priority="5406" operator="lessThanOrEqual">
      <formula>0</formula>
    </cfRule>
  </conditionalFormatting>
  <conditionalFormatting sqref="T60">
    <cfRule type="cellIs" dxfId="5366" priority="5405" operator="lessThanOrEqual">
      <formula>0</formula>
    </cfRule>
  </conditionalFormatting>
  <conditionalFormatting sqref="T60">
    <cfRule type="cellIs" dxfId="5365" priority="5404" operator="lessThanOrEqual">
      <formula>0</formula>
    </cfRule>
  </conditionalFormatting>
  <conditionalFormatting sqref="T56">
    <cfRule type="cellIs" dxfId="5364" priority="5402" operator="lessThanOrEqual">
      <formula>0</formula>
    </cfRule>
  </conditionalFormatting>
  <conditionalFormatting sqref="T56">
    <cfRule type="cellIs" dxfId="5363" priority="5401" operator="lessThanOrEqual">
      <formula>0</formula>
    </cfRule>
  </conditionalFormatting>
  <conditionalFormatting sqref="T56">
    <cfRule type="cellIs" dxfId="5362" priority="5403" operator="lessThanOrEqual">
      <formula>0</formula>
    </cfRule>
  </conditionalFormatting>
  <conditionalFormatting sqref="T56">
    <cfRule type="cellIs" dxfId="5361" priority="5400" operator="lessThanOrEqual">
      <formula>0</formula>
    </cfRule>
  </conditionalFormatting>
  <conditionalFormatting sqref="T60">
    <cfRule type="cellIs" dxfId="5360" priority="5345" operator="lessThanOrEqual">
      <formula>0</formula>
    </cfRule>
  </conditionalFormatting>
  <conditionalFormatting sqref="T61">
    <cfRule type="cellIs" dxfId="5359" priority="5344" operator="lessThanOrEqual">
      <formula>0</formula>
    </cfRule>
  </conditionalFormatting>
  <conditionalFormatting sqref="T61">
    <cfRule type="cellIs" dxfId="5358" priority="5343" operator="lessThanOrEqual">
      <formula>0</formula>
    </cfRule>
  </conditionalFormatting>
  <conditionalFormatting sqref="T60">
    <cfRule type="cellIs" dxfId="5357" priority="5389" operator="lessThanOrEqual">
      <formula>0</formula>
    </cfRule>
  </conditionalFormatting>
  <conditionalFormatting sqref="T56">
    <cfRule type="cellIs" dxfId="5356" priority="5399" operator="lessThanOrEqual">
      <formula>0</formula>
    </cfRule>
  </conditionalFormatting>
  <conditionalFormatting sqref="T56">
    <cfRule type="cellIs" dxfId="5355" priority="5398" operator="lessThanOrEqual">
      <formula>0</formula>
    </cfRule>
  </conditionalFormatting>
  <conditionalFormatting sqref="T56">
    <cfRule type="cellIs" dxfId="5354" priority="5397" operator="lessThanOrEqual">
      <formula>0</formula>
    </cfRule>
  </conditionalFormatting>
  <conditionalFormatting sqref="T60">
    <cfRule type="cellIs" dxfId="5353" priority="5395" operator="lessThanOrEqual">
      <formula>0</formula>
    </cfRule>
  </conditionalFormatting>
  <conditionalFormatting sqref="T60">
    <cfRule type="cellIs" dxfId="5352" priority="5396" operator="lessThanOrEqual">
      <formula>0</formula>
    </cfRule>
  </conditionalFormatting>
  <conditionalFormatting sqref="T60">
    <cfRule type="cellIs" dxfId="5351" priority="5394" operator="lessThanOrEqual">
      <formula>0</formula>
    </cfRule>
  </conditionalFormatting>
  <conditionalFormatting sqref="T57">
    <cfRule type="cellIs" dxfId="5350" priority="5393" operator="lessThanOrEqual">
      <formula>0</formula>
    </cfRule>
  </conditionalFormatting>
  <conditionalFormatting sqref="T57">
    <cfRule type="cellIs" dxfId="5349" priority="5388" operator="lessThanOrEqual">
      <formula>0</formula>
    </cfRule>
  </conditionalFormatting>
  <conditionalFormatting sqref="T56">
    <cfRule type="cellIs" dxfId="5348" priority="5375" operator="lessThanOrEqual">
      <formula>0</formula>
    </cfRule>
  </conditionalFormatting>
  <conditionalFormatting sqref="T56">
    <cfRule type="cellIs" dxfId="5347" priority="5374" operator="lessThanOrEqual">
      <formula>0</formula>
    </cfRule>
  </conditionalFormatting>
  <conditionalFormatting sqref="T56">
    <cfRule type="cellIs" dxfId="5346" priority="5376" operator="lessThanOrEqual">
      <formula>0</formula>
    </cfRule>
  </conditionalFormatting>
  <conditionalFormatting sqref="T56">
    <cfRule type="cellIs" dxfId="5345" priority="5373" operator="lessThanOrEqual">
      <formula>0</formula>
    </cfRule>
  </conditionalFormatting>
  <conditionalFormatting sqref="T56">
    <cfRule type="cellIs" dxfId="5344" priority="5365" operator="lessThanOrEqual">
      <formula>0</formula>
    </cfRule>
  </conditionalFormatting>
  <conditionalFormatting sqref="T56">
    <cfRule type="cellIs" dxfId="5343" priority="5364" operator="lessThanOrEqual">
      <formula>0</formula>
    </cfRule>
  </conditionalFormatting>
  <conditionalFormatting sqref="T60">
    <cfRule type="cellIs" dxfId="5342" priority="5346" operator="lessThanOrEqual">
      <formula>0</formula>
    </cfRule>
  </conditionalFormatting>
  <conditionalFormatting sqref="T60">
    <cfRule type="cellIs" dxfId="5341" priority="5341" operator="lessThanOrEqual">
      <formula>0</formula>
    </cfRule>
  </conditionalFormatting>
  <conditionalFormatting sqref="T60">
    <cfRule type="cellIs" dxfId="5340" priority="5340" operator="lessThanOrEqual">
      <formula>0</formula>
    </cfRule>
  </conditionalFormatting>
  <conditionalFormatting sqref="T60">
    <cfRule type="cellIs" dxfId="5339" priority="5342" operator="lessThanOrEqual">
      <formula>0</formula>
    </cfRule>
  </conditionalFormatting>
  <conditionalFormatting sqref="T60">
    <cfRule type="cellIs" dxfId="5338" priority="5339" operator="lessThanOrEqual">
      <formula>0</formula>
    </cfRule>
  </conditionalFormatting>
  <conditionalFormatting sqref="T58">
    <cfRule type="cellIs" dxfId="5337" priority="5338" operator="lessThanOrEqual">
      <formula>0</formula>
    </cfRule>
  </conditionalFormatting>
  <conditionalFormatting sqref="T58">
    <cfRule type="cellIs" dxfId="5336" priority="5337" operator="lessThanOrEqual">
      <formula>0</formula>
    </cfRule>
  </conditionalFormatting>
  <conditionalFormatting sqref="T58">
    <cfRule type="cellIs" dxfId="5335" priority="5297" operator="lessThanOrEqual">
      <formula>0</formula>
    </cfRule>
  </conditionalFormatting>
  <conditionalFormatting sqref="T58">
    <cfRule type="cellIs" dxfId="5334" priority="5296" operator="lessThanOrEqual">
      <formula>0</formula>
    </cfRule>
  </conditionalFormatting>
  <conditionalFormatting sqref="T58">
    <cfRule type="cellIs" dxfId="5333" priority="5295" operator="lessThanOrEqual">
      <formula>0</formula>
    </cfRule>
  </conditionalFormatting>
  <conditionalFormatting sqref="T58">
    <cfRule type="cellIs" dxfId="5332" priority="5294" operator="lessThanOrEqual">
      <formula>0</formula>
    </cfRule>
  </conditionalFormatting>
  <conditionalFormatting sqref="T59">
    <cfRule type="cellIs" dxfId="5331" priority="5293" operator="lessThanOrEqual">
      <formula>0</formula>
    </cfRule>
  </conditionalFormatting>
  <conditionalFormatting sqref="T58">
    <cfRule type="cellIs" dxfId="5330" priority="5286" operator="lessThanOrEqual">
      <formula>0</formula>
    </cfRule>
  </conditionalFormatting>
  <conditionalFormatting sqref="T58">
    <cfRule type="cellIs" dxfId="5329" priority="5288" operator="lessThanOrEqual">
      <formula>0</formula>
    </cfRule>
  </conditionalFormatting>
  <conditionalFormatting sqref="T58">
    <cfRule type="cellIs" dxfId="5328" priority="5287" operator="lessThanOrEqual">
      <formula>0</formula>
    </cfRule>
  </conditionalFormatting>
  <conditionalFormatting sqref="T58">
    <cfRule type="cellIs" dxfId="5327" priority="5285" operator="lessThanOrEqual">
      <formula>0</formula>
    </cfRule>
  </conditionalFormatting>
  <conditionalFormatting sqref="T58">
    <cfRule type="cellIs" dxfId="5326" priority="5284" operator="lessThanOrEqual">
      <formula>0</formula>
    </cfRule>
  </conditionalFormatting>
  <conditionalFormatting sqref="T58">
    <cfRule type="cellIs" dxfId="5325" priority="5283" operator="lessThanOrEqual">
      <formula>0</formula>
    </cfRule>
  </conditionalFormatting>
  <conditionalFormatting sqref="T56">
    <cfRule type="cellIs" dxfId="5324" priority="5336" operator="lessThanOrEqual">
      <formula>0</formula>
    </cfRule>
  </conditionalFormatting>
  <conditionalFormatting sqref="T56">
    <cfRule type="cellIs" dxfId="5323" priority="5335" operator="lessThanOrEqual">
      <formula>0</formula>
    </cfRule>
  </conditionalFormatting>
  <conditionalFormatting sqref="T56">
    <cfRule type="cellIs" dxfId="5322" priority="5334" operator="lessThanOrEqual">
      <formula>0</formula>
    </cfRule>
  </conditionalFormatting>
  <conditionalFormatting sqref="T57">
    <cfRule type="cellIs" dxfId="5321" priority="5333" operator="lessThanOrEqual">
      <formula>0</formula>
    </cfRule>
  </conditionalFormatting>
  <conditionalFormatting sqref="T57">
    <cfRule type="cellIs" dxfId="5320" priority="5332" operator="lessThanOrEqual">
      <formula>0</formula>
    </cfRule>
  </conditionalFormatting>
  <conditionalFormatting sqref="T59">
    <cfRule type="cellIs" dxfId="5319" priority="5331" operator="lessThanOrEqual">
      <formula>0</formula>
    </cfRule>
  </conditionalFormatting>
  <conditionalFormatting sqref="T56">
    <cfRule type="cellIs" dxfId="5318" priority="5330" operator="lessThanOrEqual">
      <formula>0</formula>
    </cfRule>
  </conditionalFormatting>
  <conditionalFormatting sqref="T56">
    <cfRule type="cellIs" dxfId="5317" priority="5329" operator="lessThanOrEqual">
      <formula>0</formula>
    </cfRule>
  </conditionalFormatting>
  <conditionalFormatting sqref="T56">
    <cfRule type="cellIs" dxfId="5316" priority="5328" operator="lessThanOrEqual">
      <formula>0</formula>
    </cfRule>
  </conditionalFormatting>
  <conditionalFormatting sqref="T56">
    <cfRule type="cellIs" dxfId="5315" priority="5327" operator="lessThanOrEqual">
      <formula>0</formula>
    </cfRule>
  </conditionalFormatting>
  <conditionalFormatting sqref="T58">
    <cfRule type="cellIs" dxfId="5314" priority="5326" operator="lessThanOrEqual">
      <formula>0</formula>
    </cfRule>
  </conditionalFormatting>
  <conditionalFormatting sqref="T58">
    <cfRule type="cellIs" dxfId="5313" priority="5325" operator="lessThanOrEqual">
      <formula>0</formula>
    </cfRule>
  </conditionalFormatting>
  <conditionalFormatting sqref="T57">
    <cfRule type="cellIs" dxfId="5312" priority="5324" operator="lessThanOrEqual">
      <formula>0</formula>
    </cfRule>
  </conditionalFormatting>
  <conditionalFormatting sqref="T58">
    <cfRule type="cellIs" dxfId="5311" priority="5323" operator="lessThanOrEqual">
      <formula>0</formula>
    </cfRule>
  </conditionalFormatting>
  <conditionalFormatting sqref="T58">
    <cfRule type="cellIs" dxfId="5310" priority="5322" operator="lessThanOrEqual">
      <formula>0</formula>
    </cfRule>
  </conditionalFormatting>
  <conditionalFormatting sqref="T59">
    <cfRule type="cellIs" dxfId="5309" priority="5321" operator="lessThanOrEqual">
      <formula>0</formula>
    </cfRule>
  </conditionalFormatting>
  <conditionalFormatting sqref="T56">
    <cfRule type="cellIs" dxfId="5308" priority="5319" operator="lessThanOrEqual">
      <formula>0</formula>
    </cfRule>
  </conditionalFormatting>
  <conditionalFormatting sqref="T56">
    <cfRule type="cellIs" dxfId="5307" priority="5318" operator="lessThanOrEqual">
      <formula>0</formula>
    </cfRule>
  </conditionalFormatting>
  <conditionalFormatting sqref="T56">
    <cfRule type="cellIs" dxfId="5306" priority="5320" operator="lessThanOrEqual">
      <formula>0</formula>
    </cfRule>
  </conditionalFormatting>
  <conditionalFormatting sqref="T56">
    <cfRule type="cellIs" dxfId="5305" priority="5317" operator="lessThanOrEqual">
      <formula>0</formula>
    </cfRule>
  </conditionalFormatting>
  <conditionalFormatting sqref="T59">
    <cfRule type="cellIs" dxfId="5304" priority="5316" operator="lessThanOrEqual">
      <formula>0</formula>
    </cfRule>
  </conditionalFormatting>
  <conditionalFormatting sqref="T56">
    <cfRule type="cellIs" dxfId="5303" priority="5314" operator="lessThanOrEqual">
      <formula>0</formula>
    </cfRule>
  </conditionalFormatting>
  <conditionalFormatting sqref="T56">
    <cfRule type="cellIs" dxfId="5302" priority="5313" operator="lessThanOrEqual">
      <formula>0</formula>
    </cfRule>
  </conditionalFormatting>
  <conditionalFormatting sqref="T56">
    <cfRule type="cellIs" dxfId="5301" priority="5315" operator="lessThanOrEqual">
      <formula>0</formula>
    </cfRule>
  </conditionalFormatting>
  <conditionalFormatting sqref="T56">
    <cfRule type="cellIs" dxfId="5300" priority="5312" operator="lessThanOrEqual">
      <formula>0</formula>
    </cfRule>
  </conditionalFormatting>
  <conditionalFormatting sqref="T58">
    <cfRule type="cellIs" dxfId="5299" priority="5310" operator="lessThanOrEqual">
      <formula>0</formula>
    </cfRule>
  </conditionalFormatting>
  <conditionalFormatting sqref="T58">
    <cfRule type="cellIs" dxfId="5298" priority="5309" operator="lessThanOrEqual">
      <formula>0</formula>
    </cfRule>
  </conditionalFormatting>
  <conditionalFormatting sqref="T58">
    <cfRule type="cellIs" dxfId="5297" priority="5311" operator="lessThanOrEqual">
      <formula>0</formula>
    </cfRule>
  </conditionalFormatting>
  <conditionalFormatting sqref="T58">
    <cfRule type="cellIs" dxfId="5296" priority="5308" operator="lessThanOrEqual">
      <formula>0</formula>
    </cfRule>
  </conditionalFormatting>
  <conditionalFormatting sqref="T56">
    <cfRule type="cellIs" dxfId="5295" priority="5307" operator="lessThanOrEqual">
      <formula>0</formula>
    </cfRule>
  </conditionalFormatting>
  <conditionalFormatting sqref="T56">
    <cfRule type="cellIs" dxfId="5294" priority="5306" operator="lessThanOrEqual">
      <formula>0</formula>
    </cfRule>
  </conditionalFormatting>
  <conditionalFormatting sqref="T56">
    <cfRule type="cellIs" dxfId="5293" priority="5305" operator="lessThanOrEqual">
      <formula>0</formula>
    </cfRule>
  </conditionalFormatting>
  <conditionalFormatting sqref="T56">
    <cfRule type="cellIs" dxfId="5292" priority="5304" operator="lessThanOrEqual">
      <formula>0</formula>
    </cfRule>
  </conditionalFormatting>
  <conditionalFormatting sqref="T58">
    <cfRule type="cellIs" dxfId="5291" priority="5303" operator="lessThanOrEqual">
      <formula>0</formula>
    </cfRule>
  </conditionalFormatting>
  <conditionalFormatting sqref="T57">
    <cfRule type="cellIs" dxfId="5290" priority="5302" operator="lessThanOrEqual">
      <formula>0</formula>
    </cfRule>
  </conditionalFormatting>
  <conditionalFormatting sqref="T58">
    <cfRule type="cellIs" dxfId="5289" priority="5301" operator="lessThanOrEqual">
      <formula>0</formula>
    </cfRule>
  </conditionalFormatting>
  <conditionalFormatting sqref="T58">
    <cfRule type="cellIs" dxfId="5288" priority="5300" operator="lessThanOrEqual">
      <formula>0</formula>
    </cfRule>
  </conditionalFormatting>
  <conditionalFormatting sqref="T59">
    <cfRule type="cellIs" dxfId="5287" priority="5299" operator="lessThanOrEqual">
      <formula>0</formula>
    </cfRule>
  </conditionalFormatting>
  <conditionalFormatting sqref="T59">
    <cfRule type="cellIs" dxfId="5286" priority="5298" operator="lessThanOrEqual">
      <formula>0</formula>
    </cfRule>
  </conditionalFormatting>
  <conditionalFormatting sqref="T58">
    <cfRule type="cellIs" dxfId="5285" priority="5291" operator="lessThanOrEqual">
      <formula>0</formula>
    </cfRule>
  </conditionalFormatting>
  <conditionalFormatting sqref="T58">
    <cfRule type="cellIs" dxfId="5284" priority="5290" operator="lessThanOrEqual">
      <formula>0</formula>
    </cfRule>
  </conditionalFormatting>
  <conditionalFormatting sqref="T58">
    <cfRule type="cellIs" dxfId="5283" priority="5292" operator="lessThanOrEqual">
      <formula>0</formula>
    </cfRule>
  </conditionalFormatting>
  <conditionalFormatting sqref="T58">
    <cfRule type="cellIs" dxfId="5282" priority="5289" operator="lessThanOrEqual">
      <formula>0</formula>
    </cfRule>
  </conditionalFormatting>
  <conditionalFormatting sqref="T58">
    <cfRule type="cellIs" dxfId="5281" priority="5282" operator="lessThanOrEqual">
      <formula>0</formula>
    </cfRule>
  </conditionalFormatting>
  <conditionalFormatting sqref="T58">
    <cfRule type="cellIs" dxfId="5280" priority="5281" operator="lessThanOrEqual">
      <formula>0</formula>
    </cfRule>
  </conditionalFormatting>
  <conditionalFormatting sqref="T56">
    <cfRule type="cellIs" dxfId="5279" priority="5280" operator="lessThanOrEqual">
      <formula>0</formula>
    </cfRule>
  </conditionalFormatting>
  <conditionalFormatting sqref="T60">
    <cfRule type="cellIs" dxfId="5278" priority="5279" operator="lessThanOrEqual">
      <formula>0</formula>
    </cfRule>
  </conditionalFormatting>
  <conditionalFormatting sqref="T60">
    <cfRule type="cellIs" dxfId="5277" priority="5278" operator="lessThanOrEqual">
      <formula>0</formula>
    </cfRule>
  </conditionalFormatting>
  <conditionalFormatting sqref="T58">
    <cfRule type="cellIs" dxfId="5276" priority="5243" operator="lessThanOrEqual">
      <formula>0</formula>
    </cfRule>
  </conditionalFormatting>
  <conditionalFormatting sqref="T58">
    <cfRule type="cellIs" dxfId="5275" priority="5244" operator="lessThanOrEqual">
      <formula>0</formula>
    </cfRule>
  </conditionalFormatting>
  <conditionalFormatting sqref="T58">
    <cfRule type="cellIs" dxfId="5274" priority="5242" operator="lessThanOrEqual">
      <formula>0</formula>
    </cfRule>
  </conditionalFormatting>
  <conditionalFormatting sqref="T60">
    <cfRule type="cellIs" dxfId="5273" priority="5234" operator="lessThanOrEqual">
      <formula>0</formula>
    </cfRule>
  </conditionalFormatting>
  <conditionalFormatting sqref="T58">
    <cfRule type="cellIs" dxfId="5272" priority="5239" operator="lessThanOrEqual">
      <formula>0</formula>
    </cfRule>
  </conditionalFormatting>
  <conditionalFormatting sqref="T58">
    <cfRule type="cellIs" dxfId="5271" priority="5240" operator="lessThanOrEqual">
      <formula>0</formula>
    </cfRule>
  </conditionalFormatting>
  <conditionalFormatting sqref="T58">
    <cfRule type="cellIs" dxfId="5270" priority="5238" operator="lessThanOrEqual">
      <formula>0</formula>
    </cfRule>
  </conditionalFormatting>
  <conditionalFormatting sqref="T60">
    <cfRule type="cellIs" dxfId="5269" priority="5237" operator="lessThanOrEqual">
      <formula>0</formula>
    </cfRule>
  </conditionalFormatting>
  <conditionalFormatting sqref="T60">
    <cfRule type="cellIs" dxfId="5268" priority="5236" operator="lessThanOrEqual">
      <formula>0</formula>
    </cfRule>
  </conditionalFormatting>
  <conditionalFormatting sqref="T58">
    <cfRule type="cellIs" dxfId="5267" priority="5235" operator="lessThanOrEqual">
      <formula>0</formula>
    </cfRule>
  </conditionalFormatting>
  <conditionalFormatting sqref="T58">
    <cfRule type="cellIs" dxfId="5266" priority="5233" operator="lessThanOrEqual">
      <formula>0</formula>
    </cfRule>
  </conditionalFormatting>
  <conditionalFormatting sqref="T60">
    <cfRule type="cellIs" dxfId="5265" priority="5232" operator="lessThanOrEqual">
      <formula>0</formula>
    </cfRule>
  </conditionalFormatting>
  <conditionalFormatting sqref="T60">
    <cfRule type="cellIs" dxfId="5264" priority="5231" operator="lessThanOrEqual">
      <formula>0</formula>
    </cfRule>
  </conditionalFormatting>
  <conditionalFormatting sqref="T58">
    <cfRule type="cellIs" dxfId="5263" priority="5230" operator="lessThanOrEqual">
      <formula>0</formula>
    </cfRule>
  </conditionalFormatting>
  <conditionalFormatting sqref="T60">
    <cfRule type="cellIs" dxfId="5262" priority="5229" operator="lessThanOrEqual">
      <formula>0</formula>
    </cfRule>
  </conditionalFormatting>
  <conditionalFormatting sqref="T60">
    <cfRule type="cellIs" dxfId="5261" priority="5228" operator="lessThanOrEqual">
      <formula>0</formula>
    </cfRule>
  </conditionalFormatting>
  <conditionalFormatting sqref="T60">
    <cfRule type="cellIs" dxfId="5260" priority="5219" operator="lessThanOrEqual">
      <formula>0</formula>
    </cfRule>
  </conditionalFormatting>
  <conditionalFormatting sqref="T60">
    <cfRule type="cellIs" dxfId="5259" priority="5214" operator="lessThanOrEqual">
      <formula>0</formula>
    </cfRule>
  </conditionalFormatting>
  <conditionalFormatting sqref="T60">
    <cfRule type="cellIs" dxfId="5258" priority="5217" operator="lessThanOrEqual">
      <formula>0</formula>
    </cfRule>
  </conditionalFormatting>
  <conditionalFormatting sqref="T59">
    <cfRule type="cellIs" dxfId="5257" priority="5216" operator="lessThanOrEqual">
      <formula>0</formula>
    </cfRule>
  </conditionalFormatting>
  <conditionalFormatting sqref="T60">
    <cfRule type="cellIs" dxfId="5256" priority="5220" operator="lessThanOrEqual">
      <formula>0</formula>
    </cfRule>
  </conditionalFormatting>
  <conditionalFormatting sqref="T60">
    <cfRule type="cellIs" dxfId="5255" priority="5218" operator="lessThanOrEqual">
      <formula>0</formula>
    </cfRule>
  </conditionalFormatting>
  <conditionalFormatting sqref="T60">
    <cfRule type="cellIs" dxfId="5254" priority="5215" operator="lessThanOrEqual">
      <formula>0</formula>
    </cfRule>
  </conditionalFormatting>
  <conditionalFormatting sqref="T60">
    <cfRule type="cellIs" dxfId="5253" priority="5213" operator="lessThanOrEqual">
      <formula>0</formula>
    </cfRule>
  </conditionalFormatting>
  <conditionalFormatting sqref="T58">
    <cfRule type="cellIs" dxfId="5252" priority="5212" operator="lessThanOrEqual">
      <formula>0</formula>
    </cfRule>
  </conditionalFormatting>
  <conditionalFormatting sqref="T58">
    <cfRule type="cellIs" dxfId="5251" priority="5211" operator="lessThanOrEqual">
      <formula>0</formula>
    </cfRule>
  </conditionalFormatting>
  <conditionalFormatting sqref="T58">
    <cfRule type="cellIs" dxfId="5250" priority="5210" operator="lessThanOrEqual">
      <formula>0</formula>
    </cfRule>
  </conditionalFormatting>
  <conditionalFormatting sqref="T58">
    <cfRule type="cellIs" dxfId="5249" priority="5209" operator="lessThanOrEqual">
      <formula>0</formula>
    </cfRule>
  </conditionalFormatting>
  <conditionalFormatting sqref="T58">
    <cfRule type="cellIs" dxfId="5248" priority="5208" operator="lessThanOrEqual">
      <formula>0</formula>
    </cfRule>
  </conditionalFormatting>
  <conditionalFormatting sqref="T58">
    <cfRule type="cellIs" dxfId="5247" priority="5207" operator="lessThanOrEqual">
      <formula>0</formula>
    </cfRule>
  </conditionalFormatting>
  <conditionalFormatting sqref="T58">
    <cfRule type="cellIs" dxfId="5246" priority="5206" operator="lessThanOrEqual">
      <formula>0</formula>
    </cfRule>
  </conditionalFormatting>
  <conditionalFormatting sqref="T58">
    <cfRule type="cellIs" dxfId="5245" priority="5205" operator="lessThanOrEqual">
      <formula>0</formula>
    </cfRule>
  </conditionalFormatting>
  <conditionalFormatting sqref="T58">
    <cfRule type="cellIs" dxfId="5244" priority="5204" operator="lessThanOrEqual">
      <formula>0</formula>
    </cfRule>
  </conditionalFormatting>
  <conditionalFormatting sqref="T58">
    <cfRule type="cellIs" dxfId="5243" priority="5203" operator="lessThanOrEqual">
      <formula>0</formula>
    </cfRule>
  </conditionalFormatting>
  <conditionalFormatting sqref="T60">
    <cfRule type="cellIs" dxfId="5242" priority="5202" operator="lessThanOrEqual">
      <formula>0</formula>
    </cfRule>
  </conditionalFormatting>
  <conditionalFormatting sqref="T60">
    <cfRule type="cellIs" dxfId="5241" priority="5201" operator="lessThanOrEqual">
      <formula>0</formula>
    </cfRule>
  </conditionalFormatting>
  <conditionalFormatting sqref="T58">
    <cfRule type="cellIs" dxfId="5240" priority="5200" operator="lessThanOrEqual">
      <formula>0</formula>
    </cfRule>
  </conditionalFormatting>
  <conditionalFormatting sqref="T60">
    <cfRule type="cellIs" dxfId="5239" priority="5199" operator="lessThanOrEqual">
      <formula>0</formula>
    </cfRule>
  </conditionalFormatting>
  <conditionalFormatting sqref="T58">
    <cfRule type="cellIs" dxfId="5238" priority="5198" operator="lessThanOrEqual">
      <formula>0</formula>
    </cfRule>
  </conditionalFormatting>
  <conditionalFormatting sqref="T60">
    <cfRule type="cellIs" dxfId="5237" priority="5197" operator="lessThanOrEqual">
      <formula>0</formula>
    </cfRule>
  </conditionalFormatting>
  <conditionalFormatting sqref="T60">
    <cfRule type="cellIs" dxfId="5236" priority="5196" operator="lessThanOrEqual">
      <formula>0</formula>
    </cfRule>
  </conditionalFormatting>
  <conditionalFormatting sqref="T58">
    <cfRule type="cellIs" dxfId="5235" priority="5195" operator="lessThanOrEqual">
      <formula>0</formula>
    </cfRule>
  </conditionalFormatting>
  <conditionalFormatting sqref="T60">
    <cfRule type="cellIs" dxfId="5234" priority="5194" operator="lessThanOrEqual">
      <formula>0</formula>
    </cfRule>
  </conditionalFormatting>
  <conditionalFormatting sqref="T60">
    <cfRule type="cellIs" dxfId="5233" priority="5193" operator="lessThanOrEqual">
      <formula>0</formula>
    </cfRule>
  </conditionalFormatting>
  <conditionalFormatting sqref="T60">
    <cfRule type="cellIs" dxfId="5232" priority="5192" operator="lessThanOrEqual">
      <formula>0</formula>
    </cfRule>
  </conditionalFormatting>
  <conditionalFormatting sqref="T60">
    <cfRule type="cellIs" dxfId="5231" priority="5187" operator="lessThanOrEqual">
      <formula>0</formula>
    </cfRule>
  </conditionalFormatting>
  <conditionalFormatting sqref="T60">
    <cfRule type="cellIs" dxfId="5230" priority="5186" operator="lessThanOrEqual">
      <formula>0</formula>
    </cfRule>
  </conditionalFormatting>
  <conditionalFormatting sqref="T60">
    <cfRule type="cellIs" dxfId="5229" priority="5185" operator="lessThanOrEqual">
      <formula>0</formula>
    </cfRule>
  </conditionalFormatting>
  <conditionalFormatting sqref="T60">
    <cfRule type="cellIs" dxfId="5228" priority="5184" operator="lessThanOrEqual">
      <formula>0</formula>
    </cfRule>
  </conditionalFormatting>
  <conditionalFormatting sqref="T60">
    <cfRule type="cellIs" dxfId="5227" priority="5183" operator="lessThanOrEqual">
      <formula>0</formula>
    </cfRule>
  </conditionalFormatting>
  <conditionalFormatting sqref="T60">
    <cfRule type="cellIs" dxfId="5226" priority="5182" operator="lessThanOrEqual">
      <formula>0</formula>
    </cfRule>
  </conditionalFormatting>
  <conditionalFormatting sqref="T60">
    <cfRule type="cellIs" dxfId="5225" priority="5180" operator="lessThanOrEqual">
      <formula>0</formula>
    </cfRule>
  </conditionalFormatting>
  <conditionalFormatting sqref="T59">
    <cfRule type="cellIs" dxfId="5224" priority="5181" operator="lessThanOrEqual">
      <formula>0</formula>
    </cfRule>
  </conditionalFormatting>
  <conditionalFormatting sqref="T60">
    <cfRule type="cellIs" dxfId="5223" priority="5179" operator="lessThanOrEqual">
      <formula>0</formula>
    </cfRule>
  </conditionalFormatting>
  <conditionalFormatting sqref="T60">
    <cfRule type="cellIs" dxfId="5222" priority="5178" operator="lessThanOrEqual">
      <formula>0</formula>
    </cfRule>
  </conditionalFormatting>
  <conditionalFormatting sqref="T60">
    <cfRule type="cellIs" dxfId="5221" priority="5176" operator="lessThanOrEqual">
      <formula>0</formula>
    </cfRule>
  </conditionalFormatting>
  <conditionalFormatting sqref="T60">
    <cfRule type="cellIs" dxfId="5220" priority="5177" operator="lessThanOrEqual">
      <formula>0</formula>
    </cfRule>
  </conditionalFormatting>
  <conditionalFormatting sqref="T60">
    <cfRule type="cellIs" dxfId="5219" priority="5175" operator="lessThanOrEqual">
      <formula>0</formula>
    </cfRule>
  </conditionalFormatting>
  <conditionalFormatting sqref="T60">
    <cfRule type="cellIs" dxfId="5218" priority="5173" operator="lessThanOrEqual">
      <formula>0</formula>
    </cfRule>
  </conditionalFormatting>
  <conditionalFormatting sqref="T60">
    <cfRule type="cellIs" dxfId="5217" priority="5174" operator="lessThanOrEqual">
      <formula>0</formula>
    </cfRule>
  </conditionalFormatting>
  <conditionalFormatting sqref="T60">
    <cfRule type="cellIs" dxfId="5216" priority="5172" operator="lessThanOrEqual">
      <formula>0</formula>
    </cfRule>
  </conditionalFormatting>
  <conditionalFormatting sqref="T60">
    <cfRule type="cellIs" dxfId="5215" priority="5171" operator="lessThanOrEqual">
      <formula>0</formula>
    </cfRule>
  </conditionalFormatting>
  <conditionalFormatting sqref="T60">
    <cfRule type="cellIs" dxfId="5214" priority="5170" operator="lessThanOrEqual">
      <formula>0</formula>
    </cfRule>
  </conditionalFormatting>
  <conditionalFormatting sqref="T60">
    <cfRule type="cellIs" dxfId="5213" priority="5169" operator="lessThanOrEqual">
      <formula>0</formula>
    </cfRule>
  </conditionalFormatting>
  <conditionalFormatting sqref="T60">
    <cfRule type="cellIs" dxfId="5212" priority="5168" operator="lessThanOrEqual">
      <formula>0</formula>
    </cfRule>
  </conditionalFormatting>
  <conditionalFormatting sqref="T60">
    <cfRule type="cellIs" dxfId="5211" priority="5166" operator="lessThanOrEqual">
      <formula>0</formula>
    </cfRule>
  </conditionalFormatting>
  <conditionalFormatting sqref="T59">
    <cfRule type="cellIs" dxfId="5210" priority="5167" operator="lessThanOrEqual">
      <formula>0</formula>
    </cfRule>
  </conditionalFormatting>
  <conditionalFormatting sqref="T60">
    <cfRule type="cellIs" dxfId="5209" priority="5165" operator="lessThanOrEqual">
      <formula>0</formula>
    </cfRule>
  </conditionalFormatting>
  <conditionalFormatting sqref="T58">
    <cfRule type="cellIs" dxfId="5208" priority="5164" operator="lessThanOrEqual">
      <formula>0</formula>
    </cfRule>
  </conditionalFormatting>
  <conditionalFormatting sqref="T58">
    <cfRule type="cellIs" dxfId="5207" priority="5163" operator="lessThanOrEqual">
      <formula>0</formula>
    </cfRule>
  </conditionalFormatting>
  <conditionalFormatting sqref="T61">
    <cfRule type="cellIs" dxfId="5206" priority="5158" operator="lessThanOrEqual">
      <formula>0</formula>
    </cfRule>
  </conditionalFormatting>
  <conditionalFormatting sqref="T58">
    <cfRule type="cellIs" dxfId="5205" priority="5277" operator="lessThanOrEqual">
      <formula>0</formula>
    </cfRule>
  </conditionalFormatting>
  <conditionalFormatting sqref="T61">
    <cfRule type="cellIs" dxfId="5204" priority="5276" operator="lessThanOrEqual">
      <formula>0</formula>
    </cfRule>
  </conditionalFormatting>
  <conditionalFormatting sqref="T58">
    <cfRule type="cellIs" dxfId="5203" priority="5274" operator="lessThanOrEqual">
      <formula>0</formula>
    </cfRule>
  </conditionalFormatting>
  <conditionalFormatting sqref="T58">
    <cfRule type="cellIs" dxfId="5202" priority="5275" operator="lessThanOrEqual">
      <formula>0</formula>
    </cfRule>
  </conditionalFormatting>
  <conditionalFormatting sqref="T58">
    <cfRule type="cellIs" dxfId="5201" priority="5273" operator="lessThanOrEqual">
      <formula>0</formula>
    </cfRule>
  </conditionalFormatting>
  <conditionalFormatting sqref="T58">
    <cfRule type="cellIs" dxfId="5200" priority="5272" operator="lessThanOrEqual">
      <formula>0</formula>
    </cfRule>
  </conditionalFormatting>
  <conditionalFormatting sqref="T58">
    <cfRule type="cellIs" dxfId="5199" priority="5271" operator="lessThanOrEqual">
      <formula>0</formula>
    </cfRule>
  </conditionalFormatting>
  <conditionalFormatting sqref="T58">
    <cfRule type="cellIs" dxfId="5198" priority="5270" operator="lessThanOrEqual">
      <formula>0</formula>
    </cfRule>
  </conditionalFormatting>
  <conditionalFormatting sqref="T60">
    <cfRule type="cellIs" dxfId="5197" priority="5269" operator="lessThanOrEqual">
      <formula>0</formula>
    </cfRule>
  </conditionalFormatting>
  <conditionalFormatting sqref="T60">
    <cfRule type="cellIs" dxfId="5196" priority="5268" operator="lessThanOrEqual">
      <formula>0</formula>
    </cfRule>
  </conditionalFormatting>
  <conditionalFormatting sqref="T58">
    <cfRule type="cellIs" dxfId="5195" priority="5266" operator="lessThanOrEqual">
      <formula>0</formula>
    </cfRule>
  </conditionalFormatting>
  <conditionalFormatting sqref="T58">
    <cfRule type="cellIs" dxfId="5194" priority="5267" operator="lessThanOrEqual">
      <formula>0</formula>
    </cfRule>
  </conditionalFormatting>
  <conditionalFormatting sqref="T58">
    <cfRule type="cellIs" dxfId="5193" priority="5265" operator="lessThanOrEqual">
      <formula>0</formula>
    </cfRule>
  </conditionalFormatting>
  <conditionalFormatting sqref="T58">
    <cfRule type="cellIs" dxfId="5192" priority="5264" operator="lessThanOrEqual">
      <formula>0</formula>
    </cfRule>
  </conditionalFormatting>
  <conditionalFormatting sqref="T58">
    <cfRule type="cellIs" dxfId="5191" priority="5263" operator="lessThanOrEqual">
      <formula>0</formula>
    </cfRule>
  </conditionalFormatting>
  <conditionalFormatting sqref="T58">
    <cfRule type="cellIs" dxfId="5190" priority="5262" operator="lessThanOrEqual">
      <formula>0</formula>
    </cfRule>
  </conditionalFormatting>
  <conditionalFormatting sqref="T58">
    <cfRule type="cellIs" dxfId="5189" priority="5261" operator="lessThanOrEqual">
      <formula>0</formula>
    </cfRule>
  </conditionalFormatting>
  <conditionalFormatting sqref="T58">
    <cfRule type="cellIs" dxfId="5188" priority="5260" operator="lessThanOrEqual">
      <formula>0</formula>
    </cfRule>
  </conditionalFormatting>
  <conditionalFormatting sqref="T58">
    <cfRule type="cellIs" dxfId="5187" priority="5259" operator="lessThanOrEqual">
      <formula>0</formula>
    </cfRule>
  </conditionalFormatting>
  <conditionalFormatting sqref="T58">
    <cfRule type="cellIs" dxfId="5186" priority="5258" operator="lessThanOrEqual">
      <formula>0</formula>
    </cfRule>
  </conditionalFormatting>
  <conditionalFormatting sqref="T60">
    <cfRule type="cellIs" dxfId="5185" priority="5256" operator="lessThanOrEqual">
      <formula>0</formula>
    </cfRule>
  </conditionalFormatting>
  <conditionalFormatting sqref="T60">
    <cfRule type="cellIs" dxfId="5184" priority="5257" operator="lessThanOrEqual">
      <formula>0</formula>
    </cfRule>
  </conditionalFormatting>
  <conditionalFormatting sqref="T58">
    <cfRule type="cellIs" dxfId="5183" priority="5255" operator="lessThanOrEqual">
      <formula>0</formula>
    </cfRule>
  </conditionalFormatting>
  <conditionalFormatting sqref="T60">
    <cfRule type="cellIs" dxfId="5182" priority="5254" operator="lessThanOrEqual">
      <formula>0</formula>
    </cfRule>
  </conditionalFormatting>
  <conditionalFormatting sqref="T60">
    <cfRule type="cellIs" dxfId="5181" priority="5252" operator="lessThanOrEqual">
      <formula>0</formula>
    </cfRule>
  </conditionalFormatting>
  <conditionalFormatting sqref="T58">
    <cfRule type="cellIs" dxfId="5180" priority="5253" operator="lessThanOrEqual">
      <formula>0</formula>
    </cfRule>
  </conditionalFormatting>
  <conditionalFormatting sqref="T60">
    <cfRule type="cellIs" dxfId="5179" priority="5251" operator="lessThanOrEqual">
      <formula>0</formula>
    </cfRule>
  </conditionalFormatting>
  <conditionalFormatting sqref="T58">
    <cfRule type="cellIs" dxfId="5178" priority="5250" operator="lessThanOrEqual">
      <formula>0</formula>
    </cfRule>
  </conditionalFormatting>
  <conditionalFormatting sqref="T60">
    <cfRule type="cellIs" dxfId="5177" priority="5249" operator="lessThanOrEqual">
      <formula>0</formula>
    </cfRule>
  </conditionalFormatting>
  <conditionalFormatting sqref="T58">
    <cfRule type="cellIs" dxfId="5176" priority="5161" operator="lessThanOrEqual">
      <formula>0</formula>
    </cfRule>
  </conditionalFormatting>
  <conditionalFormatting sqref="T59">
    <cfRule type="cellIs" dxfId="5175" priority="5160" operator="lessThanOrEqual">
      <formula>0</formula>
    </cfRule>
  </conditionalFormatting>
  <conditionalFormatting sqref="T59">
    <cfRule type="cellIs" dxfId="5174" priority="5159" operator="lessThanOrEqual">
      <formula>0</formula>
    </cfRule>
  </conditionalFormatting>
  <conditionalFormatting sqref="T58">
    <cfRule type="cellIs" dxfId="5173" priority="5241" operator="lessThanOrEqual">
      <formula>0</formula>
    </cfRule>
  </conditionalFormatting>
  <conditionalFormatting sqref="T60">
    <cfRule type="cellIs" dxfId="5172" priority="5248" operator="lessThanOrEqual">
      <formula>0</formula>
    </cfRule>
  </conditionalFormatting>
  <conditionalFormatting sqref="T58">
    <cfRule type="cellIs" dxfId="5171" priority="5246" operator="lessThanOrEqual">
      <formula>0</formula>
    </cfRule>
  </conditionalFormatting>
  <conditionalFormatting sqref="T58">
    <cfRule type="cellIs" dxfId="5170" priority="5247" operator="lessThanOrEqual">
      <formula>0</formula>
    </cfRule>
  </conditionalFormatting>
  <conditionalFormatting sqref="T58">
    <cfRule type="cellIs" dxfId="5169" priority="5245" operator="lessThanOrEqual">
      <formula>0</formula>
    </cfRule>
  </conditionalFormatting>
  <conditionalFormatting sqref="T60">
    <cfRule type="cellIs" dxfId="5168" priority="5227" operator="lessThanOrEqual">
      <formula>0</formula>
    </cfRule>
  </conditionalFormatting>
  <conditionalFormatting sqref="T60">
    <cfRule type="cellIs" dxfId="5167" priority="5226" operator="lessThanOrEqual">
      <formula>0</formula>
    </cfRule>
  </conditionalFormatting>
  <conditionalFormatting sqref="T60">
    <cfRule type="cellIs" dxfId="5166" priority="5225" operator="lessThanOrEqual">
      <formula>0</formula>
    </cfRule>
  </conditionalFormatting>
  <conditionalFormatting sqref="T60">
    <cfRule type="cellIs" dxfId="5165" priority="5223" operator="lessThanOrEqual">
      <formula>0</formula>
    </cfRule>
  </conditionalFormatting>
  <conditionalFormatting sqref="T60">
    <cfRule type="cellIs" dxfId="5164" priority="5224" operator="lessThanOrEqual">
      <formula>0</formula>
    </cfRule>
  </conditionalFormatting>
  <conditionalFormatting sqref="T60">
    <cfRule type="cellIs" dxfId="5163" priority="5222" operator="lessThanOrEqual">
      <formula>0</formula>
    </cfRule>
  </conditionalFormatting>
  <conditionalFormatting sqref="T60">
    <cfRule type="cellIs" dxfId="5162" priority="5221" operator="lessThanOrEqual">
      <formula>0</formula>
    </cfRule>
  </conditionalFormatting>
  <conditionalFormatting sqref="T60">
    <cfRule type="cellIs" dxfId="5161" priority="5191" operator="lessThanOrEqual">
      <formula>0</formula>
    </cfRule>
  </conditionalFormatting>
  <conditionalFormatting sqref="T60">
    <cfRule type="cellIs" dxfId="5160" priority="5190" operator="lessThanOrEqual">
      <formula>0</formula>
    </cfRule>
  </conditionalFormatting>
  <conditionalFormatting sqref="T60">
    <cfRule type="cellIs" dxfId="5159" priority="5189" operator="lessThanOrEqual">
      <formula>0</formula>
    </cfRule>
  </conditionalFormatting>
  <conditionalFormatting sqref="T60">
    <cfRule type="cellIs" dxfId="5158" priority="5188" operator="lessThanOrEqual">
      <formula>0</formula>
    </cfRule>
  </conditionalFormatting>
  <conditionalFormatting sqref="T58">
    <cfRule type="cellIs" dxfId="5157" priority="5162" operator="lessThanOrEqual">
      <formula>0</formula>
    </cfRule>
  </conditionalFormatting>
  <conditionalFormatting sqref="T58">
    <cfRule type="cellIs" dxfId="5156" priority="5156" operator="lessThanOrEqual">
      <formula>0</formula>
    </cfRule>
  </conditionalFormatting>
  <conditionalFormatting sqref="T58">
    <cfRule type="cellIs" dxfId="5155" priority="5155" operator="lessThanOrEqual">
      <formula>0</formula>
    </cfRule>
  </conditionalFormatting>
  <conditionalFormatting sqref="T58">
    <cfRule type="cellIs" dxfId="5154" priority="5157" operator="lessThanOrEqual">
      <formula>0</formula>
    </cfRule>
  </conditionalFormatting>
  <conditionalFormatting sqref="T58">
    <cfRule type="cellIs" dxfId="5153" priority="5154" operator="lessThanOrEqual">
      <formula>0</formula>
    </cfRule>
  </conditionalFormatting>
  <conditionalFormatting sqref="T56">
    <cfRule type="cellIs" dxfId="5152" priority="5153" operator="lessThanOrEqual">
      <formula>0</formula>
    </cfRule>
  </conditionalFormatting>
  <conditionalFormatting sqref="T56">
    <cfRule type="cellIs" dxfId="5151" priority="5152" operator="lessThanOrEqual">
      <formula>0</formula>
    </cfRule>
  </conditionalFormatting>
  <conditionalFormatting sqref="T60">
    <cfRule type="cellIs" dxfId="5150" priority="5113" operator="lessThanOrEqual">
      <formula>0</formula>
    </cfRule>
  </conditionalFormatting>
  <conditionalFormatting sqref="T60">
    <cfRule type="cellIs" dxfId="5149" priority="5114" operator="lessThanOrEqual">
      <formula>0</formula>
    </cfRule>
  </conditionalFormatting>
  <conditionalFormatting sqref="T60">
    <cfRule type="cellIs" dxfId="5148" priority="5112" operator="lessThanOrEqual">
      <formula>0</formula>
    </cfRule>
  </conditionalFormatting>
  <conditionalFormatting sqref="T60">
    <cfRule type="cellIs" dxfId="5147" priority="5108" operator="lessThanOrEqual">
      <formula>0</formula>
    </cfRule>
  </conditionalFormatting>
  <conditionalFormatting sqref="T60">
    <cfRule type="cellIs" dxfId="5146" priority="5109" operator="lessThanOrEqual">
      <formula>0</formula>
    </cfRule>
  </conditionalFormatting>
  <conditionalFormatting sqref="T60">
    <cfRule type="cellIs" dxfId="5145" priority="5107" operator="lessThanOrEqual">
      <formula>0</formula>
    </cfRule>
  </conditionalFormatting>
  <conditionalFormatting sqref="T60">
    <cfRule type="cellIs" dxfId="5144" priority="5106" operator="lessThanOrEqual">
      <formula>0</formula>
    </cfRule>
  </conditionalFormatting>
  <conditionalFormatting sqref="T60">
    <cfRule type="cellIs" dxfId="5143" priority="5105" operator="lessThanOrEqual">
      <formula>0</formula>
    </cfRule>
  </conditionalFormatting>
  <conditionalFormatting sqref="T60">
    <cfRule type="cellIs" dxfId="5142" priority="5104" operator="lessThanOrEqual">
      <formula>0</formula>
    </cfRule>
  </conditionalFormatting>
  <conditionalFormatting sqref="T56">
    <cfRule type="cellIs" dxfId="5141" priority="5103" operator="lessThanOrEqual">
      <formula>0</formula>
    </cfRule>
  </conditionalFormatting>
  <conditionalFormatting sqref="T56">
    <cfRule type="cellIs" dxfId="5140" priority="5102" operator="lessThanOrEqual">
      <formula>0</formula>
    </cfRule>
  </conditionalFormatting>
  <conditionalFormatting sqref="T56">
    <cfRule type="cellIs" dxfId="5139" priority="5101" operator="lessThanOrEqual">
      <formula>0</formula>
    </cfRule>
  </conditionalFormatting>
  <conditionalFormatting sqref="T56">
    <cfRule type="cellIs" dxfId="5138" priority="5100" operator="lessThanOrEqual">
      <formula>0</formula>
    </cfRule>
  </conditionalFormatting>
  <conditionalFormatting sqref="T57">
    <cfRule type="cellIs" dxfId="5137" priority="5099" operator="lessThanOrEqual">
      <formula>0</formula>
    </cfRule>
  </conditionalFormatting>
  <conditionalFormatting sqref="T56">
    <cfRule type="cellIs" dxfId="5136" priority="5092" operator="lessThanOrEqual">
      <formula>0</formula>
    </cfRule>
  </conditionalFormatting>
  <conditionalFormatting sqref="T61">
    <cfRule type="cellIs" dxfId="5135" priority="5090" operator="lessThanOrEqual">
      <formula>0</formula>
    </cfRule>
  </conditionalFormatting>
  <conditionalFormatting sqref="T56">
    <cfRule type="cellIs" dxfId="5134" priority="5094" operator="lessThanOrEqual">
      <formula>0</formula>
    </cfRule>
  </conditionalFormatting>
  <conditionalFormatting sqref="T56">
    <cfRule type="cellIs" dxfId="5133" priority="5093" operator="lessThanOrEqual">
      <formula>0</formula>
    </cfRule>
  </conditionalFormatting>
  <conditionalFormatting sqref="T56">
    <cfRule type="cellIs" dxfId="5132" priority="5091" operator="lessThanOrEqual">
      <formula>0</formula>
    </cfRule>
  </conditionalFormatting>
  <conditionalFormatting sqref="T56">
    <cfRule type="cellIs" dxfId="5131" priority="5089" operator="lessThanOrEqual">
      <formula>0</formula>
    </cfRule>
  </conditionalFormatting>
  <conditionalFormatting sqref="T56">
    <cfRule type="cellIs" dxfId="5130" priority="5088" operator="lessThanOrEqual">
      <formula>0</formula>
    </cfRule>
  </conditionalFormatting>
  <conditionalFormatting sqref="T60">
    <cfRule type="cellIs" dxfId="5129" priority="5085" operator="lessThanOrEqual">
      <formula>0</formula>
    </cfRule>
  </conditionalFormatting>
  <conditionalFormatting sqref="T60">
    <cfRule type="cellIs" dxfId="5128" priority="5084" operator="lessThanOrEqual">
      <formula>0</formula>
    </cfRule>
  </conditionalFormatting>
  <conditionalFormatting sqref="T60">
    <cfRule type="cellIs" dxfId="5127" priority="5083" operator="lessThanOrEqual">
      <formula>0</formula>
    </cfRule>
  </conditionalFormatting>
  <conditionalFormatting sqref="T60">
    <cfRule type="cellIs" dxfId="5126" priority="5082" operator="lessThanOrEqual">
      <formula>0</formula>
    </cfRule>
  </conditionalFormatting>
  <conditionalFormatting sqref="T60">
    <cfRule type="cellIs" dxfId="5125" priority="5081" operator="lessThanOrEqual">
      <formula>0</formula>
    </cfRule>
  </conditionalFormatting>
  <conditionalFormatting sqref="T60">
    <cfRule type="cellIs" dxfId="5124" priority="5080" operator="lessThanOrEqual">
      <formula>0</formula>
    </cfRule>
  </conditionalFormatting>
  <conditionalFormatting sqref="T60">
    <cfRule type="cellIs" dxfId="5123" priority="5079" operator="lessThanOrEqual">
      <formula>0</formula>
    </cfRule>
  </conditionalFormatting>
  <conditionalFormatting sqref="T60">
    <cfRule type="cellIs" dxfId="5122" priority="5078" operator="lessThanOrEqual">
      <formula>0</formula>
    </cfRule>
  </conditionalFormatting>
  <conditionalFormatting sqref="T60">
    <cfRule type="cellIs" dxfId="5121" priority="5077" operator="lessThanOrEqual">
      <formula>0</formula>
    </cfRule>
  </conditionalFormatting>
  <conditionalFormatting sqref="T60">
    <cfRule type="cellIs" dxfId="5120" priority="5076" operator="lessThanOrEqual">
      <formula>0</formula>
    </cfRule>
  </conditionalFormatting>
  <conditionalFormatting sqref="T60">
    <cfRule type="cellIs" dxfId="5119" priority="5075" operator="lessThanOrEqual">
      <formula>0</formula>
    </cfRule>
  </conditionalFormatting>
  <conditionalFormatting sqref="T60">
    <cfRule type="cellIs" dxfId="5118" priority="5074" operator="lessThanOrEqual">
      <formula>0</formula>
    </cfRule>
  </conditionalFormatting>
  <conditionalFormatting sqref="T60">
    <cfRule type="cellIs" dxfId="5117" priority="5073" operator="lessThanOrEqual">
      <formula>0</formula>
    </cfRule>
  </conditionalFormatting>
  <conditionalFormatting sqref="T61">
    <cfRule type="cellIs" dxfId="5116" priority="5072" operator="lessThanOrEqual">
      <formula>0</formula>
    </cfRule>
  </conditionalFormatting>
  <conditionalFormatting sqref="T61">
    <cfRule type="cellIs" dxfId="5115" priority="5071" operator="lessThanOrEqual">
      <formula>0</formula>
    </cfRule>
  </conditionalFormatting>
  <conditionalFormatting sqref="T60">
    <cfRule type="cellIs" dxfId="5114" priority="5070" operator="lessThanOrEqual">
      <formula>0</formula>
    </cfRule>
  </conditionalFormatting>
  <conditionalFormatting sqref="T60">
    <cfRule type="cellIs" dxfId="5113" priority="5069" operator="lessThanOrEqual">
      <formula>0</formula>
    </cfRule>
  </conditionalFormatting>
  <conditionalFormatting sqref="T60">
    <cfRule type="cellIs" dxfId="5112" priority="5151" operator="lessThanOrEqual">
      <formula>0</formula>
    </cfRule>
  </conditionalFormatting>
  <conditionalFormatting sqref="T60">
    <cfRule type="cellIs" dxfId="5111" priority="5149" operator="lessThanOrEqual">
      <formula>0</formula>
    </cfRule>
  </conditionalFormatting>
  <conditionalFormatting sqref="T60">
    <cfRule type="cellIs" dxfId="5110" priority="5150" operator="lessThanOrEqual">
      <formula>0</formula>
    </cfRule>
  </conditionalFormatting>
  <conditionalFormatting sqref="T57">
    <cfRule type="cellIs" dxfId="5109" priority="5147" operator="lessThanOrEqual">
      <formula>0</formula>
    </cfRule>
  </conditionalFormatting>
  <conditionalFormatting sqref="T60">
    <cfRule type="cellIs" dxfId="5108" priority="5148" operator="lessThanOrEqual">
      <formula>0</formula>
    </cfRule>
  </conditionalFormatting>
  <conditionalFormatting sqref="T60">
    <cfRule type="cellIs" dxfId="5107" priority="5146" operator="lessThanOrEqual">
      <formula>0</formula>
    </cfRule>
  </conditionalFormatting>
  <conditionalFormatting sqref="T60">
    <cfRule type="cellIs" dxfId="5106" priority="5145" operator="lessThanOrEqual">
      <formula>0</formula>
    </cfRule>
  </conditionalFormatting>
  <conditionalFormatting sqref="T60">
    <cfRule type="cellIs" dxfId="5105" priority="5144" operator="lessThanOrEqual">
      <formula>0</formula>
    </cfRule>
  </conditionalFormatting>
  <conditionalFormatting sqref="T56">
    <cfRule type="cellIs" dxfId="5104" priority="5143" operator="lessThanOrEqual">
      <formula>0</formula>
    </cfRule>
  </conditionalFormatting>
  <conditionalFormatting sqref="T56">
    <cfRule type="cellIs" dxfId="5103" priority="5142" operator="lessThanOrEqual">
      <formula>0</formula>
    </cfRule>
  </conditionalFormatting>
  <conditionalFormatting sqref="T56">
    <cfRule type="cellIs" dxfId="5102" priority="5141" operator="lessThanOrEqual">
      <formula>0</formula>
    </cfRule>
  </conditionalFormatting>
  <conditionalFormatting sqref="T60">
    <cfRule type="cellIs" dxfId="5101" priority="5139" operator="lessThanOrEqual">
      <formula>0</formula>
    </cfRule>
  </conditionalFormatting>
  <conditionalFormatting sqref="T60">
    <cfRule type="cellIs" dxfId="5100" priority="5140" operator="lessThanOrEqual">
      <formula>0</formula>
    </cfRule>
  </conditionalFormatting>
  <conditionalFormatting sqref="T60">
    <cfRule type="cellIs" dxfId="5099" priority="5138" operator="lessThanOrEqual">
      <formula>0</formula>
    </cfRule>
  </conditionalFormatting>
  <conditionalFormatting sqref="T57">
    <cfRule type="cellIs" dxfId="5098" priority="5137" operator="lessThanOrEqual">
      <formula>0</formula>
    </cfRule>
  </conditionalFormatting>
  <conditionalFormatting sqref="T60">
    <cfRule type="cellIs" dxfId="5097" priority="5136" operator="lessThanOrEqual">
      <formula>0</formula>
    </cfRule>
  </conditionalFormatting>
  <conditionalFormatting sqref="T60">
    <cfRule type="cellIs" dxfId="5096" priority="5135" operator="lessThanOrEqual">
      <formula>0</formula>
    </cfRule>
  </conditionalFormatting>
  <conditionalFormatting sqref="T60">
    <cfRule type="cellIs" dxfId="5095" priority="5134" operator="lessThanOrEqual">
      <formula>0</formula>
    </cfRule>
  </conditionalFormatting>
  <conditionalFormatting sqref="T60">
    <cfRule type="cellIs" dxfId="5094" priority="5133" operator="lessThanOrEqual">
      <formula>0</formula>
    </cfRule>
  </conditionalFormatting>
  <conditionalFormatting sqref="T57">
    <cfRule type="cellIs" dxfId="5093" priority="5132" operator="lessThanOrEqual">
      <formula>0</formula>
    </cfRule>
  </conditionalFormatting>
  <conditionalFormatting sqref="T60">
    <cfRule type="cellIs" dxfId="5092" priority="5131" operator="lessThanOrEqual">
      <formula>0</formula>
    </cfRule>
  </conditionalFormatting>
  <conditionalFormatting sqref="T60">
    <cfRule type="cellIs" dxfId="5091" priority="5130" operator="lessThanOrEqual">
      <formula>0</formula>
    </cfRule>
  </conditionalFormatting>
  <conditionalFormatting sqref="T60">
    <cfRule type="cellIs" dxfId="5090" priority="5129" operator="lessThanOrEqual">
      <formula>0</formula>
    </cfRule>
  </conditionalFormatting>
  <conditionalFormatting sqref="T60">
    <cfRule type="cellIs" dxfId="5089" priority="5128" operator="lessThanOrEqual">
      <formula>0</formula>
    </cfRule>
  </conditionalFormatting>
  <conditionalFormatting sqref="T60">
    <cfRule type="cellIs" dxfId="5088" priority="5127" operator="lessThanOrEqual">
      <formula>0</formula>
    </cfRule>
  </conditionalFormatting>
  <conditionalFormatting sqref="T60">
    <cfRule type="cellIs" dxfId="5087" priority="5126" operator="lessThanOrEqual">
      <formula>0</formula>
    </cfRule>
  </conditionalFormatting>
  <conditionalFormatting sqref="T56">
    <cfRule type="cellIs" dxfId="5086" priority="5124" operator="lessThanOrEqual">
      <formula>0</formula>
    </cfRule>
  </conditionalFormatting>
  <conditionalFormatting sqref="T56">
    <cfRule type="cellIs" dxfId="5085" priority="5123" operator="lessThanOrEqual">
      <formula>0</formula>
    </cfRule>
  </conditionalFormatting>
  <conditionalFormatting sqref="T56">
    <cfRule type="cellIs" dxfId="5084" priority="5125" operator="lessThanOrEqual">
      <formula>0</formula>
    </cfRule>
  </conditionalFormatting>
  <conditionalFormatting sqref="T56">
    <cfRule type="cellIs" dxfId="5083" priority="5122" operator="lessThanOrEqual">
      <formula>0</formula>
    </cfRule>
  </conditionalFormatting>
  <conditionalFormatting sqref="T60">
    <cfRule type="cellIs" dxfId="5082" priority="5067" operator="lessThanOrEqual">
      <formula>0</formula>
    </cfRule>
  </conditionalFormatting>
  <conditionalFormatting sqref="T61">
    <cfRule type="cellIs" dxfId="5081" priority="5066" operator="lessThanOrEqual">
      <formula>0</formula>
    </cfRule>
  </conditionalFormatting>
  <conditionalFormatting sqref="T61">
    <cfRule type="cellIs" dxfId="5080" priority="5065" operator="lessThanOrEqual">
      <formula>0</formula>
    </cfRule>
  </conditionalFormatting>
  <conditionalFormatting sqref="T60">
    <cfRule type="cellIs" dxfId="5079" priority="5111" operator="lessThanOrEqual">
      <formula>0</formula>
    </cfRule>
  </conditionalFormatting>
  <conditionalFormatting sqref="T56">
    <cfRule type="cellIs" dxfId="5078" priority="5121" operator="lessThanOrEqual">
      <formula>0</formula>
    </cfRule>
  </conditionalFormatting>
  <conditionalFormatting sqref="T56">
    <cfRule type="cellIs" dxfId="5077" priority="5120" operator="lessThanOrEqual">
      <formula>0</formula>
    </cfRule>
  </conditionalFormatting>
  <conditionalFormatting sqref="T56">
    <cfRule type="cellIs" dxfId="5076" priority="5119" operator="lessThanOrEqual">
      <formula>0</formula>
    </cfRule>
  </conditionalFormatting>
  <conditionalFormatting sqref="T60">
    <cfRule type="cellIs" dxfId="5075" priority="5117" operator="lessThanOrEqual">
      <formula>0</formula>
    </cfRule>
  </conditionalFormatting>
  <conditionalFormatting sqref="T60">
    <cfRule type="cellIs" dxfId="5074" priority="5118" operator="lessThanOrEqual">
      <formula>0</formula>
    </cfRule>
  </conditionalFormatting>
  <conditionalFormatting sqref="T60">
    <cfRule type="cellIs" dxfId="5073" priority="5116" operator="lessThanOrEqual">
      <formula>0</formula>
    </cfRule>
  </conditionalFormatting>
  <conditionalFormatting sqref="T57">
    <cfRule type="cellIs" dxfId="5072" priority="5115" operator="lessThanOrEqual">
      <formula>0</formula>
    </cfRule>
  </conditionalFormatting>
  <conditionalFormatting sqref="T57">
    <cfRule type="cellIs" dxfId="5071" priority="5110" operator="lessThanOrEqual">
      <formula>0</formula>
    </cfRule>
  </conditionalFormatting>
  <conditionalFormatting sqref="T56">
    <cfRule type="cellIs" dxfId="5070" priority="5097" operator="lessThanOrEqual">
      <formula>0</formula>
    </cfRule>
  </conditionalFormatting>
  <conditionalFormatting sqref="T56">
    <cfRule type="cellIs" dxfId="5069" priority="5096" operator="lessThanOrEqual">
      <formula>0</formula>
    </cfRule>
  </conditionalFormatting>
  <conditionalFormatting sqref="T56">
    <cfRule type="cellIs" dxfId="5068" priority="5098" operator="lessThanOrEqual">
      <formula>0</formula>
    </cfRule>
  </conditionalFormatting>
  <conditionalFormatting sqref="T56">
    <cfRule type="cellIs" dxfId="5067" priority="5095" operator="lessThanOrEqual">
      <formula>0</formula>
    </cfRule>
  </conditionalFormatting>
  <conditionalFormatting sqref="T56">
    <cfRule type="cellIs" dxfId="5066" priority="5087" operator="lessThanOrEqual">
      <formula>0</formula>
    </cfRule>
  </conditionalFormatting>
  <conditionalFormatting sqref="T56">
    <cfRule type="cellIs" dxfId="5065" priority="5086" operator="lessThanOrEqual">
      <formula>0</formula>
    </cfRule>
  </conditionalFormatting>
  <conditionalFormatting sqref="T60">
    <cfRule type="cellIs" dxfId="5064" priority="5068" operator="lessThanOrEqual">
      <formula>0</formula>
    </cfRule>
  </conditionalFormatting>
  <conditionalFormatting sqref="T60">
    <cfRule type="cellIs" dxfId="5063" priority="5063" operator="lessThanOrEqual">
      <formula>0</formula>
    </cfRule>
  </conditionalFormatting>
  <conditionalFormatting sqref="T60">
    <cfRule type="cellIs" dxfId="5062" priority="5062" operator="lessThanOrEqual">
      <formula>0</formula>
    </cfRule>
  </conditionalFormatting>
  <conditionalFormatting sqref="T60">
    <cfRule type="cellIs" dxfId="5061" priority="5064" operator="lessThanOrEqual">
      <formula>0</formula>
    </cfRule>
  </conditionalFormatting>
  <conditionalFormatting sqref="T60">
    <cfRule type="cellIs" dxfId="5060" priority="5061" operator="lessThanOrEqual">
      <formula>0</formula>
    </cfRule>
  </conditionalFormatting>
  <conditionalFormatting sqref="T58">
    <cfRule type="cellIs" dxfId="5059" priority="5060" operator="lessThanOrEqual">
      <formula>0</formula>
    </cfRule>
  </conditionalFormatting>
  <conditionalFormatting sqref="T58">
    <cfRule type="cellIs" dxfId="5058" priority="5059" operator="lessThanOrEqual">
      <formula>0</formula>
    </cfRule>
  </conditionalFormatting>
  <conditionalFormatting sqref="T60">
    <cfRule type="cellIs" dxfId="5057" priority="5020" operator="lessThanOrEqual">
      <formula>0</formula>
    </cfRule>
  </conditionalFormatting>
  <conditionalFormatting sqref="T60">
    <cfRule type="cellIs" dxfId="5056" priority="5021" operator="lessThanOrEqual">
      <formula>0</formula>
    </cfRule>
  </conditionalFormatting>
  <conditionalFormatting sqref="T60">
    <cfRule type="cellIs" dxfId="5055" priority="5019" operator="lessThanOrEqual">
      <formula>0</formula>
    </cfRule>
  </conditionalFormatting>
  <conditionalFormatting sqref="T60">
    <cfRule type="cellIs" dxfId="5054" priority="5015" operator="lessThanOrEqual">
      <formula>0</formula>
    </cfRule>
  </conditionalFormatting>
  <conditionalFormatting sqref="T60">
    <cfRule type="cellIs" dxfId="5053" priority="5016" operator="lessThanOrEqual">
      <formula>0</formula>
    </cfRule>
  </conditionalFormatting>
  <conditionalFormatting sqref="T60">
    <cfRule type="cellIs" dxfId="5052" priority="5014" operator="lessThanOrEqual">
      <formula>0</formula>
    </cfRule>
  </conditionalFormatting>
  <conditionalFormatting sqref="T60">
    <cfRule type="cellIs" dxfId="5051" priority="5013" operator="lessThanOrEqual">
      <formula>0</formula>
    </cfRule>
  </conditionalFormatting>
  <conditionalFormatting sqref="T60">
    <cfRule type="cellIs" dxfId="5050" priority="5012" operator="lessThanOrEqual">
      <formula>0</formula>
    </cfRule>
  </conditionalFormatting>
  <conditionalFormatting sqref="T60">
    <cfRule type="cellIs" dxfId="5049" priority="5011" operator="lessThanOrEqual">
      <formula>0</formula>
    </cfRule>
  </conditionalFormatting>
  <conditionalFormatting sqref="T56">
    <cfRule type="cellIs" dxfId="5048" priority="5010" operator="lessThanOrEqual">
      <formula>0</formula>
    </cfRule>
  </conditionalFormatting>
  <conditionalFormatting sqref="T56">
    <cfRule type="cellIs" dxfId="5047" priority="5009" operator="lessThanOrEqual">
      <formula>0</formula>
    </cfRule>
  </conditionalFormatting>
  <conditionalFormatting sqref="T56">
    <cfRule type="cellIs" dxfId="5046" priority="5008" operator="lessThanOrEqual">
      <formula>0</formula>
    </cfRule>
  </conditionalFormatting>
  <conditionalFormatting sqref="T56">
    <cfRule type="cellIs" dxfId="5045" priority="5007" operator="lessThanOrEqual">
      <formula>0</formula>
    </cfRule>
  </conditionalFormatting>
  <conditionalFormatting sqref="T57">
    <cfRule type="cellIs" dxfId="5044" priority="5006" operator="lessThanOrEqual">
      <formula>0</formula>
    </cfRule>
  </conditionalFormatting>
  <conditionalFormatting sqref="T56">
    <cfRule type="cellIs" dxfId="5043" priority="4999" operator="lessThanOrEqual">
      <formula>0</formula>
    </cfRule>
  </conditionalFormatting>
  <conditionalFormatting sqref="T61">
    <cfRule type="cellIs" dxfId="5042" priority="4997" operator="lessThanOrEqual">
      <formula>0</formula>
    </cfRule>
  </conditionalFormatting>
  <conditionalFormatting sqref="T56">
    <cfRule type="cellIs" dxfId="5041" priority="5001" operator="lessThanOrEqual">
      <formula>0</formula>
    </cfRule>
  </conditionalFormatting>
  <conditionalFormatting sqref="T56">
    <cfRule type="cellIs" dxfId="5040" priority="5000" operator="lessThanOrEqual">
      <formula>0</formula>
    </cfRule>
  </conditionalFormatting>
  <conditionalFormatting sqref="T56">
    <cfRule type="cellIs" dxfId="5039" priority="4998" operator="lessThanOrEqual">
      <formula>0</formula>
    </cfRule>
  </conditionalFormatting>
  <conditionalFormatting sqref="T56">
    <cfRule type="cellIs" dxfId="5038" priority="4996" operator="lessThanOrEqual">
      <formula>0</formula>
    </cfRule>
  </conditionalFormatting>
  <conditionalFormatting sqref="T56">
    <cfRule type="cellIs" dxfId="5037" priority="4995" operator="lessThanOrEqual">
      <formula>0</formula>
    </cfRule>
  </conditionalFormatting>
  <conditionalFormatting sqref="T60">
    <cfRule type="cellIs" dxfId="5036" priority="4992" operator="lessThanOrEqual">
      <formula>0</formula>
    </cfRule>
  </conditionalFormatting>
  <conditionalFormatting sqref="T60">
    <cfRule type="cellIs" dxfId="5035" priority="4991" operator="lessThanOrEqual">
      <formula>0</formula>
    </cfRule>
  </conditionalFormatting>
  <conditionalFormatting sqref="T60">
    <cfRule type="cellIs" dxfId="5034" priority="4990" operator="lessThanOrEqual">
      <formula>0</formula>
    </cfRule>
  </conditionalFormatting>
  <conditionalFormatting sqref="T60">
    <cfRule type="cellIs" dxfId="5033" priority="4989" operator="lessThanOrEqual">
      <formula>0</formula>
    </cfRule>
  </conditionalFormatting>
  <conditionalFormatting sqref="T60">
    <cfRule type="cellIs" dxfId="5032" priority="4988" operator="lessThanOrEqual">
      <formula>0</formula>
    </cfRule>
  </conditionalFormatting>
  <conditionalFormatting sqref="T60">
    <cfRule type="cellIs" dxfId="5031" priority="4987" operator="lessThanOrEqual">
      <formula>0</formula>
    </cfRule>
  </conditionalFormatting>
  <conditionalFormatting sqref="T60">
    <cfRule type="cellIs" dxfId="5030" priority="4986" operator="lessThanOrEqual">
      <formula>0</formula>
    </cfRule>
  </conditionalFormatting>
  <conditionalFormatting sqref="T60">
    <cfRule type="cellIs" dxfId="5029" priority="4985" operator="lessThanOrEqual">
      <formula>0</formula>
    </cfRule>
  </conditionalFormatting>
  <conditionalFormatting sqref="T60">
    <cfRule type="cellIs" dxfId="5028" priority="4984" operator="lessThanOrEqual">
      <formula>0</formula>
    </cfRule>
  </conditionalFormatting>
  <conditionalFormatting sqref="T60">
    <cfRule type="cellIs" dxfId="5027" priority="4983" operator="lessThanOrEqual">
      <formula>0</formula>
    </cfRule>
  </conditionalFormatting>
  <conditionalFormatting sqref="T60">
    <cfRule type="cellIs" dxfId="5026" priority="4982" operator="lessThanOrEqual">
      <formula>0</formula>
    </cfRule>
  </conditionalFormatting>
  <conditionalFormatting sqref="T60">
    <cfRule type="cellIs" dxfId="5025" priority="4981" operator="lessThanOrEqual">
      <formula>0</formula>
    </cfRule>
  </conditionalFormatting>
  <conditionalFormatting sqref="T60">
    <cfRule type="cellIs" dxfId="5024" priority="4980" operator="lessThanOrEqual">
      <formula>0</formula>
    </cfRule>
  </conditionalFormatting>
  <conditionalFormatting sqref="T61">
    <cfRule type="cellIs" dxfId="5023" priority="4979" operator="lessThanOrEqual">
      <formula>0</formula>
    </cfRule>
  </conditionalFormatting>
  <conditionalFormatting sqref="T61">
    <cfRule type="cellIs" dxfId="5022" priority="4978" operator="lessThanOrEqual">
      <formula>0</formula>
    </cfRule>
  </conditionalFormatting>
  <conditionalFormatting sqref="T60">
    <cfRule type="cellIs" dxfId="5021" priority="4977" operator="lessThanOrEqual">
      <formula>0</formula>
    </cfRule>
  </conditionalFormatting>
  <conditionalFormatting sqref="T60">
    <cfRule type="cellIs" dxfId="5020" priority="4976" operator="lessThanOrEqual">
      <formula>0</formula>
    </cfRule>
  </conditionalFormatting>
  <conditionalFormatting sqref="T60">
    <cfRule type="cellIs" dxfId="5019" priority="5058" operator="lessThanOrEqual">
      <formula>0</formula>
    </cfRule>
  </conditionalFormatting>
  <conditionalFormatting sqref="T60">
    <cfRule type="cellIs" dxfId="5018" priority="5056" operator="lessThanOrEqual">
      <formula>0</formula>
    </cfRule>
  </conditionalFormatting>
  <conditionalFormatting sqref="T60">
    <cfRule type="cellIs" dxfId="5017" priority="5057" operator="lessThanOrEqual">
      <formula>0</formula>
    </cfRule>
  </conditionalFormatting>
  <conditionalFormatting sqref="T57">
    <cfRule type="cellIs" dxfId="5016" priority="5054" operator="lessThanOrEqual">
      <formula>0</formula>
    </cfRule>
  </conditionalFormatting>
  <conditionalFormatting sqref="T60">
    <cfRule type="cellIs" dxfId="5015" priority="5055" operator="lessThanOrEqual">
      <formula>0</formula>
    </cfRule>
  </conditionalFormatting>
  <conditionalFormatting sqref="T60">
    <cfRule type="cellIs" dxfId="5014" priority="5053" operator="lessThanOrEqual">
      <formula>0</formula>
    </cfRule>
  </conditionalFormatting>
  <conditionalFormatting sqref="T60">
    <cfRule type="cellIs" dxfId="5013" priority="5052" operator="lessThanOrEqual">
      <formula>0</formula>
    </cfRule>
  </conditionalFormatting>
  <conditionalFormatting sqref="T60">
    <cfRule type="cellIs" dxfId="5012" priority="5051" operator="lessThanOrEqual">
      <formula>0</formula>
    </cfRule>
  </conditionalFormatting>
  <conditionalFormatting sqref="T56">
    <cfRule type="cellIs" dxfId="5011" priority="5050" operator="lessThanOrEqual">
      <formula>0</formula>
    </cfRule>
  </conditionalFormatting>
  <conditionalFormatting sqref="T56">
    <cfRule type="cellIs" dxfId="5010" priority="5049" operator="lessThanOrEqual">
      <formula>0</formula>
    </cfRule>
  </conditionalFormatting>
  <conditionalFormatting sqref="T56">
    <cfRule type="cellIs" dxfId="5009" priority="5048" operator="lessThanOrEqual">
      <formula>0</formula>
    </cfRule>
  </conditionalFormatting>
  <conditionalFormatting sqref="T60">
    <cfRule type="cellIs" dxfId="5008" priority="5046" operator="lessThanOrEqual">
      <formula>0</formula>
    </cfRule>
  </conditionalFormatting>
  <conditionalFormatting sqref="T60">
    <cfRule type="cellIs" dxfId="5007" priority="5047" operator="lessThanOrEqual">
      <formula>0</formula>
    </cfRule>
  </conditionalFormatting>
  <conditionalFormatting sqref="T60">
    <cfRule type="cellIs" dxfId="5006" priority="5045" operator="lessThanOrEqual">
      <formula>0</formula>
    </cfRule>
  </conditionalFormatting>
  <conditionalFormatting sqref="T57">
    <cfRule type="cellIs" dxfId="5005" priority="5044" operator="lessThanOrEqual">
      <formula>0</formula>
    </cfRule>
  </conditionalFormatting>
  <conditionalFormatting sqref="T60">
    <cfRule type="cellIs" dxfId="5004" priority="5043" operator="lessThanOrEqual">
      <formula>0</formula>
    </cfRule>
  </conditionalFormatting>
  <conditionalFormatting sqref="T60">
    <cfRule type="cellIs" dxfId="5003" priority="5042" operator="lessThanOrEqual">
      <formula>0</formula>
    </cfRule>
  </conditionalFormatting>
  <conditionalFormatting sqref="T60">
    <cfRule type="cellIs" dxfId="5002" priority="5041" operator="lessThanOrEqual">
      <formula>0</formula>
    </cfRule>
  </conditionalFormatting>
  <conditionalFormatting sqref="T60">
    <cfRule type="cellIs" dxfId="5001" priority="5040" operator="lessThanOrEqual">
      <formula>0</formula>
    </cfRule>
  </conditionalFormatting>
  <conditionalFormatting sqref="T57">
    <cfRule type="cellIs" dxfId="5000" priority="5039" operator="lessThanOrEqual">
      <formula>0</formula>
    </cfRule>
  </conditionalFormatting>
  <conditionalFormatting sqref="T60">
    <cfRule type="cellIs" dxfId="4999" priority="5038" operator="lessThanOrEqual">
      <formula>0</formula>
    </cfRule>
  </conditionalFormatting>
  <conditionalFormatting sqref="T60">
    <cfRule type="cellIs" dxfId="4998" priority="5037" operator="lessThanOrEqual">
      <formula>0</formula>
    </cfRule>
  </conditionalFormatting>
  <conditionalFormatting sqref="T60">
    <cfRule type="cellIs" dxfId="4997" priority="5036" operator="lessThanOrEqual">
      <formula>0</formula>
    </cfRule>
  </conditionalFormatting>
  <conditionalFormatting sqref="T60">
    <cfRule type="cellIs" dxfId="4996" priority="5035" operator="lessThanOrEqual">
      <formula>0</formula>
    </cfRule>
  </conditionalFormatting>
  <conditionalFormatting sqref="T60">
    <cfRule type="cellIs" dxfId="4995" priority="5034" operator="lessThanOrEqual">
      <formula>0</formula>
    </cfRule>
  </conditionalFormatting>
  <conditionalFormatting sqref="T60">
    <cfRule type="cellIs" dxfId="4994" priority="5033" operator="lessThanOrEqual">
      <formula>0</formula>
    </cfRule>
  </conditionalFormatting>
  <conditionalFormatting sqref="T56">
    <cfRule type="cellIs" dxfId="4993" priority="5031" operator="lessThanOrEqual">
      <formula>0</formula>
    </cfRule>
  </conditionalFormatting>
  <conditionalFormatting sqref="T56">
    <cfRule type="cellIs" dxfId="4992" priority="5030" operator="lessThanOrEqual">
      <formula>0</formula>
    </cfRule>
  </conditionalFormatting>
  <conditionalFormatting sqref="T56">
    <cfRule type="cellIs" dxfId="4991" priority="5032" operator="lessThanOrEqual">
      <formula>0</formula>
    </cfRule>
  </conditionalFormatting>
  <conditionalFormatting sqref="T56">
    <cfRule type="cellIs" dxfId="4990" priority="5029" operator="lessThanOrEqual">
      <formula>0</formula>
    </cfRule>
  </conditionalFormatting>
  <conditionalFormatting sqref="T60">
    <cfRule type="cellIs" dxfId="4989" priority="4974" operator="lessThanOrEqual">
      <formula>0</formula>
    </cfRule>
  </conditionalFormatting>
  <conditionalFormatting sqref="T61">
    <cfRule type="cellIs" dxfId="4988" priority="4973" operator="lessThanOrEqual">
      <formula>0</formula>
    </cfRule>
  </conditionalFormatting>
  <conditionalFormatting sqref="T61">
    <cfRule type="cellIs" dxfId="4987" priority="4972" operator="lessThanOrEqual">
      <formula>0</formula>
    </cfRule>
  </conditionalFormatting>
  <conditionalFormatting sqref="T60">
    <cfRule type="cellIs" dxfId="4986" priority="5018" operator="lessThanOrEqual">
      <formula>0</formula>
    </cfRule>
  </conditionalFormatting>
  <conditionalFormatting sqref="T56">
    <cfRule type="cellIs" dxfId="4985" priority="5028" operator="lessThanOrEqual">
      <formula>0</formula>
    </cfRule>
  </conditionalFormatting>
  <conditionalFormatting sqref="T56">
    <cfRule type="cellIs" dxfId="4984" priority="5027" operator="lessThanOrEqual">
      <formula>0</formula>
    </cfRule>
  </conditionalFormatting>
  <conditionalFormatting sqref="T56">
    <cfRule type="cellIs" dxfId="4983" priority="5026" operator="lessThanOrEqual">
      <formula>0</formula>
    </cfRule>
  </conditionalFormatting>
  <conditionalFormatting sqref="T60">
    <cfRule type="cellIs" dxfId="4982" priority="5024" operator="lessThanOrEqual">
      <formula>0</formula>
    </cfRule>
  </conditionalFormatting>
  <conditionalFormatting sqref="T60">
    <cfRule type="cellIs" dxfId="4981" priority="5025" operator="lessThanOrEqual">
      <formula>0</formula>
    </cfRule>
  </conditionalFormatting>
  <conditionalFormatting sqref="T60">
    <cfRule type="cellIs" dxfId="4980" priority="5023" operator="lessThanOrEqual">
      <formula>0</formula>
    </cfRule>
  </conditionalFormatting>
  <conditionalFormatting sqref="T57">
    <cfRule type="cellIs" dxfId="4979" priority="5022" operator="lessThanOrEqual">
      <formula>0</formula>
    </cfRule>
  </conditionalFormatting>
  <conditionalFormatting sqref="T57">
    <cfRule type="cellIs" dxfId="4978" priority="5017" operator="lessThanOrEqual">
      <formula>0</formula>
    </cfRule>
  </conditionalFormatting>
  <conditionalFormatting sqref="T56">
    <cfRule type="cellIs" dxfId="4977" priority="5004" operator="lessThanOrEqual">
      <formula>0</formula>
    </cfRule>
  </conditionalFormatting>
  <conditionalFormatting sqref="T56">
    <cfRule type="cellIs" dxfId="4976" priority="5003" operator="lessThanOrEqual">
      <formula>0</formula>
    </cfRule>
  </conditionalFormatting>
  <conditionalFormatting sqref="T56">
    <cfRule type="cellIs" dxfId="4975" priority="5005" operator="lessThanOrEqual">
      <formula>0</formula>
    </cfRule>
  </conditionalFormatting>
  <conditionalFormatting sqref="T56">
    <cfRule type="cellIs" dxfId="4974" priority="5002" operator="lessThanOrEqual">
      <formula>0</formula>
    </cfRule>
  </conditionalFormatting>
  <conditionalFormatting sqref="T56">
    <cfRule type="cellIs" dxfId="4973" priority="4994" operator="lessThanOrEqual">
      <formula>0</formula>
    </cfRule>
  </conditionalFormatting>
  <conditionalFormatting sqref="T56">
    <cfRule type="cellIs" dxfId="4972" priority="4993" operator="lessThanOrEqual">
      <formula>0</formula>
    </cfRule>
  </conditionalFormatting>
  <conditionalFormatting sqref="T60">
    <cfRule type="cellIs" dxfId="4971" priority="4975" operator="lessThanOrEqual">
      <formula>0</formula>
    </cfRule>
  </conditionalFormatting>
  <conditionalFormatting sqref="T60">
    <cfRule type="cellIs" dxfId="4970" priority="4970" operator="lessThanOrEqual">
      <formula>0</formula>
    </cfRule>
  </conditionalFormatting>
  <conditionalFormatting sqref="T60">
    <cfRule type="cellIs" dxfId="4969" priority="4969" operator="lessThanOrEqual">
      <formula>0</formula>
    </cfRule>
  </conditionalFormatting>
  <conditionalFormatting sqref="T60">
    <cfRule type="cellIs" dxfId="4968" priority="4971" operator="lessThanOrEqual">
      <formula>0</formula>
    </cfRule>
  </conditionalFormatting>
  <conditionalFormatting sqref="T60">
    <cfRule type="cellIs" dxfId="4967" priority="4968" operator="lessThanOrEqual">
      <formula>0</formula>
    </cfRule>
  </conditionalFormatting>
  <conditionalFormatting sqref="T58">
    <cfRule type="cellIs" dxfId="4966" priority="4967" operator="lessThanOrEqual">
      <formula>0</formula>
    </cfRule>
  </conditionalFormatting>
  <conditionalFormatting sqref="T58">
    <cfRule type="cellIs" dxfId="4965" priority="4966" operator="lessThanOrEqual">
      <formula>0</formula>
    </cfRule>
  </conditionalFormatting>
  <conditionalFormatting sqref="T58">
    <cfRule type="cellIs" dxfId="4964" priority="4926" operator="lessThanOrEqual">
      <formula>0</formula>
    </cfRule>
  </conditionalFormatting>
  <conditionalFormatting sqref="T58">
    <cfRule type="cellIs" dxfId="4963" priority="4925" operator="lessThanOrEqual">
      <formula>0</formula>
    </cfRule>
  </conditionalFormatting>
  <conditionalFormatting sqref="T58">
    <cfRule type="cellIs" dxfId="4962" priority="4924" operator="lessThanOrEqual">
      <formula>0</formula>
    </cfRule>
  </conditionalFormatting>
  <conditionalFormatting sqref="T58">
    <cfRule type="cellIs" dxfId="4961" priority="4923" operator="lessThanOrEqual">
      <formula>0</formula>
    </cfRule>
  </conditionalFormatting>
  <conditionalFormatting sqref="T59">
    <cfRule type="cellIs" dxfId="4960" priority="4922" operator="lessThanOrEqual">
      <formula>0</formula>
    </cfRule>
  </conditionalFormatting>
  <conditionalFormatting sqref="T58">
    <cfRule type="cellIs" dxfId="4959" priority="4915" operator="lessThanOrEqual">
      <formula>0</formula>
    </cfRule>
  </conditionalFormatting>
  <conditionalFormatting sqref="T58">
    <cfRule type="cellIs" dxfId="4958" priority="4917" operator="lessThanOrEqual">
      <formula>0</formula>
    </cfRule>
  </conditionalFormatting>
  <conditionalFormatting sqref="T58">
    <cfRule type="cellIs" dxfId="4957" priority="4916" operator="lessThanOrEqual">
      <formula>0</formula>
    </cfRule>
  </conditionalFormatting>
  <conditionalFormatting sqref="T58">
    <cfRule type="cellIs" dxfId="4956" priority="4914" operator="lessThanOrEqual">
      <formula>0</formula>
    </cfRule>
  </conditionalFormatting>
  <conditionalFormatting sqref="T58">
    <cfRule type="cellIs" dxfId="4955" priority="4913" operator="lessThanOrEqual">
      <formula>0</formula>
    </cfRule>
  </conditionalFormatting>
  <conditionalFormatting sqref="T58">
    <cfRule type="cellIs" dxfId="4954" priority="4912" operator="lessThanOrEqual">
      <formula>0</formula>
    </cfRule>
  </conditionalFormatting>
  <conditionalFormatting sqref="T56">
    <cfRule type="cellIs" dxfId="4953" priority="4965" operator="lessThanOrEqual">
      <formula>0</formula>
    </cfRule>
  </conditionalFormatting>
  <conditionalFormatting sqref="T56">
    <cfRule type="cellIs" dxfId="4952" priority="4964" operator="lessThanOrEqual">
      <formula>0</formula>
    </cfRule>
  </conditionalFormatting>
  <conditionalFormatting sqref="T56">
    <cfRule type="cellIs" dxfId="4951" priority="4963" operator="lessThanOrEqual">
      <formula>0</formula>
    </cfRule>
  </conditionalFormatting>
  <conditionalFormatting sqref="T57">
    <cfRule type="cellIs" dxfId="4950" priority="4962" operator="lessThanOrEqual">
      <formula>0</formula>
    </cfRule>
  </conditionalFormatting>
  <conditionalFormatting sqref="T57">
    <cfRule type="cellIs" dxfId="4949" priority="4961" operator="lessThanOrEqual">
      <formula>0</formula>
    </cfRule>
  </conditionalFormatting>
  <conditionalFormatting sqref="T59">
    <cfRule type="cellIs" dxfId="4948" priority="4960" operator="lessThanOrEqual">
      <formula>0</formula>
    </cfRule>
  </conditionalFormatting>
  <conditionalFormatting sqref="T56">
    <cfRule type="cellIs" dxfId="4947" priority="4959" operator="lessThanOrEqual">
      <formula>0</formula>
    </cfRule>
  </conditionalFormatting>
  <conditionalFormatting sqref="T56">
    <cfRule type="cellIs" dxfId="4946" priority="4958" operator="lessThanOrEqual">
      <formula>0</formula>
    </cfRule>
  </conditionalFormatting>
  <conditionalFormatting sqref="T56">
    <cfRule type="cellIs" dxfId="4945" priority="4957" operator="lessThanOrEqual">
      <formula>0</formula>
    </cfRule>
  </conditionalFormatting>
  <conditionalFormatting sqref="T56">
    <cfRule type="cellIs" dxfId="4944" priority="4956" operator="lessThanOrEqual">
      <formula>0</formula>
    </cfRule>
  </conditionalFormatting>
  <conditionalFormatting sqref="T58">
    <cfRule type="cellIs" dxfId="4943" priority="4955" operator="lessThanOrEqual">
      <formula>0</formula>
    </cfRule>
  </conditionalFormatting>
  <conditionalFormatting sqref="T58">
    <cfRule type="cellIs" dxfId="4942" priority="4954" operator="lessThanOrEqual">
      <formula>0</formula>
    </cfRule>
  </conditionalFormatting>
  <conditionalFormatting sqref="T57">
    <cfRule type="cellIs" dxfId="4941" priority="4953" operator="lessThanOrEqual">
      <formula>0</formula>
    </cfRule>
  </conditionalFormatting>
  <conditionalFormatting sqref="T58">
    <cfRule type="cellIs" dxfId="4940" priority="4952" operator="lessThanOrEqual">
      <formula>0</formula>
    </cfRule>
  </conditionalFormatting>
  <conditionalFormatting sqref="T58">
    <cfRule type="cellIs" dxfId="4939" priority="4951" operator="lessThanOrEqual">
      <formula>0</formula>
    </cfRule>
  </conditionalFormatting>
  <conditionalFormatting sqref="T59">
    <cfRule type="cellIs" dxfId="4938" priority="4950" operator="lessThanOrEqual">
      <formula>0</formula>
    </cfRule>
  </conditionalFormatting>
  <conditionalFormatting sqref="T56">
    <cfRule type="cellIs" dxfId="4937" priority="4948" operator="lessThanOrEqual">
      <formula>0</formula>
    </cfRule>
  </conditionalFormatting>
  <conditionalFormatting sqref="T56">
    <cfRule type="cellIs" dxfId="4936" priority="4947" operator="lessThanOrEqual">
      <formula>0</formula>
    </cfRule>
  </conditionalFormatting>
  <conditionalFormatting sqref="T56">
    <cfRule type="cellIs" dxfId="4935" priority="4949" operator="lessThanOrEqual">
      <formula>0</formula>
    </cfRule>
  </conditionalFormatting>
  <conditionalFormatting sqref="T56">
    <cfRule type="cellIs" dxfId="4934" priority="4946" operator="lessThanOrEqual">
      <formula>0</formula>
    </cfRule>
  </conditionalFormatting>
  <conditionalFormatting sqref="T59">
    <cfRule type="cellIs" dxfId="4933" priority="4945" operator="lessThanOrEqual">
      <formula>0</formula>
    </cfRule>
  </conditionalFormatting>
  <conditionalFormatting sqref="T56">
    <cfRule type="cellIs" dxfId="4932" priority="4943" operator="lessThanOrEqual">
      <formula>0</formula>
    </cfRule>
  </conditionalFormatting>
  <conditionalFormatting sqref="T56">
    <cfRule type="cellIs" dxfId="4931" priority="4942" operator="lessThanOrEqual">
      <formula>0</formula>
    </cfRule>
  </conditionalFormatting>
  <conditionalFormatting sqref="T56">
    <cfRule type="cellIs" dxfId="4930" priority="4944" operator="lessThanOrEqual">
      <formula>0</formula>
    </cfRule>
  </conditionalFormatting>
  <conditionalFormatting sqref="T56">
    <cfRule type="cellIs" dxfId="4929" priority="4941" operator="lessThanOrEqual">
      <formula>0</formula>
    </cfRule>
  </conditionalFormatting>
  <conditionalFormatting sqref="T58">
    <cfRule type="cellIs" dxfId="4928" priority="4939" operator="lessThanOrEqual">
      <formula>0</formula>
    </cfRule>
  </conditionalFormatting>
  <conditionalFormatting sqref="T58">
    <cfRule type="cellIs" dxfId="4927" priority="4938" operator="lessThanOrEqual">
      <formula>0</formula>
    </cfRule>
  </conditionalFormatting>
  <conditionalFormatting sqref="T58">
    <cfRule type="cellIs" dxfId="4926" priority="4940" operator="lessThanOrEqual">
      <formula>0</formula>
    </cfRule>
  </conditionalFormatting>
  <conditionalFormatting sqref="T58">
    <cfRule type="cellIs" dxfId="4925" priority="4937" operator="lessThanOrEqual">
      <formula>0</formula>
    </cfRule>
  </conditionalFormatting>
  <conditionalFormatting sqref="T56">
    <cfRule type="cellIs" dxfId="4924" priority="4936" operator="lessThanOrEqual">
      <formula>0</formula>
    </cfRule>
  </conditionalFormatting>
  <conditionalFormatting sqref="T56">
    <cfRule type="cellIs" dxfId="4923" priority="4935" operator="lessThanOrEqual">
      <formula>0</formula>
    </cfRule>
  </conditionalFormatting>
  <conditionalFormatting sqref="T56">
    <cfRule type="cellIs" dxfId="4922" priority="4934" operator="lessThanOrEqual">
      <formula>0</formula>
    </cfRule>
  </conditionalFormatting>
  <conditionalFormatting sqref="T56">
    <cfRule type="cellIs" dxfId="4921" priority="4933" operator="lessThanOrEqual">
      <formula>0</formula>
    </cfRule>
  </conditionalFormatting>
  <conditionalFormatting sqref="T58">
    <cfRule type="cellIs" dxfId="4920" priority="4932" operator="lessThanOrEqual">
      <formula>0</formula>
    </cfRule>
  </conditionalFormatting>
  <conditionalFormatting sqref="T57">
    <cfRule type="cellIs" dxfId="4919" priority="4931" operator="lessThanOrEqual">
      <formula>0</formula>
    </cfRule>
  </conditionalFormatting>
  <conditionalFormatting sqref="T58">
    <cfRule type="cellIs" dxfId="4918" priority="4930" operator="lessThanOrEqual">
      <formula>0</formula>
    </cfRule>
  </conditionalFormatting>
  <conditionalFormatting sqref="T58">
    <cfRule type="cellIs" dxfId="4917" priority="4929" operator="lessThanOrEqual">
      <formula>0</formula>
    </cfRule>
  </conditionalFormatting>
  <conditionalFormatting sqref="T59">
    <cfRule type="cellIs" dxfId="4916" priority="4928" operator="lessThanOrEqual">
      <formula>0</formula>
    </cfRule>
  </conditionalFormatting>
  <conditionalFormatting sqref="T59">
    <cfRule type="cellIs" dxfId="4915" priority="4927" operator="lessThanOrEqual">
      <formula>0</formula>
    </cfRule>
  </conditionalFormatting>
  <conditionalFormatting sqref="T58">
    <cfRule type="cellIs" dxfId="4914" priority="4920" operator="lessThanOrEqual">
      <formula>0</formula>
    </cfRule>
  </conditionalFormatting>
  <conditionalFormatting sqref="T58">
    <cfRule type="cellIs" dxfId="4913" priority="4919" operator="lessThanOrEqual">
      <formula>0</formula>
    </cfRule>
  </conditionalFormatting>
  <conditionalFormatting sqref="T58">
    <cfRule type="cellIs" dxfId="4912" priority="4921" operator="lessThanOrEqual">
      <formula>0</formula>
    </cfRule>
  </conditionalFormatting>
  <conditionalFormatting sqref="T58">
    <cfRule type="cellIs" dxfId="4911" priority="4918" operator="lessThanOrEqual">
      <formula>0</formula>
    </cfRule>
  </conditionalFormatting>
  <conditionalFormatting sqref="T58">
    <cfRule type="cellIs" dxfId="4910" priority="4911" operator="lessThanOrEqual">
      <formula>0</formula>
    </cfRule>
  </conditionalFormatting>
  <conditionalFormatting sqref="T58">
    <cfRule type="cellIs" dxfId="4909" priority="4910" operator="lessThanOrEqual">
      <formula>0</formula>
    </cfRule>
  </conditionalFormatting>
  <conditionalFormatting sqref="T56">
    <cfRule type="cellIs" dxfId="4908" priority="4909" operator="lessThanOrEqual">
      <formula>0</formula>
    </cfRule>
  </conditionalFormatting>
  <conditionalFormatting sqref="T60">
    <cfRule type="cellIs" dxfId="4907" priority="4908" operator="lessThanOrEqual">
      <formula>0</formula>
    </cfRule>
  </conditionalFormatting>
  <conditionalFormatting sqref="T60">
    <cfRule type="cellIs" dxfId="4906" priority="4907" operator="lessThanOrEqual">
      <formula>0</formula>
    </cfRule>
  </conditionalFormatting>
  <conditionalFormatting sqref="T58">
    <cfRule type="cellIs" dxfId="4905" priority="4871" operator="lessThanOrEqual">
      <formula>0</formula>
    </cfRule>
  </conditionalFormatting>
  <conditionalFormatting sqref="T58">
    <cfRule type="cellIs" dxfId="4904" priority="4872" operator="lessThanOrEqual">
      <formula>0</formula>
    </cfRule>
  </conditionalFormatting>
  <conditionalFormatting sqref="T58">
    <cfRule type="cellIs" dxfId="4903" priority="4870" operator="lessThanOrEqual">
      <formula>0</formula>
    </cfRule>
  </conditionalFormatting>
  <conditionalFormatting sqref="T60">
    <cfRule type="cellIs" dxfId="4902" priority="4862" operator="lessThanOrEqual">
      <formula>0</formula>
    </cfRule>
  </conditionalFormatting>
  <conditionalFormatting sqref="T58">
    <cfRule type="cellIs" dxfId="4901" priority="4867" operator="lessThanOrEqual">
      <formula>0</formula>
    </cfRule>
  </conditionalFormatting>
  <conditionalFormatting sqref="T58">
    <cfRule type="cellIs" dxfId="4900" priority="4868" operator="lessThanOrEqual">
      <formula>0</formula>
    </cfRule>
  </conditionalFormatting>
  <conditionalFormatting sqref="T58">
    <cfRule type="cellIs" dxfId="4899" priority="4866" operator="lessThanOrEqual">
      <formula>0</formula>
    </cfRule>
  </conditionalFormatting>
  <conditionalFormatting sqref="T60">
    <cfRule type="cellIs" dxfId="4898" priority="4865" operator="lessThanOrEqual">
      <formula>0</formula>
    </cfRule>
  </conditionalFormatting>
  <conditionalFormatting sqref="T60">
    <cfRule type="cellIs" dxfId="4897" priority="4864" operator="lessThanOrEqual">
      <formula>0</formula>
    </cfRule>
  </conditionalFormatting>
  <conditionalFormatting sqref="T58">
    <cfRule type="cellIs" dxfId="4896" priority="4863" operator="lessThanOrEqual">
      <formula>0</formula>
    </cfRule>
  </conditionalFormatting>
  <conditionalFormatting sqref="T58">
    <cfRule type="cellIs" dxfId="4895" priority="4861" operator="lessThanOrEqual">
      <formula>0</formula>
    </cfRule>
  </conditionalFormatting>
  <conditionalFormatting sqref="T60">
    <cfRule type="cellIs" dxfId="4894" priority="4860" operator="lessThanOrEqual">
      <formula>0</formula>
    </cfRule>
  </conditionalFormatting>
  <conditionalFormatting sqref="T60">
    <cfRule type="cellIs" dxfId="4893" priority="4859" operator="lessThanOrEqual">
      <formula>0</formula>
    </cfRule>
  </conditionalFormatting>
  <conditionalFormatting sqref="T58">
    <cfRule type="cellIs" dxfId="4892" priority="4858" operator="lessThanOrEqual">
      <formula>0</formula>
    </cfRule>
  </conditionalFormatting>
  <conditionalFormatting sqref="T60">
    <cfRule type="cellIs" dxfId="4891" priority="4857" operator="lessThanOrEqual">
      <formula>0</formula>
    </cfRule>
  </conditionalFormatting>
  <conditionalFormatting sqref="T60">
    <cfRule type="cellIs" dxfId="4890" priority="4856" operator="lessThanOrEqual">
      <formula>0</formula>
    </cfRule>
  </conditionalFormatting>
  <conditionalFormatting sqref="T60">
    <cfRule type="cellIs" dxfId="4889" priority="4847" operator="lessThanOrEqual">
      <formula>0</formula>
    </cfRule>
  </conditionalFormatting>
  <conditionalFormatting sqref="T60">
    <cfRule type="cellIs" dxfId="4888" priority="4842" operator="lessThanOrEqual">
      <formula>0</formula>
    </cfRule>
  </conditionalFormatting>
  <conditionalFormatting sqref="T60">
    <cfRule type="cellIs" dxfId="4887" priority="4845" operator="lessThanOrEqual">
      <formula>0</formula>
    </cfRule>
  </conditionalFormatting>
  <conditionalFormatting sqref="T59">
    <cfRule type="cellIs" dxfId="4886" priority="4844" operator="lessThanOrEqual">
      <formula>0</formula>
    </cfRule>
  </conditionalFormatting>
  <conditionalFormatting sqref="T60">
    <cfRule type="cellIs" dxfId="4885" priority="4848" operator="lessThanOrEqual">
      <formula>0</formula>
    </cfRule>
  </conditionalFormatting>
  <conditionalFormatting sqref="T60">
    <cfRule type="cellIs" dxfId="4884" priority="4846" operator="lessThanOrEqual">
      <formula>0</formula>
    </cfRule>
  </conditionalFormatting>
  <conditionalFormatting sqref="T60">
    <cfRule type="cellIs" dxfId="4883" priority="4843" operator="lessThanOrEqual">
      <formula>0</formula>
    </cfRule>
  </conditionalFormatting>
  <conditionalFormatting sqref="T60">
    <cfRule type="cellIs" dxfId="4882" priority="4841" operator="lessThanOrEqual">
      <formula>0</formula>
    </cfRule>
  </conditionalFormatting>
  <conditionalFormatting sqref="T58">
    <cfRule type="cellIs" dxfId="4881" priority="4840" operator="lessThanOrEqual">
      <formula>0</formula>
    </cfRule>
  </conditionalFormatting>
  <conditionalFormatting sqref="T58">
    <cfRule type="cellIs" dxfId="4880" priority="4839" operator="lessThanOrEqual">
      <formula>0</formula>
    </cfRule>
  </conditionalFormatting>
  <conditionalFormatting sqref="T58">
    <cfRule type="cellIs" dxfId="4879" priority="4838" operator="lessThanOrEqual">
      <formula>0</formula>
    </cfRule>
  </conditionalFormatting>
  <conditionalFormatting sqref="T58">
    <cfRule type="cellIs" dxfId="4878" priority="4837" operator="lessThanOrEqual">
      <formula>0</formula>
    </cfRule>
  </conditionalFormatting>
  <conditionalFormatting sqref="T58">
    <cfRule type="cellIs" dxfId="4877" priority="4836" operator="lessThanOrEqual">
      <formula>0</formula>
    </cfRule>
  </conditionalFormatting>
  <conditionalFormatting sqref="T58">
    <cfRule type="cellIs" dxfId="4876" priority="4835" operator="lessThanOrEqual">
      <formula>0</formula>
    </cfRule>
  </conditionalFormatting>
  <conditionalFormatting sqref="T58">
    <cfRule type="cellIs" dxfId="4875" priority="4834" operator="lessThanOrEqual">
      <formula>0</formula>
    </cfRule>
  </conditionalFormatting>
  <conditionalFormatting sqref="T58">
    <cfRule type="cellIs" dxfId="4874" priority="4833" operator="lessThanOrEqual">
      <formula>0</formula>
    </cfRule>
  </conditionalFormatting>
  <conditionalFormatting sqref="T58">
    <cfRule type="cellIs" dxfId="4873" priority="4832" operator="lessThanOrEqual">
      <formula>0</formula>
    </cfRule>
  </conditionalFormatting>
  <conditionalFormatting sqref="T58">
    <cfRule type="cellIs" dxfId="4872" priority="4831" operator="lessThanOrEqual">
      <formula>0</formula>
    </cfRule>
  </conditionalFormatting>
  <conditionalFormatting sqref="T60">
    <cfRule type="cellIs" dxfId="4871" priority="4830" operator="lessThanOrEqual">
      <formula>0</formula>
    </cfRule>
  </conditionalFormatting>
  <conditionalFormatting sqref="T60">
    <cfRule type="cellIs" dxfId="4870" priority="4829" operator="lessThanOrEqual">
      <formula>0</formula>
    </cfRule>
  </conditionalFormatting>
  <conditionalFormatting sqref="T58">
    <cfRule type="cellIs" dxfId="4869" priority="4828" operator="lessThanOrEqual">
      <formula>0</formula>
    </cfRule>
  </conditionalFormatting>
  <conditionalFormatting sqref="T60">
    <cfRule type="cellIs" dxfId="4868" priority="4827" operator="lessThanOrEqual">
      <formula>0</formula>
    </cfRule>
  </conditionalFormatting>
  <conditionalFormatting sqref="T58">
    <cfRule type="cellIs" dxfId="4867" priority="4826" operator="lessThanOrEqual">
      <formula>0</formula>
    </cfRule>
  </conditionalFormatting>
  <conditionalFormatting sqref="T60">
    <cfRule type="cellIs" dxfId="4866" priority="4825" operator="lessThanOrEqual">
      <formula>0</formula>
    </cfRule>
  </conditionalFormatting>
  <conditionalFormatting sqref="T60">
    <cfRule type="cellIs" dxfId="4865" priority="4824" operator="lessThanOrEqual">
      <formula>0</formula>
    </cfRule>
  </conditionalFormatting>
  <conditionalFormatting sqref="T58">
    <cfRule type="cellIs" dxfId="4864" priority="4823" operator="lessThanOrEqual">
      <formula>0</formula>
    </cfRule>
  </conditionalFormatting>
  <conditionalFormatting sqref="T60">
    <cfRule type="cellIs" dxfId="4863" priority="4822" operator="lessThanOrEqual">
      <formula>0</formula>
    </cfRule>
  </conditionalFormatting>
  <conditionalFormatting sqref="T60">
    <cfRule type="cellIs" dxfId="4862" priority="4821" operator="lessThanOrEqual">
      <formula>0</formula>
    </cfRule>
  </conditionalFormatting>
  <conditionalFormatting sqref="T60">
    <cfRule type="cellIs" dxfId="4861" priority="4820" operator="lessThanOrEqual">
      <formula>0</formula>
    </cfRule>
  </conditionalFormatting>
  <conditionalFormatting sqref="T60">
    <cfRule type="cellIs" dxfId="4860" priority="4815" operator="lessThanOrEqual">
      <formula>0</formula>
    </cfRule>
  </conditionalFormatting>
  <conditionalFormatting sqref="T60">
    <cfRule type="cellIs" dxfId="4859" priority="4814" operator="lessThanOrEqual">
      <formula>0</formula>
    </cfRule>
  </conditionalFormatting>
  <conditionalFormatting sqref="T60">
    <cfRule type="cellIs" dxfId="4858" priority="4813" operator="lessThanOrEqual">
      <formula>0</formula>
    </cfRule>
  </conditionalFormatting>
  <conditionalFormatting sqref="T60">
    <cfRule type="cellIs" dxfId="4857" priority="4812" operator="lessThanOrEqual">
      <formula>0</formula>
    </cfRule>
  </conditionalFormatting>
  <conditionalFormatting sqref="T60">
    <cfRule type="cellIs" dxfId="4856" priority="4811" operator="lessThanOrEqual">
      <formula>0</formula>
    </cfRule>
  </conditionalFormatting>
  <conditionalFormatting sqref="T60">
    <cfRule type="cellIs" dxfId="4855" priority="4810" operator="lessThanOrEqual">
      <formula>0</formula>
    </cfRule>
  </conditionalFormatting>
  <conditionalFormatting sqref="T60">
    <cfRule type="cellIs" dxfId="4854" priority="4808" operator="lessThanOrEqual">
      <formula>0</formula>
    </cfRule>
  </conditionalFormatting>
  <conditionalFormatting sqref="T59">
    <cfRule type="cellIs" dxfId="4853" priority="4809" operator="lessThanOrEqual">
      <formula>0</formula>
    </cfRule>
  </conditionalFormatting>
  <conditionalFormatting sqref="T60">
    <cfRule type="cellIs" dxfId="4852" priority="4807" operator="lessThanOrEqual">
      <formula>0</formula>
    </cfRule>
  </conditionalFormatting>
  <conditionalFormatting sqref="T60">
    <cfRule type="cellIs" dxfId="4851" priority="4806" operator="lessThanOrEqual">
      <formula>0</formula>
    </cfRule>
  </conditionalFormatting>
  <conditionalFormatting sqref="T60">
    <cfRule type="cellIs" dxfId="4850" priority="4804" operator="lessThanOrEqual">
      <formula>0</formula>
    </cfRule>
  </conditionalFormatting>
  <conditionalFormatting sqref="T60">
    <cfRule type="cellIs" dxfId="4849" priority="4805" operator="lessThanOrEqual">
      <formula>0</formula>
    </cfRule>
  </conditionalFormatting>
  <conditionalFormatting sqref="T60">
    <cfRule type="cellIs" dxfId="4848" priority="4803" operator="lessThanOrEqual">
      <formula>0</formula>
    </cfRule>
  </conditionalFormatting>
  <conditionalFormatting sqref="T60">
    <cfRule type="cellIs" dxfId="4847" priority="4801" operator="lessThanOrEqual">
      <formula>0</formula>
    </cfRule>
  </conditionalFormatting>
  <conditionalFormatting sqref="T60">
    <cfRule type="cellIs" dxfId="4846" priority="4802" operator="lessThanOrEqual">
      <formula>0</formula>
    </cfRule>
  </conditionalFormatting>
  <conditionalFormatting sqref="T60">
    <cfRule type="cellIs" dxfId="4845" priority="4800" operator="lessThanOrEqual">
      <formula>0</formula>
    </cfRule>
  </conditionalFormatting>
  <conditionalFormatting sqref="T60">
    <cfRule type="cellIs" dxfId="4844" priority="4799" operator="lessThanOrEqual">
      <formula>0</formula>
    </cfRule>
  </conditionalFormatting>
  <conditionalFormatting sqref="T60">
    <cfRule type="cellIs" dxfId="4843" priority="4798" operator="lessThanOrEqual">
      <formula>0</formula>
    </cfRule>
  </conditionalFormatting>
  <conditionalFormatting sqref="T60">
    <cfRule type="cellIs" dxfId="4842" priority="4797" operator="lessThanOrEqual">
      <formula>0</formula>
    </cfRule>
  </conditionalFormatting>
  <conditionalFormatting sqref="T60">
    <cfRule type="cellIs" dxfId="4841" priority="4796" operator="lessThanOrEqual">
      <formula>0</formula>
    </cfRule>
  </conditionalFormatting>
  <conditionalFormatting sqref="T60">
    <cfRule type="cellIs" dxfId="4840" priority="4794" operator="lessThanOrEqual">
      <formula>0</formula>
    </cfRule>
  </conditionalFormatting>
  <conditionalFormatting sqref="T59">
    <cfRule type="cellIs" dxfId="4839" priority="4795" operator="lessThanOrEqual">
      <formula>0</formula>
    </cfRule>
  </conditionalFormatting>
  <conditionalFormatting sqref="T60">
    <cfRule type="cellIs" dxfId="4838" priority="4793" operator="lessThanOrEqual">
      <formula>0</formula>
    </cfRule>
  </conditionalFormatting>
  <conditionalFormatting sqref="T58">
    <cfRule type="cellIs" dxfId="4837" priority="4792" operator="lessThanOrEqual">
      <formula>0</formula>
    </cfRule>
  </conditionalFormatting>
  <conditionalFormatting sqref="T58">
    <cfRule type="cellIs" dxfId="4836" priority="4791" operator="lessThanOrEqual">
      <formula>0</formula>
    </cfRule>
  </conditionalFormatting>
  <conditionalFormatting sqref="T61">
    <cfRule type="cellIs" dxfId="4835" priority="4786" operator="lessThanOrEqual">
      <formula>0</formula>
    </cfRule>
  </conditionalFormatting>
  <conditionalFormatting sqref="T58">
    <cfRule type="cellIs" dxfId="4834" priority="4906" operator="lessThanOrEqual">
      <formula>0</formula>
    </cfRule>
  </conditionalFormatting>
  <conditionalFormatting sqref="T61">
    <cfRule type="cellIs" dxfId="4833" priority="4905" operator="lessThanOrEqual">
      <formula>0</formula>
    </cfRule>
  </conditionalFormatting>
  <conditionalFormatting sqref="T58">
    <cfRule type="cellIs" dxfId="4832" priority="4903" operator="lessThanOrEqual">
      <formula>0</formula>
    </cfRule>
  </conditionalFormatting>
  <conditionalFormatting sqref="T58">
    <cfRule type="cellIs" dxfId="4831" priority="4904" operator="lessThanOrEqual">
      <formula>0</formula>
    </cfRule>
  </conditionalFormatting>
  <conditionalFormatting sqref="T58">
    <cfRule type="cellIs" dxfId="4830" priority="4902" operator="lessThanOrEqual">
      <formula>0</formula>
    </cfRule>
  </conditionalFormatting>
  <conditionalFormatting sqref="T58">
    <cfRule type="cellIs" dxfId="4829" priority="4901" operator="lessThanOrEqual">
      <formula>0</formula>
    </cfRule>
  </conditionalFormatting>
  <conditionalFormatting sqref="T58">
    <cfRule type="cellIs" dxfId="4828" priority="4900" operator="lessThanOrEqual">
      <formula>0</formula>
    </cfRule>
  </conditionalFormatting>
  <conditionalFormatting sqref="T58">
    <cfRule type="cellIs" dxfId="4827" priority="4899" operator="lessThanOrEqual">
      <formula>0</formula>
    </cfRule>
  </conditionalFormatting>
  <conditionalFormatting sqref="T60">
    <cfRule type="cellIs" dxfId="4826" priority="4898" operator="lessThanOrEqual">
      <formula>0</formula>
    </cfRule>
  </conditionalFormatting>
  <conditionalFormatting sqref="T58">
    <cfRule type="cellIs" dxfId="4825" priority="4897" operator="lessThanOrEqual">
      <formula>0</formula>
    </cfRule>
  </conditionalFormatting>
  <conditionalFormatting sqref="T60">
    <cfRule type="cellIs" dxfId="4824" priority="4896" operator="lessThanOrEqual">
      <formula>0</formula>
    </cfRule>
  </conditionalFormatting>
  <conditionalFormatting sqref="T58">
    <cfRule type="cellIs" dxfId="4823" priority="4894" operator="lessThanOrEqual">
      <formula>0</formula>
    </cfRule>
  </conditionalFormatting>
  <conditionalFormatting sqref="T58">
    <cfRule type="cellIs" dxfId="4822" priority="4895" operator="lessThanOrEqual">
      <formula>0</formula>
    </cfRule>
  </conditionalFormatting>
  <conditionalFormatting sqref="T58">
    <cfRule type="cellIs" dxfId="4821" priority="4893" operator="lessThanOrEqual">
      <formula>0</formula>
    </cfRule>
  </conditionalFormatting>
  <conditionalFormatting sqref="T58">
    <cfRule type="cellIs" dxfId="4820" priority="4892" operator="lessThanOrEqual">
      <formula>0</formula>
    </cfRule>
  </conditionalFormatting>
  <conditionalFormatting sqref="T58">
    <cfRule type="cellIs" dxfId="4819" priority="4891" operator="lessThanOrEqual">
      <formula>0</formula>
    </cfRule>
  </conditionalFormatting>
  <conditionalFormatting sqref="T58">
    <cfRule type="cellIs" dxfId="4818" priority="4890" operator="lessThanOrEqual">
      <formula>0</formula>
    </cfRule>
  </conditionalFormatting>
  <conditionalFormatting sqref="T58">
    <cfRule type="cellIs" dxfId="4817" priority="4889" operator="lessThanOrEqual">
      <formula>0</formula>
    </cfRule>
  </conditionalFormatting>
  <conditionalFormatting sqref="T58">
    <cfRule type="cellIs" dxfId="4816" priority="4888" operator="lessThanOrEqual">
      <formula>0</formula>
    </cfRule>
  </conditionalFormatting>
  <conditionalFormatting sqref="T58">
    <cfRule type="cellIs" dxfId="4815" priority="4887" operator="lessThanOrEqual">
      <formula>0</formula>
    </cfRule>
  </conditionalFormatting>
  <conditionalFormatting sqref="T58">
    <cfRule type="cellIs" dxfId="4814" priority="4886" operator="lessThanOrEqual">
      <formula>0</formula>
    </cfRule>
  </conditionalFormatting>
  <conditionalFormatting sqref="T60">
    <cfRule type="cellIs" dxfId="4813" priority="4884" operator="lessThanOrEqual">
      <formula>0</formula>
    </cfRule>
  </conditionalFormatting>
  <conditionalFormatting sqref="T60">
    <cfRule type="cellIs" dxfId="4812" priority="4885" operator="lessThanOrEqual">
      <formula>0</formula>
    </cfRule>
  </conditionalFormatting>
  <conditionalFormatting sqref="T58">
    <cfRule type="cellIs" dxfId="4811" priority="4883" operator="lessThanOrEqual">
      <formula>0</formula>
    </cfRule>
  </conditionalFormatting>
  <conditionalFormatting sqref="T60">
    <cfRule type="cellIs" dxfId="4810" priority="4882" operator="lessThanOrEqual">
      <formula>0</formula>
    </cfRule>
  </conditionalFormatting>
  <conditionalFormatting sqref="T60">
    <cfRule type="cellIs" dxfId="4809" priority="4880" operator="lessThanOrEqual">
      <formula>0</formula>
    </cfRule>
  </conditionalFormatting>
  <conditionalFormatting sqref="T58">
    <cfRule type="cellIs" dxfId="4808" priority="4881" operator="lessThanOrEqual">
      <formula>0</formula>
    </cfRule>
  </conditionalFormatting>
  <conditionalFormatting sqref="T60">
    <cfRule type="cellIs" dxfId="4807" priority="4879" operator="lessThanOrEqual">
      <formula>0</formula>
    </cfRule>
  </conditionalFormatting>
  <conditionalFormatting sqref="T58">
    <cfRule type="cellIs" dxfId="4806" priority="4878" operator="lessThanOrEqual">
      <formula>0</formula>
    </cfRule>
  </conditionalFormatting>
  <conditionalFormatting sqref="T60">
    <cfRule type="cellIs" dxfId="4805" priority="4877" operator="lessThanOrEqual">
      <formula>0</formula>
    </cfRule>
  </conditionalFormatting>
  <conditionalFormatting sqref="T58">
    <cfRule type="cellIs" dxfId="4804" priority="4789" operator="lessThanOrEqual">
      <formula>0</formula>
    </cfRule>
  </conditionalFormatting>
  <conditionalFormatting sqref="T59">
    <cfRule type="cellIs" dxfId="4803" priority="4788" operator="lessThanOrEqual">
      <formula>0</formula>
    </cfRule>
  </conditionalFormatting>
  <conditionalFormatting sqref="T59">
    <cfRule type="cellIs" dxfId="4802" priority="4787" operator="lessThanOrEqual">
      <formula>0</formula>
    </cfRule>
  </conditionalFormatting>
  <conditionalFormatting sqref="T58">
    <cfRule type="cellIs" dxfId="4801" priority="4869" operator="lessThanOrEqual">
      <formula>0</formula>
    </cfRule>
  </conditionalFormatting>
  <conditionalFormatting sqref="T60">
    <cfRule type="cellIs" dxfId="4800" priority="4876" operator="lessThanOrEqual">
      <formula>0</formula>
    </cfRule>
  </conditionalFormatting>
  <conditionalFormatting sqref="T58">
    <cfRule type="cellIs" dxfId="4799" priority="4874" operator="lessThanOrEqual">
      <formula>0</formula>
    </cfRule>
  </conditionalFormatting>
  <conditionalFormatting sqref="T58">
    <cfRule type="cellIs" dxfId="4798" priority="4875" operator="lessThanOrEqual">
      <formula>0</formula>
    </cfRule>
  </conditionalFormatting>
  <conditionalFormatting sqref="T58">
    <cfRule type="cellIs" dxfId="4797" priority="4873" operator="lessThanOrEqual">
      <formula>0</formula>
    </cfRule>
  </conditionalFormatting>
  <conditionalFormatting sqref="T60">
    <cfRule type="cellIs" dxfId="4796" priority="4855" operator="lessThanOrEqual">
      <formula>0</formula>
    </cfRule>
  </conditionalFormatting>
  <conditionalFormatting sqref="T60">
    <cfRule type="cellIs" dxfId="4795" priority="4854" operator="lessThanOrEqual">
      <formula>0</formula>
    </cfRule>
  </conditionalFormatting>
  <conditionalFormatting sqref="T60">
    <cfRule type="cellIs" dxfId="4794" priority="4853" operator="lessThanOrEqual">
      <formula>0</formula>
    </cfRule>
  </conditionalFormatting>
  <conditionalFormatting sqref="T60">
    <cfRule type="cellIs" dxfId="4793" priority="4851" operator="lessThanOrEqual">
      <formula>0</formula>
    </cfRule>
  </conditionalFormatting>
  <conditionalFormatting sqref="T60">
    <cfRule type="cellIs" dxfId="4792" priority="4852" operator="lessThanOrEqual">
      <formula>0</formula>
    </cfRule>
  </conditionalFormatting>
  <conditionalFormatting sqref="T60">
    <cfRule type="cellIs" dxfId="4791" priority="4850" operator="lessThanOrEqual">
      <formula>0</formula>
    </cfRule>
  </conditionalFormatting>
  <conditionalFormatting sqref="T60">
    <cfRule type="cellIs" dxfId="4790" priority="4849" operator="lessThanOrEqual">
      <formula>0</formula>
    </cfRule>
  </conditionalFormatting>
  <conditionalFormatting sqref="T60">
    <cfRule type="cellIs" dxfId="4789" priority="4819" operator="lessThanOrEqual">
      <formula>0</formula>
    </cfRule>
  </conditionalFormatting>
  <conditionalFormatting sqref="T60">
    <cfRule type="cellIs" dxfId="4788" priority="4818" operator="lessThanOrEqual">
      <formula>0</formula>
    </cfRule>
  </conditionalFormatting>
  <conditionalFormatting sqref="T60">
    <cfRule type="cellIs" dxfId="4787" priority="4817" operator="lessThanOrEqual">
      <formula>0</formula>
    </cfRule>
  </conditionalFormatting>
  <conditionalFormatting sqref="T60">
    <cfRule type="cellIs" dxfId="4786" priority="4816" operator="lessThanOrEqual">
      <formula>0</formula>
    </cfRule>
  </conditionalFormatting>
  <conditionalFormatting sqref="T58">
    <cfRule type="cellIs" dxfId="4785" priority="4790" operator="lessThanOrEqual">
      <formula>0</formula>
    </cfRule>
  </conditionalFormatting>
  <conditionalFormatting sqref="T58">
    <cfRule type="cellIs" dxfId="4784" priority="4784" operator="lessThanOrEqual">
      <formula>0</formula>
    </cfRule>
  </conditionalFormatting>
  <conditionalFormatting sqref="T58">
    <cfRule type="cellIs" dxfId="4783" priority="4783" operator="lessThanOrEqual">
      <formula>0</formula>
    </cfRule>
  </conditionalFormatting>
  <conditionalFormatting sqref="T58">
    <cfRule type="cellIs" dxfId="4782" priority="4785" operator="lessThanOrEqual">
      <formula>0</formula>
    </cfRule>
  </conditionalFormatting>
  <conditionalFormatting sqref="T58">
    <cfRule type="cellIs" dxfId="4781" priority="4782" operator="lessThanOrEqual">
      <formula>0</formula>
    </cfRule>
  </conditionalFormatting>
  <conditionalFormatting sqref="T56">
    <cfRule type="cellIs" dxfId="4780" priority="4781" operator="lessThanOrEqual">
      <formula>0</formula>
    </cfRule>
  </conditionalFormatting>
  <conditionalFormatting sqref="T56">
    <cfRule type="cellIs" dxfId="4779" priority="4780" operator="lessThanOrEqual">
      <formula>0</formula>
    </cfRule>
  </conditionalFormatting>
  <conditionalFormatting sqref="T60">
    <cfRule type="cellIs" dxfId="4778" priority="4741" operator="lessThanOrEqual">
      <formula>0</formula>
    </cfRule>
  </conditionalFormatting>
  <conditionalFormatting sqref="T60">
    <cfRule type="cellIs" dxfId="4777" priority="4742" operator="lessThanOrEqual">
      <formula>0</formula>
    </cfRule>
  </conditionalFormatting>
  <conditionalFormatting sqref="T60">
    <cfRule type="cellIs" dxfId="4776" priority="4740" operator="lessThanOrEqual">
      <formula>0</formula>
    </cfRule>
  </conditionalFormatting>
  <conditionalFormatting sqref="T60">
    <cfRule type="cellIs" dxfId="4775" priority="4736" operator="lessThanOrEqual">
      <formula>0</formula>
    </cfRule>
  </conditionalFormatting>
  <conditionalFormatting sqref="T60">
    <cfRule type="cellIs" dxfId="4774" priority="4737" operator="lessThanOrEqual">
      <formula>0</formula>
    </cfRule>
  </conditionalFormatting>
  <conditionalFormatting sqref="T60">
    <cfRule type="cellIs" dxfId="4773" priority="4735" operator="lessThanOrEqual">
      <formula>0</formula>
    </cfRule>
  </conditionalFormatting>
  <conditionalFormatting sqref="T60">
    <cfRule type="cellIs" dxfId="4772" priority="4734" operator="lessThanOrEqual">
      <formula>0</formula>
    </cfRule>
  </conditionalFormatting>
  <conditionalFormatting sqref="T60">
    <cfRule type="cellIs" dxfId="4771" priority="4733" operator="lessThanOrEqual">
      <formula>0</formula>
    </cfRule>
  </conditionalFormatting>
  <conditionalFormatting sqref="T60">
    <cfRule type="cellIs" dxfId="4770" priority="4732" operator="lessThanOrEqual">
      <formula>0</formula>
    </cfRule>
  </conditionalFormatting>
  <conditionalFormatting sqref="T56">
    <cfRule type="cellIs" dxfId="4769" priority="4731" operator="lessThanOrEqual">
      <formula>0</formula>
    </cfRule>
  </conditionalFormatting>
  <conditionalFormatting sqref="T56">
    <cfRule type="cellIs" dxfId="4768" priority="4730" operator="lessThanOrEqual">
      <formula>0</formula>
    </cfRule>
  </conditionalFormatting>
  <conditionalFormatting sqref="T56">
    <cfRule type="cellIs" dxfId="4767" priority="4729" operator="lessThanOrEqual">
      <formula>0</formula>
    </cfRule>
  </conditionalFormatting>
  <conditionalFormatting sqref="T56">
    <cfRule type="cellIs" dxfId="4766" priority="4728" operator="lessThanOrEqual">
      <formula>0</formula>
    </cfRule>
  </conditionalFormatting>
  <conditionalFormatting sqref="T57">
    <cfRule type="cellIs" dxfId="4765" priority="4727" operator="lessThanOrEqual">
      <formula>0</formula>
    </cfRule>
  </conditionalFormatting>
  <conditionalFormatting sqref="T56">
    <cfRule type="cellIs" dxfId="4764" priority="4720" operator="lessThanOrEqual">
      <formula>0</formula>
    </cfRule>
  </conditionalFormatting>
  <conditionalFormatting sqref="T61">
    <cfRule type="cellIs" dxfId="4763" priority="4718" operator="lessThanOrEqual">
      <formula>0</formula>
    </cfRule>
  </conditionalFormatting>
  <conditionalFormatting sqref="T56">
    <cfRule type="cellIs" dxfId="4762" priority="4722" operator="lessThanOrEqual">
      <formula>0</formula>
    </cfRule>
  </conditionalFormatting>
  <conditionalFormatting sqref="T56">
    <cfRule type="cellIs" dxfId="4761" priority="4721" operator="lessThanOrEqual">
      <formula>0</formula>
    </cfRule>
  </conditionalFormatting>
  <conditionalFormatting sqref="T56">
    <cfRule type="cellIs" dxfId="4760" priority="4719" operator="lessThanOrEqual">
      <formula>0</formula>
    </cfRule>
  </conditionalFormatting>
  <conditionalFormatting sqref="T56">
    <cfRule type="cellIs" dxfId="4759" priority="4717" operator="lessThanOrEqual">
      <formula>0</formula>
    </cfRule>
  </conditionalFormatting>
  <conditionalFormatting sqref="T56">
    <cfRule type="cellIs" dxfId="4758" priority="4716" operator="lessThanOrEqual">
      <formula>0</formula>
    </cfRule>
  </conditionalFormatting>
  <conditionalFormatting sqref="T60">
    <cfRule type="cellIs" dxfId="4757" priority="4713" operator="lessThanOrEqual">
      <formula>0</formula>
    </cfRule>
  </conditionalFormatting>
  <conditionalFormatting sqref="T60">
    <cfRule type="cellIs" dxfId="4756" priority="4712" operator="lessThanOrEqual">
      <formula>0</formula>
    </cfRule>
  </conditionalFormatting>
  <conditionalFormatting sqref="T60">
    <cfRule type="cellIs" dxfId="4755" priority="4711" operator="lessThanOrEqual">
      <formula>0</formula>
    </cfRule>
  </conditionalFormatting>
  <conditionalFormatting sqref="T60">
    <cfRule type="cellIs" dxfId="4754" priority="4710" operator="lessThanOrEqual">
      <formula>0</formula>
    </cfRule>
  </conditionalFormatting>
  <conditionalFormatting sqref="T60">
    <cfRule type="cellIs" dxfId="4753" priority="4709" operator="lessThanOrEqual">
      <formula>0</formula>
    </cfRule>
  </conditionalFormatting>
  <conditionalFormatting sqref="T60">
    <cfRule type="cellIs" dxfId="4752" priority="4708" operator="lessThanOrEqual">
      <formula>0</formula>
    </cfRule>
  </conditionalFormatting>
  <conditionalFormatting sqref="T60">
    <cfRule type="cellIs" dxfId="4751" priority="4707" operator="lessThanOrEqual">
      <formula>0</formula>
    </cfRule>
  </conditionalFormatting>
  <conditionalFormatting sqref="T60">
    <cfRule type="cellIs" dxfId="4750" priority="4706" operator="lessThanOrEqual">
      <formula>0</formula>
    </cfRule>
  </conditionalFormatting>
  <conditionalFormatting sqref="T60">
    <cfRule type="cellIs" dxfId="4749" priority="4705" operator="lessThanOrEqual">
      <formula>0</formula>
    </cfRule>
  </conditionalFormatting>
  <conditionalFormatting sqref="T60">
    <cfRule type="cellIs" dxfId="4748" priority="4704" operator="lessThanOrEqual">
      <formula>0</formula>
    </cfRule>
  </conditionalFormatting>
  <conditionalFormatting sqref="T60">
    <cfRule type="cellIs" dxfId="4747" priority="4703" operator="lessThanOrEqual">
      <formula>0</formula>
    </cfRule>
  </conditionalFormatting>
  <conditionalFormatting sqref="T60">
    <cfRule type="cellIs" dxfId="4746" priority="4702" operator="lessThanOrEqual">
      <formula>0</formula>
    </cfRule>
  </conditionalFormatting>
  <conditionalFormatting sqref="T60">
    <cfRule type="cellIs" dxfId="4745" priority="4701" operator="lessThanOrEqual">
      <formula>0</formula>
    </cfRule>
  </conditionalFormatting>
  <conditionalFormatting sqref="T61">
    <cfRule type="cellIs" dxfId="4744" priority="4700" operator="lessThanOrEqual">
      <formula>0</formula>
    </cfRule>
  </conditionalFormatting>
  <conditionalFormatting sqref="T61">
    <cfRule type="cellIs" dxfId="4743" priority="4699" operator="lessThanOrEqual">
      <formula>0</formula>
    </cfRule>
  </conditionalFormatting>
  <conditionalFormatting sqref="T60">
    <cfRule type="cellIs" dxfId="4742" priority="4698" operator="lessThanOrEqual">
      <formula>0</formula>
    </cfRule>
  </conditionalFormatting>
  <conditionalFormatting sqref="T60">
    <cfRule type="cellIs" dxfId="4741" priority="4697" operator="lessThanOrEqual">
      <formula>0</formula>
    </cfRule>
  </conditionalFormatting>
  <conditionalFormatting sqref="T60">
    <cfRule type="cellIs" dxfId="4740" priority="4779" operator="lessThanOrEqual">
      <formula>0</formula>
    </cfRule>
  </conditionalFormatting>
  <conditionalFormatting sqref="T60">
    <cfRule type="cellIs" dxfId="4739" priority="4777" operator="lessThanOrEqual">
      <formula>0</formula>
    </cfRule>
  </conditionalFormatting>
  <conditionalFormatting sqref="T60">
    <cfRule type="cellIs" dxfId="4738" priority="4778" operator="lessThanOrEqual">
      <formula>0</formula>
    </cfRule>
  </conditionalFormatting>
  <conditionalFormatting sqref="T57">
    <cfRule type="cellIs" dxfId="4737" priority="4775" operator="lessThanOrEqual">
      <formula>0</formula>
    </cfRule>
  </conditionalFormatting>
  <conditionalFormatting sqref="T60">
    <cfRule type="cellIs" dxfId="4736" priority="4776" operator="lessThanOrEqual">
      <formula>0</formula>
    </cfRule>
  </conditionalFormatting>
  <conditionalFormatting sqref="T60">
    <cfRule type="cellIs" dxfId="4735" priority="4774" operator="lessThanOrEqual">
      <formula>0</formula>
    </cfRule>
  </conditionalFormatting>
  <conditionalFormatting sqref="T60">
    <cfRule type="cellIs" dxfId="4734" priority="4773" operator="lessThanOrEqual">
      <formula>0</formula>
    </cfRule>
  </conditionalFormatting>
  <conditionalFormatting sqref="T60">
    <cfRule type="cellIs" dxfId="4733" priority="4772" operator="lessThanOrEqual">
      <formula>0</formula>
    </cfRule>
  </conditionalFormatting>
  <conditionalFormatting sqref="T56">
    <cfRule type="cellIs" dxfId="4732" priority="4771" operator="lessThanOrEqual">
      <formula>0</formula>
    </cfRule>
  </conditionalFormatting>
  <conditionalFormatting sqref="T56">
    <cfRule type="cellIs" dxfId="4731" priority="4770" operator="lessThanOrEqual">
      <formula>0</formula>
    </cfRule>
  </conditionalFormatting>
  <conditionalFormatting sqref="T56">
    <cfRule type="cellIs" dxfId="4730" priority="4769" operator="lessThanOrEqual">
      <formula>0</formula>
    </cfRule>
  </conditionalFormatting>
  <conditionalFormatting sqref="T60">
    <cfRule type="cellIs" dxfId="4729" priority="4767" operator="lessThanOrEqual">
      <formula>0</formula>
    </cfRule>
  </conditionalFormatting>
  <conditionalFormatting sqref="T60">
    <cfRule type="cellIs" dxfId="4728" priority="4768" operator="lessThanOrEqual">
      <formula>0</formula>
    </cfRule>
  </conditionalFormatting>
  <conditionalFormatting sqref="T60">
    <cfRule type="cellIs" dxfId="4727" priority="4766" operator="lessThanOrEqual">
      <formula>0</formula>
    </cfRule>
  </conditionalFormatting>
  <conditionalFormatting sqref="T57">
    <cfRule type="cellIs" dxfId="4726" priority="4765" operator="lessThanOrEqual">
      <formula>0</formula>
    </cfRule>
  </conditionalFormatting>
  <conditionalFormatting sqref="T60">
    <cfRule type="cellIs" dxfId="4725" priority="4764" operator="lessThanOrEqual">
      <formula>0</formula>
    </cfRule>
  </conditionalFormatting>
  <conditionalFormatting sqref="T60">
    <cfRule type="cellIs" dxfId="4724" priority="4763" operator="lessThanOrEqual">
      <formula>0</formula>
    </cfRule>
  </conditionalFormatting>
  <conditionalFormatting sqref="T60">
    <cfRule type="cellIs" dxfId="4723" priority="4762" operator="lessThanOrEqual">
      <formula>0</formula>
    </cfRule>
  </conditionalFormatting>
  <conditionalFormatting sqref="T60">
    <cfRule type="cellIs" dxfId="4722" priority="4761" operator="lessThanOrEqual">
      <formula>0</formula>
    </cfRule>
  </conditionalFormatting>
  <conditionalFormatting sqref="T57">
    <cfRule type="cellIs" dxfId="4721" priority="4760" operator="lessThanOrEqual">
      <formula>0</formula>
    </cfRule>
  </conditionalFormatting>
  <conditionalFormatting sqref="T60">
    <cfRule type="cellIs" dxfId="4720" priority="4759" operator="lessThanOrEqual">
      <formula>0</formula>
    </cfRule>
  </conditionalFormatting>
  <conditionalFormatting sqref="T60">
    <cfRule type="cellIs" dxfId="4719" priority="4758" operator="lessThanOrEqual">
      <formula>0</formula>
    </cfRule>
  </conditionalFormatting>
  <conditionalFormatting sqref="T60">
    <cfRule type="cellIs" dxfId="4718" priority="4757" operator="lessThanOrEqual">
      <formula>0</formula>
    </cfRule>
  </conditionalFormatting>
  <conditionalFormatting sqref="T60">
    <cfRule type="cellIs" dxfId="4717" priority="4756" operator="lessThanOrEqual">
      <formula>0</formula>
    </cfRule>
  </conditionalFormatting>
  <conditionalFormatting sqref="T60">
    <cfRule type="cellIs" dxfId="4716" priority="4755" operator="lessThanOrEqual">
      <formula>0</formula>
    </cfRule>
  </conditionalFormatting>
  <conditionalFormatting sqref="T60">
    <cfRule type="cellIs" dxfId="4715" priority="4754" operator="lessThanOrEqual">
      <formula>0</formula>
    </cfRule>
  </conditionalFormatting>
  <conditionalFormatting sqref="T56">
    <cfRule type="cellIs" dxfId="4714" priority="4752" operator="lessThanOrEqual">
      <formula>0</formula>
    </cfRule>
  </conditionalFormatting>
  <conditionalFormatting sqref="T56">
    <cfRule type="cellIs" dxfId="4713" priority="4751" operator="lessThanOrEqual">
      <formula>0</formula>
    </cfRule>
  </conditionalFormatting>
  <conditionalFormatting sqref="T56">
    <cfRule type="cellIs" dxfId="4712" priority="4753" operator="lessThanOrEqual">
      <formula>0</formula>
    </cfRule>
  </conditionalFormatting>
  <conditionalFormatting sqref="T56">
    <cfRule type="cellIs" dxfId="4711" priority="4750" operator="lessThanOrEqual">
      <formula>0</formula>
    </cfRule>
  </conditionalFormatting>
  <conditionalFormatting sqref="T60">
    <cfRule type="cellIs" dxfId="4710" priority="4695" operator="lessThanOrEqual">
      <formula>0</formula>
    </cfRule>
  </conditionalFormatting>
  <conditionalFormatting sqref="T61">
    <cfRule type="cellIs" dxfId="4709" priority="4694" operator="lessThanOrEqual">
      <formula>0</formula>
    </cfRule>
  </conditionalFormatting>
  <conditionalFormatting sqref="T61">
    <cfRule type="cellIs" dxfId="4708" priority="4693" operator="lessThanOrEqual">
      <formula>0</formula>
    </cfRule>
  </conditionalFormatting>
  <conditionalFormatting sqref="T60">
    <cfRule type="cellIs" dxfId="4707" priority="4739" operator="lessThanOrEqual">
      <formula>0</formula>
    </cfRule>
  </conditionalFormatting>
  <conditionalFormatting sqref="T56">
    <cfRule type="cellIs" dxfId="4706" priority="4749" operator="lessThanOrEqual">
      <formula>0</formula>
    </cfRule>
  </conditionalFormatting>
  <conditionalFormatting sqref="T56">
    <cfRule type="cellIs" dxfId="4705" priority="4748" operator="lessThanOrEqual">
      <formula>0</formula>
    </cfRule>
  </conditionalFormatting>
  <conditionalFormatting sqref="T56">
    <cfRule type="cellIs" dxfId="4704" priority="4747" operator="lessThanOrEqual">
      <formula>0</formula>
    </cfRule>
  </conditionalFormatting>
  <conditionalFormatting sqref="T60">
    <cfRule type="cellIs" dxfId="4703" priority="4745" operator="lessThanOrEqual">
      <formula>0</formula>
    </cfRule>
  </conditionalFormatting>
  <conditionalFormatting sqref="T60">
    <cfRule type="cellIs" dxfId="4702" priority="4746" operator="lessThanOrEqual">
      <formula>0</formula>
    </cfRule>
  </conditionalFormatting>
  <conditionalFormatting sqref="T60">
    <cfRule type="cellIs" dxfId="4701" priority="4744" operator="lessThanOrEqual">
      <formula>0</formula>
    </cfRule>
  </conditionalFormatting>
  <conditionalFormatting sqref="T57">
    <cfRule type="cellIs" dxfId="4700" priority="4743" operator="lessThanOrEqual">
      <formula>0</formula>
    </cfRule>
  </conditionalFormatting>
  <conditionalFormatting sqref="T57">
    <cfRule type="cellIs" dxfId="4699" priority="4738" operator="lessThanOrEqual">
      <formula>0</formula>
    </cfRule>
  </conditionalFormatting>
  <conditionalFormatting sqref="T56">
    <cfRule type="cellIs" dxfId="4698" priority="4725" operator="lessThanOrEqual">
      <formula>0</formula>
    </cfRule>
  </conditionalFormatting>
  <conditionalFormatting sqref="T56">
    <cfRule type="cellIs" dxfId="4697" priority="4724" operator="lessThanOrEqual">
      <formula>0</formula>
    </cfRule>
  </conditionalFormatting>
  <conditionalFormatting sqref="T56">
    <cfRule type="cellIs" dxfId="4696" priority="4726" operator="lessThanOrEqual">
      <formula>0</formula>
    </cfRule>
  </conditionalFormatting>
  <conditionalFormatting sqref="T56">
    <cfRule type="cellIs" dxfId="4695" priority="4723" operator="lessThanOrEqual">
      <formula>0</formula>
    </cfRule>
  </conditionalFormatting>
  <conditionalFormatting sqref="T56">
    <cfRule type="cellIs" dxfId="4694" priority="4715" operator="lessThanOrEqual">
      <formula>0</formula>
    </cfRule>
  </conditionalFormatting>
  <conditionalFormatting sqref="T56">
    <cfRule type="cellIs" dxfId="4693" priority="4714" operator="lessThanOrEqual">
      <formula>0</formula>
    </cfRule>
  </conditionalFormatting>
  <conditionalFormatting sqref="T60">
    <cfRule type="cellIs" dxfId="4692" priority="4696" operator="lessThanOrEqual">
      <formula>0</formula>
    </cfRule>
  </conditionalFormatting>
  <conditionalFormatting sqref="T60">
    <cfRule type="cellIs" dxfId="4691" priority="4691" operator="lessThanOrEqual">
      <formula>0</formula>
    </cfRule>
  </conditionalFormatting>
  <conditionalFormatting sqref="T60">
    <cfRule type="cellIs" dxfId="4690" priority="4690" operator="lessThanOrEqual">
      <formula>0</formula>
    </cfRule>
  </conditionalFormatting>
  <conditionalFormatting sqref="T60">
    <cfRule type="cellIs" dxfId="4689" priority="4692" operator="lessThanOrEqual">
      <formula>0</formula>
    </cfRule>
  </conditionalFormatting>
  <conditionalFormatting sqref="T60">
    <cfRule type="cellIs" dxfId="4688" priority="4689" operator="lessThanOrEqual">
      <formula>0</formula>
    </cfRule>
  </conditionalFormatting>
  <conditionalFormatting sqref="T58">
    <cfRule type="cellIs" dxfId="4687" priority="4688" operator="lessThanOrEqual">
      <formula>0</formula>
    </cfRule>
  </conditionalFormatting>
  <conditionalFormatting sqref="T58">
    <cfRule type="cellIs" dxfId="4686" priority="4687" operator="lessThanOrEqual">
      <formula>0</formula>
    </cfRule>
  </conditionalFormatting>
  <conditionalFormatting sqref="T58">
    <cfRule type="cellIs" dxfId="4685" priority="4647" operator="lessThanOrEqual">
      <formula>0</formula>
    </cfRule>
  </conditionalFormatting>
  <conditionalFormatting sqref="T58">
    <cfRule type="cellIs" dxfId="4684" priority="4646" operator="lessThanOrEqual">
      <formula>0</formula>
    </cfRule>
  </conditionalFormatting>
  <conditionalFormatting sqref="T58">
    <cfRule type="cellIs" dxfId="4683" priority="4645" operator="lessThanOrEqual">
      <formula>0</formula>
    </cfRule>
  </conditionalFormatting>
  <conditionalFormatting sqref="T58">
    <cfRule type="cellIs" dxfId="4682" priority="4644" operator="lessThanOrEqual">
      <formula>0</formula>
    </cfRule>
  </conditionalFormatting>
  <conditionalFormatting sqref="T59">
    <cfRule type="cellIs" dxfId="4681" priority="4643" operator="lessThanOrEqual">
      <formula>0</formula>
    </cfRule>
  </conditionalFormatting>
  <conditionalFormatting sqref="T58">
    <cfRule type="cellIs" dxfId="4680" priority="4636" operator="lessThanOrEqual">
      <formula>0</formula>
    </cfRule>
  </conditionalFormatting>
  <conditionalFormatting sqref="T58">
    <cfRule type="cellIs" dxfId="4679" priority="4638" operator="lessThanOrEqual">
      <formula>0</formula>
    </cfRule>
  </conditionalFormatting>
  <conditionalFormatting sqref="T58">
    <cfRule type="cellIs" dxfId="4678" priority="4637" operator="lessThanOrEqual">
      <formula>0</formula>
    </cfRule>
  </conditionalFormatting>
  <conditionalFormatting sqref="T58">
    <cfRule type="cellIs" dxfId="4677" priority="4635" operator="lessThanOrEqual">
      <formula>0</formula>
    </cfRule>
  </conditionalFormatting>
  <conditionalFormatting sqref="T58">
    <cfRule type="cellIs" dxfId="4676" priority="4634" operator="lessThanOrEqual">
      <formula>0</formula>
    </cfRule>
  </conditionalFormatting>
  <conditionalFormatting sqref="T58">
    <cfRule type="cellIs" dxfId="4675" priority="4633" operator="lessThanOrEqual">
      <formula>0</formula>
    </cfRule>
  </conditionalFormatting>
  <conditionalFormatting sqref="T56">
    <cfRule type="cellIs" dxfId="4674" priority="4686" operator="lessThanOrEqual">
      <formula>0</formula>
    </cfRule>
  </conditionalFormatting>
  <conditionalFormatting sqref="T56">
    <cfRule type="cellIs" dxfId="4673" priority="4685" operator="lessThanOrEqual">
      <formula>0</formula>
    </cfRule>
  </conditionalFormatting>
  <conditionalFormatting sqref="T56">
    <cfRule type="cellIs" dxfId="4672" priority="4684" operator="lessThanOrEqual">
      <formula>0</formula>
    </cfRule>
  </conditionalFormatting>
  <conditionalFormatting sqref="T57">
    <cfRule type="cellIs" dxfId="4671" priority="4683" operator="lessThanOrEqual">
      <formula>0</formula>
    </cfRule>
  </conditionalFormatting>
  <conditionalFormatting sqref="T57">
    <cfRule type="cellIs" dxfId="4670" priority="4682" operator="lessThanOrEqual">
      <formula>0</formula>
    </cfRule>
  </conditionalFormatting>
  <conditionalFormatting sqref="T59">
    <cfRule type="cellIs" dxfId="4669" priority="4681" operator="lessThanOrEqual">
      <formula>0</formula>
    </cfRule>
  </conditionalFormatting>
  <conditionalFormatting sqref="T56">
    <cfRule type="cellIs" dxfId="4668" priority="4680" operator="lessThanOrEqual">
      <formula>0</formula>
    </cfRule>
  </conditionalFormatting>
  <conditionalFormatting sqref="T56">
    <cfRule type="cellIs" dxfId="4667" priority="4679" operator="lessThanOrEqual">
      <formula>0</formula>
    </cfRule>
  </conditionalFormatting>
  <conditionalFormatting sqref="T56">
    <cfRule type="cellIs" dxfId="4666" priority="4678" operator="lessThanOrEqual">
      <formula>0</formula>
    </cfRule>
  </conditionalFormatting>
  <conditionalFormatting sqref="T56">
    <cfRule type="cellIs" dxfId="4665" priority="4677" operator="lessThanOrEqual">
      <formula>0</formula>
    </cfRule>
  </conditionalFormatting>
  <conditionalFormatting sqref="T58">
    <cfRule type="cellIs" dxfId="4664" priority="4676" operator="lessThanOrEqual">
      <formula>0</formula>
    </cfRule>
  </conditionalFormatting>
  <conditionalFormatting sqref="T58">
    <cfRule type="cellIs" dxfId="4663" priority="4675" operator="lessThanOrEqual">
      <formula>0</formula>
    </cfRule>
  </conditionalFormatting>
  <conditionalFormatting sqref="T57">
    <cfRule type="cellIs" dxfId="4662" priority="4674" operator="lessThanOrEqual">
      <formula>0</formula>
    </cfRule>
  </conditionalFormatting>
  <conditionalFormatting sqref="T58">
    <cfRule type="cellIs" dxfId="4661" priority="4673" operator="lessThanOrEqual">
      <formula>0</formula>
    </cfRule>
  </conditionalFormatting>
  <conditionalFormatting sqref="T58">
    <cfRule type="cellIs" dxfId="4660" priority="4672" operator="lessThanOrEqual">
      <formula>0</formula>
    </cfRule>
  </conditionalFormatting>
  <conditionalFormatting sqref="T59">
    <cfRule type="cellIs" dxfId="4659" priority="4671" operator="lessThanOrEqual">
      <formula>0</formula>
    </cfRule>
  </conditionalFormatting>
  <conditionalFormatting sqref="T56">
    <cfRule type="cellIs" dxfId="4658" priority="4669" operator="lessThanOrEqual">
      <formula>0</formula>
    </cfRule>
  </conditionalFormatting>
  <conditionalFormatting sqref="T56">
    <cfRule type="cellIs" dxfId="4657" priority="4668" operator="lessThanOrEqual">
      <formula>0</formula>
    </cfRule>
  </conditionalFormatting>
  <conditionalFormatting sqref="T56">
    <cfRule type="cellIs" dxfId="4656" priority="4670" operator="lessThanOrEqual">
      <formula>0</formula>
    </cfRule>
  </conditionalFormatting>
  <conditionalFormatting sqref="T56">
    <cfRule type="cellIs" dxfId="4655" priority="4667" operator="lessThanOrEqual">
      <formula>0</formula>
    </cfRule>
  </conditionalFormatting>
  <conditionalFormatting sqref="T59">
    <cfRule type="cellIs" dxfId="4654" priority="4666" operator="lessThanOrEqual">
      <formula>0</formula>
    </cfRule>
  </conditionalFormatting>
  <conditionalFormatting sqref="T56">
    <cfRule type="cellIs" dxfId="4653" priority="4664" operator="lessThanOrEqual">
      <formula>0</formula>
    </cfRule>
  </conditionalFormatting>
  <conditionalFormatting sqref="T56">
    <cfRule type="cellIs" dxfId="4652" priority="4663" operator="lessThanOrEqual">
      <formula>0</formula>
    </cfRule>
  </conditionalFormatting>
  <conditionalFormatting sqref="T56">
    <cfRule type="cellIs" dxfId="4651" priority="4665" operator="lessThanOrEqual">
      <formula>0</formula>
    </cfRule>
  </conditionalFormatting>
  <conditionalFormatting sqref="T56">
    <cfRule type="cellIs" dxfId="4650" priority="4662" operator="lessThanOrEqual">
      <formula>0</formula>
    </cfRule>
  </conditionalFormatting>
  <conditionalFormatting sqref="T58">
    <cfRule type="cellIs" dxfId="4649" priority="4660" operator="lessThanOrEqual">
      <formula>0</formula>
    </cfRule>
  </conditionalFormatting>
  <conditionalFormatting sqref="T58">
    <cfRule type="cellIs" dxfId="4648" priority="4659" operator="lessThanOrEqual">
      <formula>0</formula>
    </cfRule>
  </conditionalFormatting>
  <conditionalFormatting sqref="T58">
    <cfRule type="cellIs" dxfId="4647" priority="4661" operator="lessThanOrEqual">
      <formula>0</formula>
    </cfRule>
  </conditionalFormatting>
  <conditionalFormatting sqref="T58">
    <cfRule type="cellIs" dxfId="4646" priority="4658" operator="lessThanOrEqual">
      <formula>0</formula>
    </cfRule>
  </conditionalFormatting>
  <conditionalFormatting sqref="T56">
    <cfRule type="cellIs" dxfId="4645" priority="4657" operator="lessThanOrEqual">
      <formula>0</formula>
    </cfRule>
  </conditionalFormatting>
  <conditionalFormatting sqref="T56">
    <cfRule type="cellIs" dxfId="4644" priority="4656" operator="lessThanOrEqual">
      <formula>0</formula>
    </cfRule>
  </conditionalFormatting>
  <conditionalFormatting sqref="T56">
    <cfRule type="cellIs" dxfId="4643" priority="4655" operator="lessThanOrEqual">
      <formula>0</formula>
    </cfRule>
  </conditionalFormatting>
  <conditionalFormatting sqref="T56">
    <cfRule type="cellIs" dxfId="4642" priority="4654" operator="lessThanOrEqual">
      <formula>0</formula>
    </cfRule>
  </conditionalFormatting>
  <conditionalFormatting sqref="T58">
    <cfRule type="cellIs" dxfId="4641" priority="4653" operator="lessThanOrEqual">
      <formula>0</formula>
    </cfRule>
  </conditionalFormatting>
  <conditionalFormatting sqref="T57">
    <cfRule type="cellIs" dxfId="4640" priority="4652" operator="lessThanOrEqual">
      <formula>0</formula>
    </cfRule>
  </conditionalFormatting>
  <conditionalFormatting sqref="T58">
    <cfRule type="cellIs" dxfId="4639" priority="4651" operator="lessThanOrEqual">
      <formula>0</formula>
    </cfRule>
  </conditionalFormatting>
  <conditionalFormatting sqref="T58">
    <cfRule type="cellIs" dxfId="4638" priority="4650" operator="lessThanOrEqual">
      <formula>0</formula>
    </cfRule>
  </conditionalFormatting>
  <conditionalFormatting sqref="T59">
    <cfRule type="cellIs" dxfId="4637" priority="4649" operator="lessThanOrEqual">
      <formula>0</formula>
    </cfRule>
  </conditionalFormatting>
  <conditionalFormatting sqref="T59">
    <cfRule type="cellIs" dxfId="4636" priority="4648" operator="lessThanOrEqual">
      <formula>0</formula>
    </cfRule>
  </conditionalFormatting>
  <conditionalFormatting sqref="T58">
    <cfRule type="cellIs" dxfId="4635" priority="4641" operator="lessThanOrEqual">
      <formula>0</formula>
    </cfRule>
  </conditionalFormatting>
  <conditionalFormatting sqref="T58">
    <cfRule type="cellIs" dxfId="4634" priority="4640" operator="lessThanOrEqual">
      <formula>0</formula>
    </cfRule>
  </conditionalFormatting>
  <conditionalFormatting sqref="T58">
    <cfRule type="cellIs" dxfId="4633" priority="4642" operator="lessThanOrEqual">
      <formula>0</formula>
    </cfRule>
  </conditionalFormatting>
  <conditionalFormatting sqref="T58">
    <cfRule type="cellIs" dxfId="4632" priority="4639" operator="lessThanOrEqual">
      <formula>0</formula>
    </cfRule>
  </conditionalFormatting>
  <conditionalFormatting sqref="T58">
    <cfRule type="cellIs" dxfId="4631" priority="4632" operator="lessThanOrEqual">
      <formula>0</formula>
    </cfRule>
  </conditionalFormatting>
  <conditionalFormatting sqref="T58">
    <cfRule type="cellIs" dxfId="4630" priority="4631" operator="lessThanOrEqual">
      <formula>0</formula>
    </cfRule>
  </conditionalFormatting>
  <conditionalFormatting sqref="T56">
    <cfRule type="cellIs" dxfId="4629" priority="4630" operator="lessThanOrEqual">
      <formula>0</formula>
    </cfRule>
  </conditionalFormatting>
  <conditionalFormatting sqref="T60">
    <cfRule type="cellIs" dxfId="4628" priority="4629" operator="lessThanOrEqual">
      <formula>0</formula>
    </cfRule>
  </conditionalFormatting>
  <conditionalFormatting sqref="T60">
    <cfRule type="cellIs" dxfId="4627" priority="4628" operator="lessThanOrEqual">
      <formula>0</formula>
    </cfRule>
  </conditionalFormatting>
  <conditionalFormatting sqref="T56">
    <cfRule type="cellIs" dxfId="4626" priority="4583" operator="lessThanOrEqual">
      <formula>0</formula>
    </cfRule>
  </conditionalFormatting>
  <conditionalFormatting sqref="T56">
    <cfRule type="cellIs" dxfId="4625" priority="4575" operator="lessThanOrEqual">
      <formula>0</formula>
    </cfRule>
  </conditionalFormatting>
  <conditionalFormatting sqref="T56">
    <cfRule type="cellIs" dxfId="4624" priority="4578" operator="lessThanOrEqual">
      <formula>0</formula>
    </cfRule>
  </conditionalFormatting>
  <conditionalFormatting sqref="T56">
    <cfRule type="cellIs" dxfId="4623" priority="4577" operator="lessThanOrEqual">
      <formula>0</formula>
    </cfRule>
  </conditionalFormatting>
  <conditionalFormatting sqref="T56">
    <cfRule type="cellIs" dxfId="4622" priority="4576" operator="lessThanOrEqual">
      <formula>0</formula>
    </cfRule>
  </conditionalFormatting>
  <conditionalFormatting sqref="T60">
    <cfRule type="cellIs" dxfId="4621" priority="4574" operator="lessThanOrEqual">
      <formula>0</formula>
    </cfRule>
  </conditionalFormatting>
  <conditionalFormatting sqref="T60">
    <cfRule type="cellIs" dxfId="4620" priority="4573" operator="lessThanOrEqual">
      <formula>0</formula>
    </cfRule>
  </conditionalFormatting>
  <conditionalFormatting sqref="T60">
    <cfRule type="cellIs" dxfId="4619" priority="4572" operator="lessThanOrEqual">
      <formula>0</formula>
    </cfRule>
  </conditionalFormatting>
  <conditionalFormatting sqref="T60">
    <cfRule type="cellIs" dxfId="4618" priority="4571" operator="lessThanOrEqual">
      <formula>0</formula>
    </cfRule>
  </conditionalFormatting>
  <conditionalFormatting sqref="T61">
    <cfRule type="cellIs" dxfId="4617" priority="4570" operator="lessThanOrEqual">
      <formula>0</formula>
    </cfRule>
  </conditionalFormatting>
  <conditionalFormatting sqref="T60">
    <cfRule type="cellIs" dxfId="4616" priority="4563" operator="lessThanOrEqual">
      <formula>0</formula>
    </cfRule>
  </conditionalFormatting>
  <conditionalFormatting sqref="T60">
    <cfRule type="cellIs" dxfId="4615" priority="4565" operator="lessThanOrEqual">
      <formula>0</formula>
    </cfRule>
  </conditionalFormatting>
  <conditionalFormatting sqref="T60">
    <cfRule type="cellIs" dxfId="4614" priority="4564" operator="lessThanOrEqual">
      <formula>0</formula>
    </cfRule>
  </conditionalFormatting>
  <conditionalFormatting sqref="T60">
    <cfRule type="cellIs" dxfId="4613" priority="4562" operator="lessThanOrEqual">
      <formula>0</formula>
    </cfRule>
  </conditionalFormatting>
  <conditionalFormatting sqref="T60">
    <cfRule type="cellIs" dxfId="4612" priority="4561" operator="lessThanOrEqual">
      <formula>0</formula>
    </cfRule>
  </conditionalFormatting>
  <conditionalFormatting sqref="T60">
    <cfRule type="cellIs" dxfId="4611" priority="4560" operator="lessThanOrEqual">
      <formula>0</formula>
    </cfRule>
  </conditionalFormatting>
  <conditionalFormatting sqref="T58">
    <cfRule type="cellIs" dxfId="4610" priority="4627" operator="lessThanOrEqual">
      <formula>0</formula>
    </cfRule>
  </conditionalFormatting>
  <conditionalFormatting sqref="T57">
    <cfRule type="cellIs" dxfId="4609" priority="4626" operator="lessThanOrEqual">
      <formula>0</formula>
    </cfRule>
  </conditionalFormatting>
  <conditionalFormatting sqref="T58">
    <cfRule type="cellIs" dxfId="4608" priority="4625" operator="lessThanOrEqual">
      <formula>0</formula>
    </cfRule>
  </conditionalFormatting>
  <conditionalFormatting sqref="T58">
    <cfRule type="cellIs" dxfId="4607" priority="4624" operator="lessThanOrEqual">
      <formula>0</formula>
    </cfRule>
  </conditionalFormatting>
  <conditionalFormatting sqref="T59">
    <cfRule type="cellIs" dxfId="4606" priority="4623" operator="lessThanOrEqual">
      <formula>0</formula>
    </cfRule>
  </conditionalFormatting>
  <conditionalFormatting sqref="T59">
    <cfRule type="cellIs" dxfId="4605" priority="4622" operator="lessThanOrEqual">
      <formula>0</formula>
    </cfRule>
  </conditionalFormatting>
  <conditionalFormatting sqref="T61">
    <cfRule type="cellIs" dxfId="4604" priority="4621" operator="lessThanOrEqual">
      <formula>0</formula>
    </cfRule>
  </conditionalFormatting>
  <conditionalFormatting sqref="T58">
    <cfRule type="cellIs" dxfId="4603" priority="4620" operator="lessThanOrEqual">
      <formula>0</formula>
    </cfRule>
  </conditionalFormatting>
  <conditionalFormatting sqref="T58">
    <cfRule type="cellIs" dxfId="4602" priority="4619" operator="lessThanOrEqual">
      <formula>0</formula>
    </cfRule>
  </conditionalFormatting>
  <conditionalFormatting sqref="T58">
    <cfRule type="cellIs" dxfId="4601" priority="4618" operator="lessThanOrEqual">
      <formula>0</formula>
    </cfRule>
  </conditionalFormatting>
  <conditionalFormatting sqref="T58">
    <cfRule type="cellIs" dxfId="4600" priority="4617" operator="lessThanOrEqual">
      <formula>0</formula>
    </cfRule>
  </conditionalFormatting>
  <conditionalFormatting sqref="T60">
    <cfRule type="cellIs" dxfId="4599" priority="4616" operator="lessThanOrEqual">
      <formula>0</formula>
    </cfRule>
  </conditionalFormatting>
  <conditionalFormatting sqref="T60">
    <cfRule type="cellIs" dxfId="4598" priority="4615" operator="lessThanOrEqual">
      <formula>0</formula>
    </cfRule>
  </conditionalFormatting>
  <conditionalFormatting sqref="T59">
    <cfRule type="cellIs" dxfId="4597" priority="4614" operator="lessThanOrEqual">
      <formula>0</formula>
    </cfRule>
  </conditionalFormatting>
  <conditionalFormatting sqref="T60">
    <cfRule type="cellIs" dxfId="4596" priority="4613" operator="lessThanOrEqual">
      <formula>0</formula>
    </cfRule>
  </conditionalFormatting>
  <conditionalFormatting sqref="T60">
    <cfRule type="cellIs" dxfId="4595" priority="4612" operator="lessThanOrEqual">
      <formula>0</formula>
    </cfRule>
  </conditionalFormatting>
  <conditionalFormatting sqref="T61">
    <cfRule type="cellIs" dxfId="4594" priority="4611" operator="lessThanOrEqual">
      <formula>0</formula>
    </cfRule>
  </conditionalFormatting>
  <conditionalFormatting sqref="T58">
    <cfRule type="cellIs" dxfId="4593" priority="4609" operator="lessThanOrEqual">
      <formula>0</formula>
    </cfRule>
  </conditionalFormatting>
  <conditionalFormatting sqref="T58">
    <cfRule type="cellIs" dxfId="4592" priority="4608" operator="lessThanOrEqual">
      <formula>0</formula>
    </cfRule>
  </conditionalFormatting>
  <conditionalFormatting sqref="T58">
    <cfRule type="cellIs" dxfId="4591" priority="4610" operator="lessThanOrEqual">
      <formula>0</formula>
    </cfRule>
  </conditionalFormatting>
  <conditionalFormatting sqref="T58">
    <cfRule type="cellIs" dxfId="4590" priority="4607" operator="lessThanOrEqual">
      <formula>0</formula>
    </cfRule>
  </conditionalFormatting>
  <conditionalFormatting sqref="T61">
    <cfRule type="cellIs" dxfId="4589" priority="4606" operator="lessThanOrEqual">
      <formula>0</formula>
    </cfRule>
  </conditionalFormatting>
  <conditionalFormatting sqref="T58">
    <cfRule type="cellIs" dxfId="4588" priority="4604" operator="lessThanOrEqual">
      <formula>0</formula>
    </cfRule>
  </conditionalFormatting>
  <conditionalFormatting sqref="T58">
    <cfRule type="cellIs" dxfId="4587" priority="4603" operator="lessThanOrEqual">
      <formula>0</formula>
    </cfRule>
  </conditionalFormatting>
  <conditionalFormatting sqref="T58">
    <cfRule type="cellIs" dxfId="4586" priority="4605" operator="lessThanOrEqual">
      <formula>0</formula>
    </cfRule>
  </conditionalFormatting>
  <conditionalFormatting sqref="T58">
    <cfRule type="cellIs" dxfId="4585" priority="4602" operator="lessThanOrEqual">
      <formula>0</formula>
    </cfRule>
  </conditionalFormatting>
  <conditionalFormatting sqref="T60">
    <cfRule type="cellIs" dxfId="4584" priority="4600" operator="lessThanOrEqual">
      <formula>0</formula>
    </cfRule>
  </conditionalFormatting>
  <conditionalFormatting sqref="T60">
    <cfRule type="cellIs" dxfId="4583" priority="4599" operator="lessThanOrEqual">
      <formula>0</formula>
    </cfRule>
  </conditionalFormatting>
  <conditionalFormatting sqref="T60">
    <cfRule type="cellIs" dxfId="4582" priority="4601" operator="lessThanOrEqual">
      <formula>0</formula>
    </cfRule>
  </conditionalFormatting>
  <conditionalFormatting sqref="T60">
    <cfRule type="cellIs" dxfId="4581" priority="4598" operator="lessThanOrEqual">
      <formula>0</formula>
    </cfRule>
  </conditionalFormatting>
  <conditionalFormatting sqref="T58">
    <cfRule type="cellIs" dxfId="4580" priority="4597" operator="lessThanOrEqual">
      <formula>0</formula>
    </cfRule>
  </conditionalFormatting>
  <conditionalFormatting sqref="T58">
    <cfRule type="cellIs" dxfId="4579" priority="4596" operator="lessThanOrEqual">
      <formula>0</formula>
    </cfRule>
  </conditionalFormatting>
  <conditionalFormatting sqref="T58">
    <cfRule type="cellIs" dxfId="4578" priority="4595" operator="lessThanOrEqual">
      <formula>0</formula>
    </cfRule>
  </conditionalFormatting>
  <conditionalFormatting sqref="T58">
    <cfRule type="cellIs" dxfId="4577" priority="4594" operator="lessThanOrEqual">
      <formula>0</formula>
    </cfRule>
  </conditionalFormatting>
  <conditionalFormatting sqref="T56">
    <cfRule type="cellIs" dxfId="4576" priority="4593" operator="lessThanOrEqual">
      <formula>0</formula>
    </cfRule>
  </conditionalFormatting>
  <conditionalFormatting sqref="T56">
    <cfRule type="cellIs" dxfId="4575" priority="4580" operator="lessThanOrEqual">
      <formula>0</formula>
    </cfRule>
  </conditionalFormatting>
  <conditionalFormatting sqref="T60">
    <cfRule type="cellIs" dxfId="4574" priority="4592" operator="lessThanOrEqual">
      <formula>0</formula>
    </cfRule>
  </conditionalFormatting>
  <conditionalFormatting sqref="T59">
    <cfRule type="cellIs" dxfId="4573" priority="4591" operator="lessThanOrEqual">
      <formula>0</formula>
    </cfRule>
  </conditionalFormatting>
  <conditionalFormatting sqref="T60">
    <cfRule type="cellIs" dxfId="4572" priority="4590" operator="lessThanOrEqual">
      <formula>0</formula>
    </cfRule>
  </conditionalFormatting>
  <conditionalFormatting sqref="T60">
    <cfRule type="cellIs" dxfId="4571" priority="4589" operator="lessThanOrEqual">
      <formula>0</formula>
    </cfRule>
  </conditionalFormatting>
  <conditionalFormatting sqref="T56">
    <cfRule type="cellIs" dxfId="4570" priority="4587" operator="lessThanOrEqual">
      <formula>0</formula>
    </cfRule>
  </conditionalFormatting>
  <conditionalFormatting sqref="T56">
    <cfRule type="cellIs" dxfId="4569" priority="4586" operator="lessThanOrEqual">
      <formula>0</formula>
    </cfRule>
  </conditionalFormatting>
  <conditionalFormatting sqref="T56">
    <cfRule type="cellIs" dxfId="4568" priority="4588" operator="lessThanOrEqual">
      <formula>0</formula>
    </cfRule>
  </conditionalFormatting>
  <conditionalFormatting sqref="T56">
    <cfRule type="cellIs" dxfId="4567" priority="4585" operator="lessThanOrEqual">
      <formula>0</formula>
    </cfRule>
  </conditionalFormatting>
  <conditionalFormatting sqref="T61">
    <cfRule type="cellIs" dxfId="4566" priority="4584" operator="lessThanOrEqual">
      <formula>0</formula>
    </cfRule>
  </conditionalFormatting>
  <conditionalFormatting sqref="T56">
    <cfRule type="cellIs" dxfId="4565" priority="4582" operator="lessThanOrEqual">
      <formula>0</formula>
    </cfRule>
  </conditionalFormatting>
  <conditionalFormatting sqref="T56">
    <cfRule type="cellIs" dxfId="4564" priority="4581" operator="lessThanOrEqual">
      <formula>0</formula>
    </cfRule>
  </conditionalFormatting>
  <conditionalFormatting sqref="T61">
    <cfRule type="cellIs" dxfId="4563" priority="4579" operator="lessThanOrEqual">
      <formula>0</formula>
    </cfRule>
  </conditionalFormatting>
  <conditionalFormatting sqref="T60">
    <cfRule type="cellIs" dxfId="4562" priority="4568" operator="lessThanOrEqual">
      <formula>0</formula>
    </cfRule>
  </conditionalFormatting>
  <conditionalFormatting sqref="T60">
    <cfRule type="cellIs" dxfId="4561" priority="4567" operator="lessThanOrEqual">
      <formula>0</formula>
    </cfRule>
  </conditionalFormatting>
  <conditionalFormatting sqref="T60">
    <cfRule type="cellIs" dxfId="4560" priority="4569" operator="lessThanOrEqual">
      <formula>0</formula>
    </cfRule>
  </conditionalFormatting>
  <conditionalFormatting sqref="T60">
    <cfRule type="cellIs" dxfId="4559" priority="4566" operator="lessThanOrEqual">
      <formula>0</formula>
    </cfRule>
  </conditionalFormatting>
  <conditionalFormatting sqref="T60">
    <cfRule type="cellIs" dxfId="4558" priority="4559" operator="lessThanOrEqual">
      <formula>0</formula>
    </cfRule>
  </conditionalFormatting>
  <conditionalFormatting sqref="T60">
    <cfRule type="cellIs" dxfId="4557" priority="4558" operator="lessThanOrEqual">
      <formula>0</formula>
    </cfRule>
  </conditionalFormatting>
  <conditionalFormatting sqref="T58">
    <cfRule type="cellIs" dxfId="4556" priority="4557" operator="lessThanOrEqual">
      <formula>0</formula>
    </cfRule>
  </conditionalFormatting>
  <conditionalFormatting sqref="T60">
    <cfRule type="cellIs" dxfId="4555" priority="4518" operator="lessThanOrEqual">
      <formula>0</formula>
    </cfRule>
  </conditionalFormatting>
  <conditionalFormatting sqref="T60">
    <cfRule type="cellIs" dxfId="4554" priority="4519" operator="lessThanOrEqual">
      <formula>0</formula>
    </cfRule>
  </conditionalFormatting>
  <conditionalFormatting sqref="T60">
    <cfRule type="cellIs" dxfId="4553" priority="4517" operator="lessThanOrEqual">
      <formula>0</formula>
    </cfRule>
  </conditionalFormatting>
  <conditionalFormatting sqref="T60">
    <cfRule type="cellIs" dxfId="4552" priority="4513" operator="lessThanOrEqual">
      <formula>0</formula>
    </cfRule>
  </conditionalFormatting>
  <conditionalFormatting sqref="T60">
    <cfRule type="cellIs" dxfId="4551" priority="4514" operator="lessThanOrEqual">
      <formula>0</formula>
    </cfRule>
  </conditionalFormatting>
  <conditionalFormatting sqref="T60">
    <cfRule type="cellIs" dxfId="4550" priority="4512" operator="lessThanOrEqual">
      <formula>0</formula>
    </cfRule>
  </conditionalFormatting>
  <conditionalFormatting sqref="T60">
    <cfRule type="cellIs" dxfId="4549" priority="4511" operator="lessThanOrEqual">
      <formula>0</formula>
    </cfRule>
  </conditionalFormatting>
  <conditionalFormatting sqref="T60">
    <cfRule type="cellIs" dxfId="4548" priority="4510" operator="lessThanOrEqual">
      <formula>0</formula>
    </cfRule>
  </conditionalFormatting>
  <conditionalFormatting sqref="T60">
    <cfRule type="cellIs" dxfId="4547" priority="4509" operator="lessThanOrEqual">
      <formula>0</formula>
    </cfRule>
  </conditionalFormatting>
  <conditionalFormatting sqref="T56">
    <cfRule type="cellIs" dxfId="4546" priority="4508" operator="lessThanOrEqual">
      <formula>0</formula>
    </cfRule>
  </conditionalFormatting>
  <conditionalFormatting sqref="T56">
    <cfRule type="cellIs" dxfId="4545" priority="4507" operator="lessThanOrEqual">
      <formula>0</formula>
    </cfRule>
  </conditionalFormatting>
  <conditionalFormatting sqref="T56">
    <cfRule type="cellIs" dxfId="4544" priority="4506" operator="lessThanOrEqual">
      <formula>0</formula>
    </cfRule>
  </conditionalFormatting>
  <conditionalFormatting sqref="T56">
    <cfRule type="cellIs" dxfId="4543" priority="4505" operator="lessThanOrEqual">
      <formula>0</formula>
    </cfRule>
  </conditionalFormatting>
  <conditionalFormatting sqref="T57">
    <cfRule type="cellIs" dxfId="4542" priority="4504" operator="lessThanOrEqual">
      <formula>0</formula>
    </cfRule>
  </conditionalFormatting>
  <conditionalFormatting sqref="T56">
    <cfRule type="cellIs" dxfId="4541" priority="4497" operator="lessThanOrEqual">
      <formula>0</formula>
    </cfRule>
  </conditionalFormatting>
  <conditionalFormatting sqref="T61">
    <cfRule type="cellIs" dxfId="4540" priority="4495" operator="lessThanOrEqual">
      <formula>0</formula>
    </cfRule>
  </conditionalFormatting>
  <conditionalFormatting sqref="T56">
    <cfRule type="cellIs" dxfId="4539" priority="4499" operator="lessThanOrEqual">
      <formula>0</formula>
    </cfRule>
  </conditionalFormatting>
  <conditionalFormatting sqref="T56">
    <cfRule type="cellIs" dxfId="4538" priority="4498" operator="lessThanOrEqual">
      <formula>0</formula>
    </cfRule>
  </conditionalFormatting>
  <conditionalFormatting sqref="T56">
    <cfRule type="cellIs" dxfId="4537" priority="4496" operator="lessThanOrEqual">
      <formula>0</formula>
    </cfRule>
  </conditionalFormatting>
  <conditionalFormatting sqref="T56">
    <cfRule type="cellIs" dxfId="4536" priority="4494" operator="lessThanOrEqual">
      <formula>0</formula>
    </cfRule>
  </conditionalFormatting>
  <conditionalFormatting sqref="T56">
    <cfRule type="cellIs" dxfId="4535" priority="4493" operator="lessThanOrEqual">
      <formula>0</formula>
    </cfRule>
  </conditionalFormatting>
  <conditionalFormatting sqref="T60">
    <cfRule type="cellIs" dxfId="4534" priority="4490" operator="lessThanOrEqual">
      <formula>0</formula>
    </cfRule>
  </conditionalFormatting>
  <conditionalFormatting sqref="T60">
    <cfRule type="cellIs" dxfId="4533" priority="4489" operator="lessThanOrEqual">
      <formula>0</formula>
    </cfRule>
  </conditionalFormatting>
  <conditionalFormatting sqref="T60">
    <cfRule type="cellIs" dxfId="4532" priority="4488" operator="lessThanOrEqual">
      <formula>0</formula>
    </cfRule>
  </conditionalFormatting>
  <conditionalFormatting sqref="T60">
    <cfRule type="cellIs" dxfId="4531" priority="4487" operator="lessThanOrEqual">
      <formula>0</formula>
    </cfRule>
  </conditionalFormatting>
  <conditionalFormatting sqref="T60">
    <cfRule type="cellIs" dxfId="4530" priority="4486" operator="lessThanOrEqual">
      <formula>0</formula>
    </cfRule>
  </conditionalFormatting>
  <conditionalFormatting sqref="T60">
    <cfRule type="cellIs" dxfId="4529" priority="4485" operator="lessThanOrEqual">
      <formula>0</formula>
    </cfRule>
  </conditionalFormatting>
  <conditionalFormatting sqref="T60">
    <cfRule type="cellIs" dxfId="4528" priority="4484" operator="lessThanOrEqual">
      <formula>0</formula>
    </cfRule>
  </conditionalFormatting>
  <conditionalFormatting sqref="T60">
    <cfRule type="cellIs" dxfId="4527" priority="4483" operator="lessThanOrEqual">
      <formula>0</formula>
    </cfRule>
  </conditionalFormatting>
  <conditionalFormatting sqref="T60">
    <cfRule type="cellIs" dxfId="4526" priority="4482" operator="lessThanOrEqual">
      <formula>0</formula>
    </cfRule>
  </conditionalFormatting>
  <conditionalFormatting sqref="T60">
    <cfRule type="cellIs" dxfId="4525" priority="4481" operator="lessThanOrEqual">
      <formula>0</formula>
    </cfRule>
  </conditionalFormatting>
  <conditionalFormatting sqref="T60">
    <cfRule type="cellIs" dxfId="4524" priority="4480" operator="lessThanOrEqual">
      <formula>0</formula>
    </cfRule>
  </conditionalFormatting>
  <conditionalFormatting sqref="T60">
    <cfRule type="cellIs" dxfId="4523" priority="4479" operator="lessThanOrEqual">
      <formula>0</formula>
    </cfRule>
  </conditionalFormatting>
  <conditionalFormatting sqref="T60">
    <cfRule type="cellIs" dxfId="4522" priority="4478" operator="lessThanOrEqual">
      <formula>0</formula>
    </cfRule>
  </conditionalFormatting>
  <conditionalFormatting sqref="T61">
    <cfRule type="cellIs" dxfId="4521" priority="4477" operator="lessThanOrEqual">
      <formula>0</formula>
    </cfRule>
  </conditionalFormatting>
  <conditionalFormatting sqref="T61">
    <cfRule type="cellIs" dxfId="4520" priority="4476" operator="lessThanOrEqual">
      <formula>0</formula>
    </cfRule>
  </conditionalFormatting>
  <conditionalFormatting sqref="T60">
    <cfRule type="cellIs" dxfId="4519" priority="4475" operator="lessThanOrEqual">
      <formula>0</formula>
    </cfRule>
  </conditionalFormatting>
  <conditionalFormatting sqref="T60">
    <cfRule type="cellIs" dxfId="4518" priority="4474" operator="lessThanOrEqual">
      <formula>0</formula>
    </cfRule>
  </conditionalFormatting>
  <conditionalFormatting sqref="T60">
    <cfRule type="cellIs" dxfId="4517" priority="4556" operator="lessThanOrEqual">
      <formula>0</formula>
    </cfRule>
  </conditionalFormatting>
  <conditionalFormatting sqref="T60">
    <cfRule type="cellIs" dxfId="4516" priority="4554" operator="lessThanOrEqual">
      <formula>0</formula>
    </cfRule>
  </conditionalFormatting>
  <conditionalFormatting sqref="T60">
    <cfRule type="cellIs" dxfId="4515" priority="4555" operator="lessThanOrEqual">
      <formula>0</formula>
    </cfRule>
  </conditionalFormatting>
  <conditionalFormatting sqref="T57">
    <cfRule type="cellIs" dxfId="4514" priority="4552" operator="lessThanOrEqual">
      <formula>0</formula>
    </cfRule>
  </conditionalFormatting>
  <conditionalFormatting sqref="T60">
    <cfRule type="cellIs" dxfId="4513" priority="4553" operator="lessThanOrEqual">
      <formula>0</formula>
    </cfRule>
  </conditionalFormatting>
  <conditionalFormatting sqref="T60">
    <cfRule type="cellIs" dxfId="4512" priority="4551" operator="lessThanOrEqual">
      <formula>0</formula>
    </cfRule>
  </conditionalFormatting>
  <conditionalFormatting sqref="T60">
    <cfRule type="cellIs" dxfId="4511" priority="4550" operator="lessThanOrEqual">
      <formula>0</formula>
    </cfRule>
  </conditionalFormatting>
  <conditionalFormatting sqref="T60">
    <cfRule type="cellIs" dxfId="4510" priority="4549" operator="lessThanOrEqual">
      <formula>0</formula>
    </cfRule>
  </conditionalFormatting>
  <conditionalFormatting sqref="T56">
    <cfRule type="cellIs" dxfId="4509" priority="4548" operator="lessThanOrEqual">
      <formula>0</formula>
    </cfRule>
  </conditionalFormatting>
  <conditionalFormatting sqref="T56">
    <cfRule type="cellIs" dxfId="4508" priority="4547" operator="lessThanOrEqual">
      <formula>0</formula>
    </cfRule>
  </conditionalFormatting>
  <conditionalFormatting sqref="T56">
    <cfRule type="cellIs" dxfId="4507" priority="4546" operator="lessThanOrEqual">
      <formula>0</formula>
    </cfRule>
  </conditionalFormatting>
  <conditionalFormatting sqref="T60">
    <cfRule type="cellIs" dxfId="4506" priority="4544" operator="lessThanOrEqual">
      <formula>0</formula>
    </cfRule>
  </conditionalFormatting>
  <conditionalFormatting sqref="T60">
    <cfRule type="cellIs" dxfId="4505" priority="4545" operator="lessThanOrEqual">
      <formula>0</formula>
    </cfRule>
  </conditionalFormatting>
  <conditionalFormatting sqref="T60">
    <cfRule type="cellIs" dxfId="4504" priority="4543" operator="lessThanOrEqual">
      <formula>0</formula>
    </cfRule>
  </conditionalFormatting>
  <conditionalFormatting sqref="T57">
    <cfRule type="cellIs" dxfId="4503" priority="4542" operator="lessThanOrEqual">
      <formula>0</formula>
    </cfRule>
  </conditionalFormatting>
  <conditionalFormatting sqref="T60">
    <cfRule type="cellIs" dxfId="4502" priority="4541" operator="lessThanOrEqual">
      <formula>0</formula>
    </cfRule>
  </conditionalFormatting>
  <conditionalFormatting sqref="T60">
    <cfRule type="cellIs" dxfId="4501" priority="4540" operator="lessThanOrEqual">
      <formula>0</formula>
    </cfRule>
  </conditionalFormatting>
  <conditionalFormatting sqref="T60">
    <cfRule type="cellIs" dxfId="4500" priority="4539" operator="lessThanOrEqual">
      <formula>0</formula>
    </cfRule>
  </conditionalFormatting>
  <conditionalFormatting sqref="T60">
    <cfRule type="cellIs" dxfId="4499" priority="4538" operator="lessThanOrEqual">
      <formula>0</formula>
    </cfRule>
  </conditionalFormatting>
  <conditionalFormatting sqref="T57">
    <cfRule type="cellIs" dxfId="4498" priority="4537" operator="lessThanOrEqual">
      <formula>0</formula>
    </cfRule>
  </conditionalFormatting>
  <conditionalFormatting sqref="T60">
    <cfRule type="cellIs" dxfId="4497" priority="4536" operator="lessThanOrEqual">
      <formula>0</formula>
    </cfRule>
  </conditionalFormatting>
  <conditionalFormatting sqref="T60">
    <cfRule type="cellIs" dxfId="4496" priority="4535" operator="lessThanOrEqual">
      <formula>0</formula>
    </cfRule>
  </conditionalFormatting>
  <conditionalFormatting sqref="T60">
    <cfRule type="cellIs" dxfId="4495" priority="4534" operator="lessThanOrEqual">
      <formula>0</formula>
    </cfRule>
  </conditionalFormatting>
  <conditionalFormatting sqref="T60">
    <cfRule type="cellIs" dxfId="4494" priority="4533" operator="lessThanOrEqual">
      <formula>0</formula>
    </cfRule>
  </conditionalFormatting>
  <conditionalFormatting sqref="T60">
    <cfRule type="cellIs" dxfId="4493" priority="4532" operator="lessThanOrEqual">
      <formula>0</formula>
    </cfRule>
  </conditionalFormatting>
  <conditionalFormatting sqref="T60">
    <cfRule type="cellIs" dxfId="4492" priority="4531" operator="lessThanOrEqual">
      <formula>0</formula>
    </cfRule>
  </conditionalFormatting>
  <conditionalFormatting sqref="T56">
    <cfRule type="cellIs" dxfId="4491" priority="4529" operator="lessThanOrEqual">
      <formula>0</formula>
    </cfRule>
  </conditionalFormatting>
  <conditionalFormatting sqref="T56">
    <cfRule type="cellIs" dxfId="4490" priority="4528" operator="lessThanOrEqual">
      <formula>0</formula>
    </cfRule>
  </conditionalFormatting>
  <conditionalFormatting sqref="T56">
    <cfRule type="cellIs" dxfId="4489" priority="4530" operator="lessThanOrEqual">
      <formula>0</formula>
    </cfRule>
  </conditionalFormatting>
  <conditionalFormatting sqref="T56">
    <cfRule type="cellIs" dxfId="4488" priority="4527" operator="lessThanOrEqual">
      <formula>0</formula>
    </cfRule>
  </conditionalFormatting>
  <conditionalFormatting sqref="T60">
    <cfRule type="cellIs" dxfId="4487" priority="4472" operator="lessThanOrEqual">
      <formula>0</formula>
    </cfRule>
  </conditionalFormatting>
  <conditionalFormatting sqref="T61">
    <cfRule type="cellIs" dxfId="4486" priority="4471" operator="lessThanOrEqual">
      <formula>0</formula>
    </cfRule>
  </conditionalFormatting>
  <conditionalFormatting sqref="T61">
    <cfRule type="cellIs" dxfId="4485" priority="4470" operator="lessThanOrEqual">
      <formula>0</formula>
    </cfRule>
  </conditionalFormatting>
  <conditionalFormatting sqref="T60">
    <cfRule type="cellIs" dxfId="4484" priority="4516" operator="lessThanOrEqual">
      <formula>0</formula>
    </cfRule>
  </conditionalFormatting>
  <conditionalFormatting sqref="T56">
    <cfRule type="cellIs" dxfId="4483" priority="4526" operator="lessThanOrEqual">
      <formula>0</formula>
    </cfRule>
  </conditionalFormatting>
  <conditionalFormatting sqref="T56">
    <cfRule type="cellIs" dxfId="4482" priority="4525" operator="lessThanOrEqual">
      <formula>0</formula>
    </cfRule>
  </conditionalFormatting>
  <conditionalFormatting sqref="T56">
    <cfRule type="cellIs" dxfId="4481" priority="4524" operator="lessThanOrEqual">
      <formula>0</formula>
    </cfRule>
  </conditionalFormatting>
  <conditionalFormatting sqref="T60">
    <cfRule type="cellIs" dxfId="4480" priority="4522" operator="lessThanOrEqual">
      <formula>0</formula>
    </cfRule>
  </conditionalFormatting>
  <conditionalFormatting sqref="T60">
    <cfRule type="cellIs" dxfId="4479" priority="4523" operator="lessThanOrEqual">
      <formula>0</formula>
    </cfRule>
  </conditionalFormatting>
  <conditionalFormatting sqref="T60">
    <cfRule type="cellIs" dxfId="4478" priority="4521" operator="lessThanOrEqual">
      <formula>0</formula>
    </cfRule>
  </conditionalFormatting>
  <conditionalFormatting sqref="T57">
    <cfRule type="cellIs" dxfId="4477" priority="4520" operator="lessThanOrEqual">
      <formula>0</formula>
    </cfRule>
  </conditionalFormatting>
  <conditionalFormatting sqref="T57">
    <cfRule type="cellIs" dxfId="4476" priority="4515" operator="lessThanOrEqual">
      <formula>0</formula>
    </cfRule>
  </conditionalFormatting>
  <conditionalFormatting sqref="T56">
    <cfRule type="cellIs" dxfId="4475" priority="4502" operator="lessThanOrEqual">
      <formula>0</formula>
    </cfRule>
  </conditionalFormatting>
  <conditionalFormatting sqref="T56">
    <cfRule type="cellIs" dxfId="4474" priority="4501" operator="lessThanOrEqual">
      <formula>0</formula>
    </cfRule>
  </conditionalFormatting>
  <conditionalFormatting sqref="T56">
    <cfRule type="cellIs" dxfId="4473" priority="4503" operator="lessThanOrEqual">
      <formula>0</formula>
    </cfRule>
  </conditionalFormatting>
  <conditionalFormatting sqref="T56">
    <cfRule type="cellIs" dxfId="4472" priority="4500" operator="lessThanOrEqual">
      <formula>0</formula>
    </cfRule>
  </conditionalFormatting>
  <conditionalFormatting sqref="T56">
    <cfRule type="cellIs" dxfId="4471" priority="4492" operator="lessThanOrEqual">
      <formula>0</formula>
    </cfRule>
  </conditionalFormatting>
  <conditionalFormatting sqref="T56">
    <cfRule type="cellIs" dxfId="4470" priority="4491" operator="lessThanOrEqual">
      <formula>0</formula>
    </cfRule>
  </conditionalFormatting>
  <conditionalFormatting sqref="T60">
    <cfRule type="cellIs" dxfId="4469" priority="4473" operator="lessThanOrEqual">
      <formula>0</formula>
    </cfRule>
  </conditionalFormatting>
  <conditionalFormatting sqref="T60">
    <cfRule type="cellIs" dxfId="4468" priority="4468" operator="lessThanOrEqual">
      <formula>0</formula>
    </cfRule>
  </conditionalFormatting>
  <conditionalFormatting sqref="T60">
    <cfRule type="cellIs" dxfId="4467" priority="4467" operator="lessThanOrEqual">
      <formula>0</formula>
    </cfRule>
  </conditionalFormatting>
  <conditionalFormatting sqref="T60">
    <cfRule type="cellIs" dxfId="4466" priority="4469" operator="lessThanOrEqual">
      <formula>0</formula>
    </cfRule>
  </conditionalFormatting>
  <conditionalFormatting sqref="T60">
    <cfRule type="cellIs" dxfId="4465" priority="4466" operator="lessThanOrEqual">
      <formula>0</formula>
    </cfRule>
  </conditionalFormatting>
  <conditionalFormatting sqref="T58">
    <cfRule type="cellIs" dxfId="4464" priority="4465" operator="lessThanOrEqual">
      <formula>0</formula>
    </cfRule>
  </conditionalFormatting>
  <conditionalFormatting sqref="T58">
    <cfRule type="cellIs" dxfId="4463" priority="4464" operator="lessThanOrEqual">
      <formula>0</formula>
    </cfRule>
  </conditionalFormatting>
  <conditionalFormatting sqref="T58">
    <cfRule type="cellIs" dxfId="4462" priority="4424" operator="lessThanOrEqual">
      <formula>0</formula>
    </cfRule>
  </conditionalFormatting>
  <conditionalFormatting sqref="T58">
    <cfRule type="cellIs" dxfId="4461" priority="4423" operator="lessThanOrEqual">
      <formula>0</formula>
    </cfRule>
  </conditionalFormatting>
  <conditionalFormatting sqref="T58">
    <cfRule type="cellIs" dxfId="4460" priority="4422" operator="lessThanOrEqual">
      <formula>0</formula>
    </cfRule>
  </conditionalFormatting>
  <conditionalFormatting sqref="T58">
    <cfRule type="cellIs" dxfId="4459" priority="4421" operator="lessThanOrEqual">
      <formula>0</formula>
    </cfRule>
  </conditionalFormatting>
  <conditionalFormatting sqref="T59">
    <cfRule type="cellIs" dxfId="4458" priority="4420" operator="lessThanOrEqual">
      <formula>0</formula>
    </cfRule>
  </conditionalFormatting>
  <conditionalFormatting sqref="T58">
    <cfRule type="cellIs" dxfId="4457" priority="4413" operator="lessThanOrEqual">
      <formula>0</formula>
    </cfRule>
  </conditionalFormatting>
  <conditionalFormatting sqref="T58">
    <cfRule type="cellIs" dxfId="4456" priority="4415" operator="lessThanOrEqual">
      <formula>0</formula>
    </cfRule>
  </conditionalFormatting>
  <conditionalFormatting sqref="T58">
    <cfRule type="cellIs" dxfId="4455" priority="4414" operator="lessThanOrEqual">
      <formula>0</formula>
    </cfRule>
  </conditionalFormatting>
  <conditionalFormatting sqref="T58">
    <cfRule type="cellIs" dxfId="4454" priority="4412" operator="lessThanOrEqual">
      <formula>0</formula>
    </cfRule>
  </conditionalFormatting>
  <conditionalFormatting sqref="T58">
    <cfRule type="cellIs" dxfId="4453" priority="4411" operator="lessThanOrEqual">
      <formula>0</formula>
    </cfRule>
  </conditionalFormatting>
  <conditionalFormatting sqref="T58">
    <cfRule type="cellIs" dxfId="4452" priority="4410" operator="lessThanOrEqual">
      <formula>0</formula>
    </cfRule>
  </conditionalFormatting>
  <conditionalFormatting sqref="T56">
    <cfRule type="cellIs" dxfId="4451" priority="4463" operator="lessThanOrEqual">
      <formula>0</formula>
    </cfRule>
  </conditionalFormatting>
  <conditionalFormatting sqref="T56">
    <cfRule type="cellIs" dxfId="4450" priority="4462" operator="lessThanOrEqual">
      <formula>0</formula>
    </cfRule>
  </conditionalFormatting>
  <conditionalFormatting sqref="T56">
    <cfRule type="cellIs" dxfId="4449" priority="4461" operator="lessThanOrEqual">
      <formula>0</formula>
    </cfRule>
  </conditionalFormatting>
  <conditionalFormatting sqref="T57">
    <cfRule type="cellIs" dxfId="4448" priority="4460" operator="lessThanOrEqual">
      <formula>0</formula>
    </cfRule>
  </conditionalFormatting>
  <conditionalFormatting sqref="T57">
    <cfRule type="cellIs" dxfId="4447" priority="4459" operator="lessThanOrEqual">
      <formula>0</formula>
    </cfRule>
  </conditionalFormatting>
  <conditionalFormatting sqref="T59">
    <cfRule type="cellIs" dxfId="4446" priority="4458" operator="lessThanOrEqual">
      <formula>0</formula>
    </cfRule>
  </conditionalFormatting>
  <conditionalFormatting sqref="T56">
    <cfRule type="cellIs" dxfId="4445" priority="4457" operator="lessThanOrEqual">
      <formula>0</formula>
    </cfRule>
  </conditionalFormatting>
  <conditionalFormatting sqref="T56">
    <cfRule type="cellIs" dxfId="4444" priority="4456" operator="lessThanOrEqual">
      <formula>0</formula>
    </cfRule>
  </conditionalFormatting>
  <conditionalFormatting sqref="T56">
    <cfRule type="cellIs" dxfId="4443" priority="4455" operator="lessThanOrEqual">
      <formula>0</formula>
    </cfRule>
  </conditionalFormatting>
  <conditionalFormatting sqref="T56">
    <cfRule type="cellIs" dxfId="4442" priority="4454" operator="lessThanOrEqual">
      <formula>0</formula>
    </cfRule>
  </conditionalFormatting>
  <conditionalFormatting sqref="T58">
    <cfRule type="cellIs" dxfId="4441" priority="4453" operator="lessThanOrEqual">
      <formula>0</formula>
    </cfRule>
  </conditionalFormatting>
  <conditionalFormatting sqref="T58">
    <cfRule type="cellIs" dxfId="4440" priority="4452" operator="lessThanOrEqual">
      <formula>0</formula>
    </cfRule>
  </conditionalFormatting>
  <conditionalFormatting sqref="T57">
    <cfRule type="cellIs" dxfId="4439" priority="4451" operator="lessThanOrEqual">
      <formula>0</formula>
    </cfRule>
  </conditionalFormatting>
  <conditionalFormatting sqref="T58">
    <cfRule type="cellIs" dxfId="4438" priority="4450" operator="lessThanOrEqual">
      <formula>0</formula>
    </cfRule>
  </conditionalFormatting>
  <conditionalFormatting sqref="T58">
    <cfRule type="cellIs" dxfId="4437" priority="4449" operator="lessThanOrEqual">
      <formula>0</formula>
    </cfRule>
  </conditionalFormatting>
  <conditionalFormatting sqref="T59">
    <cfRule type="cellIs" dxfId="4436" priority="4448" operator="lessThanOrEqual">
      <formula>0</formula>
    </cfRule>
  </conditionalFormatting>
  <conditionalFormatting sqref="T56">
    <cfRule type="cellIs" dxfId="4435" priority="4446" operator="lessThanOrEqual">
      <formula>0</formula>
    </cfRule>
  </conditionalFormatting>
  <conditionalFormatting sqref="T56">
    <cfRule type="cellIs" dxfId="4434" priority="4445" operator="lessThanOrEqual">
      <formula>0</formula>
    </cfRule>
  </conditionalFormatting>
  <conditionalFormatting sqref="T56">
    <cfRule type="cellIs" dxfId="4433" priority="4447" operator="lessThanOrEqual">
      <formula>0</formula>
    </cfRule>
  </conditionalFormatting>
  <conditionalFormatting sqref="T56">
    <cfRule type="cellIs" dxfId="4432" priority="4444" operator="lessThanOrEqual">
      <formula>0</formula>
    </cfRule>
  </conditionalFormatting>
  <conditionalFormatting sqref="T59">
    <cfRule type="cellIs" dxfId="4431" priority="4443" operator="lessThanOrEqual">
      <formula>0</formula>
    </cfRule>
  </conditionalFormatting>
  <conditionalFormatting sqref="T56">
    <cfRule type="cellIs" dxfId="4430" priority="4441" operator="lessThanOrEqual">
      <formula>0</formula>
    </cfRule>
  </conditionalFormatting>
  <conditionalFormatting sqref="T56">
    <cfRule type="cellIs" dxfId="4429" priority="4440" operator="lessThanOrEqual">
      <formula>0</formula>
    </cfRule>
  </conditionalFormatting>
  <conditionalFormatting sqref="T56">
    <cfRule type="cellIs" dxfId="4428" priority="4442" operator="lessThanOrEqual">
      <formula>0</formula>
    </cfRule>
  </conditionalFormatting>
  <conditionalFormatting sqref="T56">
    <cfRule type="cellIs" dxfId="4427" priority="4439" operator="lessThanOrEqual">
      <formula>0</formula>
    </cfRule>
  </conditionalFormatting>
  <conditionalFormatting sqref="T58">
    <cfRule type="cellIs" dxfId="4426" priority="4437" operator="lessThanOrEqual">
      <formula>0</formula>
    </cfRule>
  </conditionalFormatting>
  <conditionalFormatting sqref="T58">
    <cfRule type="cellIs" dxfId="4425" priority="4436" operator="lessThanOrEqual">
      <formula>0</formula>
    </cfRule>
  </conditionalFormatting>
  <conditionalFormatting sqref="T58">
    <cfRule type="cellIs" dxfId="4424" priority="4438" operator="lessThanOrEqual">
      <formula>0</formula>
    </cfRule>
  </conditionalFormatting>
  <conditionalFormatting sqref="T58">
    <cfRule type="cellIs" dxfId="4423" priority="4435" operator="lessThanOrEqual">
      <formula>0</formula>
    </cfRule>
  </conditionalFormatting>
  <conditionalFormatting sqref="T56">
    <cfRule type="cellIs" dxfId="4422" priority="4434" operator="lessThanOrEqual">
      <formula>0</formula>
    </cfRule>
  </conditionalFormatting>
  <conditionalFormatting sqref="T56">
    <cfRule type="cellIs" dxfId="4421" priority="4433" operator="lessThanOrEqual">
      <formula>0</formula>
    </cfRule>
  </conditionalFormatting>
  <conditionalFormatting sqref="T56">
    <cfRule type="cellIs" dxfId="4420" priority="4432" operator="lessThanOrEqual">
      <formula>0</formula>
    </cfRule>
  </conditionalFormatting>
  <conditionalFormatting sqref="T56">
    <cfRule type="cellIs" dxfId="4419" priority="4431" operator="lessThanOrEqual">
      <formula>0</formula>
    </cfRule>
  </conditionalFormatting>
  <conditionalFormatting sqref="T58">
    <cfRule type="cellIs" dxfId="4418" priority="4430" operator="lessThanOrEqual">
      <formula>0</formula>
    </cfRule>
  </conditionalFormatting>
  <conditionalFormatting sqref="T57">
    <cfRule type="cellIs" dxfId="4417" priority="4429" operator="lessThanOrEqual">
      <formula>0</formula>
    </cfRule>
  </conditionalFormatting>
  <conditionalFormatting sqref="T58">
    <cfRule type="cellIs" dxfId="4416" priority="4428" operator="lessThanOrEqual">
      <formula>0</formula>
    </cfRule>
  </conditionalFormatting>
  <conditionalFormatting sqref="T58">
    <cfRule type="cellIs" dxfId="4415" priority="4427" operator="lessThanOrEqual">
      <formula>0</formula>
    </cfRule>
  </conditionalFormatting>
  <conditionalFormatting sqref="T59">
    <cfRule type="cellIs" dxfId="4414" priority="4426" operator="lessThanOrEqual">
      <formula>0</formula>
    </cfRule>
  </conditionalFormatting>
  <conditionalFormatting sqref="T59">
    <cfRule type="cellIs" dxfId="4413" priority="4425" operator="lessThanOrEqual">
      <formula>0</formula>
    </cfRule>
  </conditionalFormatting>
  <conditionalFormatting sqref="T58">
    <cfRule type="cellIs" dxfId="4412" priority="4418" operator="lessThanOrEqual">
      <formula>0</formula>
    </cfRule>
  </conditionalFormatting>
  <conditionalFormatting sqref="T58">
    <cfRule type="cellIs" dxfId="4411" priority="4417" operator="lessThanOrEqual">
      <formula>0</formula>
    </cfRule>
  </conditionalFormatting>
  <conditionalFormatting sqref="T58">
    <cfRule type="cellIs" dxfId="4410" priority="4419" operator="lessThanOrEqual">
      <formula>0</formula>
    </cfRule>
  </conditionalFormatting>
  <conditionalFormatting sqref="T58">
    <cfRule type="cellIs" dxfId="4409" priority="4416" operator="lessThanOrEqual">
      <formula>0</formula>
    </cfRule>
  </conditionalFormatting>
  <conditionalFormatting sqref="T58">
    <cfRule type="cellIs" dxfId="4408" priority="4409" operator="lessThanOrEqual">
      <formula>0</formula>
    </cfRule>
  </conditionalFormatting>
  <conditionalFormatting sqref="T58">
    <cfRule type="cellIs" dxfId="4407" priority="4408" operator="lessThanOrEqual">
      <formula>0</formula>
    </cfRule>
  </conditionalFormatting>
  <conditionalFormatting sqref="T56">
    <cfRule type="cellIs" dxfId="4406" priority="4407" operator="lessThanOrEqual">
      <formula>0</formula>
    </cfRule>
  </conditionalFormatting>
  <conditionalFormatting sqref="T60">
    <cfRule type="cellIs" dxfId="4405" priority="4406" operator="lessThanOrEqual">
      <formula>0</formula>
    </cfRule>
  </conditionalFormatting>
  <conditionalFormatting sqref="T60">
    <cfRule type="cellIs" dxfId="4404" priority="4405" operator="lessThanOrEqual">
      <formula>0</formula>
    </cfRule>
  </conditionalFormatting>
  <conditionalFormatting sqref="T62">
    <cfRule type="cellIs" dxfId="4403" priority="4393" operator="lessThanOrEqual">
      <formula>0</formula>
    </cfRule>
  </conditionalFormatting>
  <conditionalFormatting sqref="T62">
    <cfRule type="cellIs" dxfId="4402" priority="4392" operator="lessThanOrEqual">
      <formula>0</formula>
    </cfRule>
  </conditionalFormatting>
  <conditionalFormatting sqref="T62">
    <cfRule type="cellIs" dxfId="4401" priority="4391" operator="lessThanOrEqual">
      <formula>0</formula>
    </cfRule>
  </conditionalFormatting>
  <conditionalFormatting sqref="T62">
    <cfRule type="cellIs" dxfId="4400" priority="4390" operator="lessThanOrEqual">
      <formula>0</formula>
    </cfRule>
  </conditionalFormatting>
  <conditionalFormatting sqref="T62">
    <cfRule type="cellIs" dxfId="4399" priority="4389" operator="lessThanOrEqual">
      <formula>0</formula>
    </cfRule>
  </conditionalFormatting>
  <conditionalFormatting sqref="T62">
    <cfRule type="cellIs" dxfId="4398" priority="4388" operator="lessThanOrEqual">
      <formula>0</formula>
    </cfRule>
  </conditionalFormatting>
  <conditionalFormatting sqref="T62">
    <cfRule type="cellIs" dxfId="4397" priority="4387" operator="lessThanOrEqual">
      <formula>0</formula>
    </cfRule>
  </conditionalFormatting>
  <conditionalFormatting sqref="T62">
    <cfRule type="cellIs" dxfId="4396" priority="4386" operator="lessThanOrEqual">
      <formula>0</formula>
    </cfRule>
  </conditionalFormatting>
  <conditionalFormatting sqref="T63">
    <cfRule type="cellIs" dxfId="4395" priority="4385" operator="lessThanOrEqual">
      <formula>0</formula>
    </cfRule>
  </conditionalFormatting>
  <conditionalFormatting sqref="T62">
    <cfRule type="cellIs" dxfId="4394" priority="4383" operator="lessThanOrEqual">
      <formula>0</formula>
    </cfRule>
  </conditionalFormatting>
  <conditionalFormatting sqref="T62">
    <cfRule type="cellIs" dxfId="4393" priority="4384" operator="lessThanOrEqual">
      <formula>0</formula>
    </cfRule>
  </conditionalFormatting>
  <conditionalFormatting sqref="T62">
    <cfRule type="cellIs" dxfId="4392" priority="4382" operator="lessThanOrEqual">
      <formula>0</formula>
    </cfRule>
  </conditionalFormatting>
  <conditionalFormatting sqref="T62">
    <cfRule type="cellIs" dxfId="4391" priority="4381" operator="lessThanOrEqual">
      <formula>0</formula>
    </cfRule>
  </conditionalFormatting>
  <conditionalFormatting sqref="T62">
    <cfRule type="cellIs" dxfId="4390" priority="4380" operator="lessThanOrEqual">
      <formula>0</formula>
    </cfRule>
  </conditionalFormatting>
  <conditionalFormatting sqref="T62">
    <cfRule type="cellIs" dxfId="4389" priority="4379" operator="lessThanOrEqual">
      <formula>0</formula>
    </cfRule>
  </conditionalFormatting>
  <conditionalFormatting sqref="T62">
    <cfRule type="cellIs" dxfId="4388" priority="4378" operator="lessThanOrEqual">
      <formula>0</formula>
    </cfRule>
  </conditionalFormatting>
  <conditionalFormatting sqref="T62">
    <cfRule type="cellIs" dxfId="4387" priority="4377" operator="lessThanOrEqual">
      <formula>0</formula>
    </cfRule>
  </conditionalFormatting>
  <conditionalFormatting sqref="T62">
    <cfRule type="cellIs" dxfId="4386" priority="4376" operator="lessThanOrEqual">
      <formula>0</formula>
    </cfRule>
  </conditionalFormatting>
  <conditionalFormatting sqref="T62">
    <cfRule type="cellIs" dxfId="4385" priority="4375" operator="lessThanOrEqual">
      <formula>0</formula>
    </cfRule>
  </conditionalFormatting>
  <conditionalFormatting sqref="T62">
    <cfRule type="cellIs" dxfId="4384" priority="4374" operator="lessThanOrEqual">
      <formula>0</formula>
    </cfRule>
  </conditionalFormatting>
  <conditionalFormatting sqref="T62">
    <cfRule type="cellIs" dxfId="4383" priority="4373" operator="lessThanOrEqual">
      <formula>0</formula>
    </cfRule>
  </conditionalFormatting>
  <conditionalFormatting sqref="T62">
    <cfRule type="cellIs" dxfId="4382" priority="4372" operator="lessThanOrEqual">
      <formula>0</formula>
    </cfRule>
  </conditionalFormatting>
  <conditionalFormatting sqref="T62">
    <cfRule type="cellIs" dxfId="4381" priority="4371" operator="lessThanOrEqual">
      <formula>0</formula>
    </cfRule>
  </conditionalFormatting>
  <conditionalFormatting sqref="T62">
    <cfRule type="cellIs" dxfId="4380" priority="4370" operator="lessThanOrEqual">
      <formula>0</formula>
    </cfRule>
  </conditionalFormatting>
  <conditionalFormatting sqref="T62">
    <cfRule type="cellIs" dxfId="4379" priority="4369" operator="lessThanOrEqual">
      <formula>0</formula>
    </cfRule>
  </conditionalFormatting>
  <conditionalFormatting sqref="T62">
    <cfRule type="cellIs" dxfId="4378" priority="4361" operator="lessThanOrEqual">
      <formula>0</formula>
    </cfRule>
  </conditionalFormatting>
  <conditionalFormatting sqref="T62">
    <cfRule type="cellIs" dxfId="4377" priority="4360" operator="lessThanOrEqual">
      <formula>0</formula>
    </cfRule>
  </conditionalFormatting>
  <conditionalFormatting sqref="T62">
    <cfRule type="cellIs" dxfId="4376" priority="4359" operator="lessThanOrEqual">
      <formula>0</formula>
    </cfRule>
  </conditionalFormatting>
  <conditionalFormatting sqref="T62">
    <cfRule type="cellIs" dxfId="4375" priority="4358" operator="lessThanOrEqual">
      <formula>0</formula>
    </cfRule>
  </conditionalFormatting>
  <conditionalFormatting sqref="T62">
    <cfRule type="cellIs" dxfId="4374" priority="4357" operator="lessThanOrEqual">
      <formula>0</formula>
    </cfRule>
  </conditionalFormatting>
  <conditionalFormatting sqref="T62">
    <cfRule type="cellIs" dxfId="4373" priority="4404" operator="lessThanOrEqual">
      <formula>0</formula>
    </cfRule>
  </conditionalFormatting>
  <conditionalFormatting sqref="T62">
    <cfRule type="cellIs" dxfId="4372" priority="4368" operator="lessThanOrEqual">
      <formula>0</formula>
    </cfRule>
  </conditionalFormatting>
  <conditionalFormatting sqref="T62">
    <cfRule type="cellIs" dxfId="4371" priority="4367" operator="lessThanOrEqual">
      <formula>0</formula>
    </cfRule>
  </conditionalFormatting>
  <conditionalFormatting sqref="T62">
    <cfRule type="cellIs" dxfId="4370" priority="4366" operator="lessThanOrEqual">
      <formula>0</formula>
    </cfRule>
  </conditionalFormatting>
  <conditionalFormatting sqref="T62">
    <cfRule type="cellIs" dxfId="4369" priority="4365" operator="lessThanOrEqual">
      <formula>0</formula>
    </cfRule>
  </conditionalFormatting>
  <conditionalFormatting sqref="T62">
    <cfRule type="cellIs" dxfId="4368" priority="4364" operator="lessThanOrEqual">
      <formula>0</formula>
    </cfRule>
  </conditionalFormatting>
  <conditionalFormatting sqref="T62">
    <cfRule type="cellIs" dxfId="4367" priority="4363" operator="lessThanOrEqual">
      <formula>0</formula>
    </cfRule>
  </conditionalFormatting>
  <conditionalFormatting sqref="T62">
    <cfRule type="cellIs" dxfId="4366" priority="4362" operator="lessThanOrEqual">
      <formula>0</formula>
    </cfRule>
  </conditionalFormatting>
  <conditionalFormatting sqref="T62:T63">
    <cfRule type="cellIs" dxfId="4365" priority="4403" operator="lessThanOrEqual">
      <formula>0</formula>
    </cfRule>
  </conditionalFormatting>
  <conditionalFormatting sqref="T62">
    <cfRule type="cellIs" dxfId="4364" priority="4402" operator="lessThanOrEqual">
      <formula>0</formula>
    </cfRule>
  </conditionalFormatting>
  <conditionalFormatting sqref="T62">
    <cfRule type="cellIs" dxfId="4363" priority="4401" operator="lessThanOrEqual">
      <formula>0</formula>
    </cfRule>
  </conditionalFormatting>
  <conditionalFormatting sqref="T62">
    <cfRule type="cellIs" dxfId="4362" priority="4399" operator="lessThanOrEqual">
      <formula>0</formula>
    </cfRule>
  </conditionalFormatting>
  <conditionalFormatting sqref="T62">
    <cfRule type="cellIs" dxfId="4361" priority="4400" operator="lessThanOrEqual">
      <formula>0</formula>
    </cfRule>
  </conditionalFormatting>
  <conditionalFormatting sqref="T62">
    <cfRule type="cellIs" dxfId="4360" priority="4398" operator="lessThanOrEqual">
      <formula>0</formula>
    </cfRule>
  </conditionalFormatting>
  <conditionalFormatting sqref="T62">
    <cfRule type="cellIs" dxfId="4359" priority="4397" operator="lessThanOrEqual">
      <formula>0</formula>
    </cfRule>
  </conditionalFormatting>
  <conditionalFormatting sqref="T62">
    <cfRule type="cellIs" dxfId="4358" priority="4396" operator="lessThanOrEqual">
      <formula>0</formula>
    </cfRule>
  </conditionalFormatting>
  <conditionalFormatting sqref="T62">
    <cfRule type="cellIs" dxfId="4357" priority="4395" operator="lessThanOrEqual">
      <formula>0</formula>
    </cfRule>
  </conditionalFormatting>
  <conditionalFormatting sqref="T63">
    <cfRule type="cellIs" dxfId="4356" priority="4394" operator="lessThanOrEqual">
      <formula>0</formula>
    </cfRule>
  </conditionalFormatting>
  <conditionalFormatting sqref="T62">
    <cfRule type="cellIs" dxfId="4355" priority="4356" operator="lessThanOrEqual">
      <formula>0</formula>
    </cfRule>
  </conditionalFormatting>
  <conditionalFormatting sqref="T62">
    <cfRule type="cellIs" dxfId="4354" priority="4343" operator="lessThanOrEqual">
      <formula>0</formula>
    </cfRule>
  </conditionalFormatting>
  <conditionalFormatting sqref="T62">
    <cfRule type="cellIs" dxfId="4353" priority="4345" operator="lessThanOrEqual">
      <formula>0</formula>
    </cfRule>
  </conditionalFormatting>
  <conditionalFormatting sqref="T62">
    <cfRule type="cellIs" dxfId="4352" priority="4344" operator="lessThanOrEqual">
      <formula>0</formula>
    </cfRule>
  </conditionalFormatting>
  <conditionalFormatting sqref="T62">
    <cfRule type="cellIs" dxfId="4351" priority="4342" operator="lessThanOrEqual">
      <formula>0</formula>
    </cfRule>
  </conditionalFormatting>
  <conditionalFormatting sqref="T62">
    <cfRule type="cellIs" dxfId="4350" priority="4341" operator="lessThanOrEqual">
      <formula>0</formula>
    </cfRule>
  </conditionalFormatting>
  <conditionalFormatting sqref="T62">
    <cfRule type="cellIs" dxfId="4349" priority="4340" operator="lessThanOrEqual">
      <formula>0</formula>
    </cfRule>
  </conditionalFormatting>
  <conditionalFormatting sqref="T62">
    <cfRule type="cellIs" dxfId="4348" priority="4339" operator="lessThanOrEqual">
      <formula>0</formula>
    </cfRule>
  </conditionalFormatting>
  <conditionalFormatting sqref="T62">
    <cfRule type="cellIs" dxfId="4347" priority="4330" operator="lessThanOrEqual">
      <formula>0</formula>
    </cfRule>
  </conditionalFormatting>
  <conditionalFormatting sqref="T62">
    <cfRule type="cellIs" dxfId="4346" priority="4326" operator="lessThanOrEqual">
      <formula>0</formula>
    </cfRule>
  </conditionalFormatting>
  <conditionalFormatting sqref="T62">
    <cfRule type="cellIs" dxfId="4345" priority="4328" operator="lessThanOrEqual">
      <formula>0</formula>
    </cfRule>
  </conditionalFormatting>
  <conditionalFormatting sqref="T62">
    <cfRule type="cellIs" dxfId="4344" priority="4331" operator="lessThanOrEqual">
      <formula>0</formula>
    </cfRule>
  </conditionalFormatting>
  <conditionalFormatting sqref="T62">
    <cfRule type="cellIs" dxfId="4343" priority="4329" operator="lessThanOrEqual">
      <formula>0</formula>
    </cfRule>
  </conditionalFormatting>
  <conditionalFormatting sqref="T62">
    <cfRule type="cellIs" dxfId="4342" priority="4327" operator="lessThanOrEqual">
      <formula>0</formula>
    </cfRule>
  </conditionalFormatting>
  <conditionalFormatting sqref="T62">
    <cfRule type="cellIs" dxfId="4341" priority="4325" operator="lessThanOrEqual">
      <formula>0</formula>
    </cfRule>
  </conditionalFormatting>
  <conditionalFormatting sqref="T62">
    <cfRule type="cellIs" dxfId="4340" priority="4324" operator="lessThanOrEqual">
      <formula>0</formula>
    </cfRule>
  </conditionalFormatting>
  <conditionalFormatting sqref="T62">
    <cfRule type="cellIs" dxfId="4339" priority="4323" operator="lessThanOrEqual">
      <formula>0</formula>
    </cfRule>
  </conditionalFormatting>
  <conditionalFormatting sqref="T62">
    <cfRule type="cellIs" dxfId="4338" priority="4322" operator="lessThanOrEqual">
      <formula>0</formula>
    </cfRule>
  </conditionalFormatting>
  <conditionalFormatting sqref="T62">
    <cfRule type="cellIs" dxfId="4337" priority="4321" operator="lessThanOrEqual">
      <formula>0</formula>
    </cfRule>
  </conditionalFormatting>
  <conditionalFormatting sqref="T62">
    <cfRule type="cellIs" dxfId="4336" priority="4320" operator="lessThanOrEqual">
      <formula>0</formula>
    </cfRule>
  </conditionalFormatting>
  <conditionalFormatting sqref="T62">
    <cfRule type="cellIs" dxfId="4335" priority="4319" operator="lessThanOrEqual">
      <formula>0</formula>
    </cfRule>
  </conditionalFormatting>
  <conditionalFormatting sqref="T62">
    <cfRule type="cellIs" dxfId="4334" priority="4318" operator="lessThanOrEqual">
      <formula>0</formula>
    </cfRule>
  </conditionalFormatting>
  <conditionalFormatting sqref="T62">
    <cfRule type="cellIs" dxfId="4333" priority="4317" operator="lessThanOrEqual">
      <formula>0</formula>
    </cfRule>
  </conditionalFormatting>
  <conditionalFormatting sqref="T62">
    <cfRule type="cellIs" dxfId="4332" priority="4312" operator="lessThanOrEqual">
      <formula>0</formula>
    </cfRule>
  </conditionalFormatting>
  <conditionalFormatting sqref="T62">
    <cfRule type="cellIs" dxfId="4331" priority="4311" operator="lessThanOrEqual">
      <formula>0</formula>
    </cfRule>
  </conditionalFormatting>
  <conditionalFormatting sqref="T62">
    <cfRule type="cellIs" dxfId="4330" priority="4310" operator="lessThanOrEqual">
      <formula>0</formula>
    </cfRule>
  </conditionalFormatting>
  <conditionalFormatting sqref="T62">
    <cfRule type="cellIs" dxfId="4329" priority="4309" operator="lessThanOrEqual">
      <formula>0</formula>
    </cfRule>
  </conditionalFormatting>
  <conditionalFormatting sqref="T62">
    <cfRule type="cellIs" dxfId="4328" priority="4308" operator="lessThanOrEqual">
      <formula>0</formula>
    </cfRule>
  </conditionalFormatting>
  <conditionalFormatting sqref="T62">
    <cfRule type="cellIs" dxfId="4327" priority="4307" operator="lessThanOrEqual">
      <formula>0</formula>
    </cfRule>
  </conditionalFormatting>
  <conditionalFormatting sqref="T62">
    <cfRule type="cellIs" dxfId="4326" priority="4306" operator="lessThanOrEqual">
      <formula>0</formula>
    </cfRule>
  </conditionalFormatting>
  <conditionalFormatting sqref="T62">
    <cfRule type="cellIs" dxfId="4325" priority="4305" operator="lessThanOrEqual">
      <formula>0</formula>
    </cfRule>
  </conditionalFormatting>
  <conditionalFormatting sqref="T62">
    <cfRule type="cellIs" dxfId="4324" priority="4304" operator="lessThanOrEqual">
      <formula>0</formula>
    </cfRule>
  </conditionalFormatting>
  <conditionalFormatting sqref="T62">
    <cfRule type="cellIs" dxfId="4323" priority="4302" operator="lessThanOrEqual">
      <formula>0</formula>
    </cfRule>
  </conditionalFormatting>
  <conditionalFormatting sqref="T62">
    <cfRule type="cellIs" dxfId="4322" priority="4303" operator="lessThanOrEqual">
      <formula>0</formula>
    </cfRule>
  </conditionalFormatting>
  <conditionalFormatting sqref="T62">
    <cfRule type="cellIs" dxfId="4321" priority="4301" operator="lessThanOrEqual">
      <formula>0</formula>
    </cfRule>
  </conditionalFormatting>
  <conditionalFormatting sqref="T62">
    <cfRule type="cellIs" dxfId="4320" priority="4299" operator="lessThanOrEqual">
      <formula>0</formula>
    </cfRule>
  </conditionalFormatting>
  <conditionalFormatting sqref="T62">
    <cfRule type="cellIs" dxfId="4319" priority="4300" operator="lessThanOrEqual">
      <formula>0</formula>
    </cfRule>
  </conditionalFormatting>
  <conditionalFormatting sqref="T62">
    <cfRule type="cellIs" dxfId="4318" priority="4298" operator="lessThanOrEqual">
      <formula>0</formula>
    </cfRule>
  </conditionalFormatting>
  <conditionalFormatting sqref="T62">
    <cfRule type="cellIs" dxfId="4317" priority="4297" operator="lessThanOrEqual">
      <formula>0</formula>
    </cfRule>
  </conditionalFormatting>
  <conditionalFormatting sqref="T62">
    <cfRule type="cellIs" dxfId="4316" priority="4296" operator="lessThanOrEqual">
      <formula>0</formula>
    </cfRule>
  </conditionalFormatting>
  <conditionalFormatting sqref="T62">
    <cfRule type="cellIs" dxfId="4315" priority="4295" operator="lessThanOrEqual">
      <formula>0</formula>
    </cfRule>
  </conditionalFormatting>
  <conditionalFormatting sqref="T62">
    <cfRule type="cellIs" dxfId="4314" priority="4294" operator="lessThanOrEqual">
      <formula>0</formula>
    </cfRule>
  </conditionalFormatting>
  <conditionalFormatting sqref="T62">
    <cfRule type="cellIs" dxfId="4313" priority="4293" operator="lessThanOrEqual">
      <formula>0</formula>
    </cfRule>
  </conditionalFormatting>
  <conditionalFormatting sqref="T62">
    <cfRule type="cellIs" dxfId="4312" priority="4292" operator="lessThanOrEqual">
      <formula>0</formula>
    </cfRule>
  </conditionalFormatting>
  <conditionalFormatting sqref="T63">
    <cfRule type="cellIs" dxfId="4311" priority="4291" operator="lessThanOrEqual">
      <formula>0</formula>
    </cfRule>
  </conditionalFormatting>
  <conditionalFormatting sqref="T63">
    <cfRule type="cellIs" dxfId="4310" priority="4355" operator="lessThanOrEqual">
      <formula>0</formula>
    </cfRule>
  </conditionalFormatting>
  <conditionalFormatting sqref="T62">
    <cfRule type="cellIs" dxfId="4309" priority="4354" operator="lessThanOrEqual">
      <formula>0</formula>
    </cfRule>
  </conditionalFormatting>
  <conditionalFormatting sqref="T62">
    <cfRule type="cellIs" dxfId="4308" priority="4353" operator="lessThanOrEqual">
      <formula>0</formula>
    </cfRule>
  </conditionalFormatting>
  <conditionalFormatting sqref="T62">
    <cfRule type="cellIs" dxfId="4307" priority="4351" operator="lessThanOrEqual">
      <formula>0</formula>
    </cfRule>
  </conditionalFormatting>
  <conditionalFormatting sqref="T62">
    <cfRule type="cellIs" dxfId="4306" priority="4352" operator="lessThanOrEqual">
      <formula>0</formula>
    </cfRule>
  </conditionalFormatting>
  <conditionalFormatting sqref="T62">
    <cfRule type="cellIs" dxfId="4305" priority="4350" operator="lessThanOrEqual">
      <formula>0</formula>
    </cfRule>
  </conditionalFormatting>
  <conditionalFormatting sqref="T62">
    <cfRule type="cellIs" dxfId="4304" priority="4349" operator="lessThanOrEqual">
      <formula>0</formula>
    </cfRule>
  </conditionalFormatting>
  <conditionalFormatting sqref="T62">
    <cfRule type="cellIs" dxfId="4303" priority="4348" operator="lessThanOrEqual">
      <formula>0</formula>
    </cfRule>
  </conditionalFormatting>
  <conditionalFormatting sqref="T62">
    <cfRule type="cellIs" dxfId="4302" priority="4347" operator="lessThanOrEqual">
      <formula>0</formula>
    </cfRule>
  </conditionalFormatting>
  <conditionalFormatting sqref="T62">
    <cfRule type="cellIs" dxfId="4301" priority="4346" operator="lessThanOrEqual">
      <formula>0</formula>
    </cfRule>
  </conditionalFormatting>
  <conditionalFormatting sqref="T62">
    <cfRule type="cellIs" dxfId="4300" priority="4338" operator="lessThanOrEqual">
      <formula>0</formula>
    </cfRule>
  </conditionalFormatting>
  <conditionalFormatting sqref="T62">
    <cfRule type="cellIs" dxfId="4299" priority="4337" operator="lessThanOrEqual">
      <formula>0</formula>
    </cfRule>
  </conditionalFormatting>
  <conditionalFormatting sqref="T62">
    <cfRule type="cellIs" dxfId="4298" priority="4336" operator="lessThanOrEqual">
      <formula>0</formula>
    </cfRule>
  </conditionalFormatting>
  <conditionalFormatting sqref="T62">
    <cfRule type="cellIs" dxfId="4297" priority="4334" operator="lessThanOrEqual">
      <formula>0</formula>
    </cfRule>
  </conditionalFormatting>
  <conditionalFormatting sqref="T62">
    <cfRule type="cellIs" dxfId="4296" priority="4335" operator="lessThanOrEqual">
      <formula>0</formula>
    </cfRule>
  </conditionalFormatting>
  <conditionalFormatting sqref="T62">
    <cfRule type="cellIs" dxfId="4295" priority="4333" operator="lessThanOrEqual">
      <formula>0</formula>
    </cfRule>
  </conditionalFormatting>
  <conditionalFormatting sqref="T62">
    <cfRule type="cellIs" dxfId="4294" priority="4332" operator="lessThanOrEqual">
      <formula>0</formula>
    </cfRule>
  </conditionalFormatting>
  <conditionalFormatting sqref="T62">
    <cfRule type="cellIs" dxfId="4293" priority="4316" operator="lessThanOrEqual">
      <formula>0</formula>
    </cfRule>
  </conditionalFormatting>
  <conditionalFormatting sqref="T62">
    <cfRule type="cellIs" dxfId="4292" priority="4315" operator="lessThanOrEqual">
      <formula>0</formula>
    </cfRule>
  </conditionalFormatting>
  <conditionalFormatting sqref="T62">
    <cfRule type="cellIs" dxfId="4291" priority="4314" operator="lessThanOrEqual">
      <formula>0</formula>
    </cfRule>
  </conditionalFormatting>
  <conditionalFormatting sqref="T62">
    <cfRule type="cellIs" dxfId="4290" priority="4313" operator="lessThanOrEqual">
      <formula>0</formula>
    </cfRule>
  </conditionalFormatting>
  <conditionalFormatting sqref="T62">
    <cfRule type="cellIs" dxfId="4289" priority="4289" operator="lessThanOrEqual">
      <formula>0</formula>
    </cfRule>
  </conditionalFormatting>
  <conditionalFormatting sqref="T62">
    <cfRule type="cellIs" dxfId="4288" priority="4288" operator="lessThanOrEqual">
      <formula>0</formula>
    </cfRule>
  </conditionalFormatting>
  <conditionalFormatting sqref="T62">
    <cfRule type="cellIs" dxfId="4287" priority="4287" operator="lessThanOrEqual">
      <formula>0</formula>
    </cfRule>
  </conditionalFormatting>
  <conditionalFormatting sqref="T62">
    <cfRule type="cellIs" dxfId="4286" priority="4284" operator="lessThanOrEqual">
      <formula>0</formula>
    </cfRule>
  </conditionalFormatting>
  <conditionalFormatting sqref="T62">
    <cfRule type="cellIs" dxfId="4285" priority="4286" operator="lessThanOrEqual">
      <formula>0</formula>
    </cfRule>
  </conditionalFormatting>
  <conditionalFormatting sqref="T62">
    <cfRule type="cellIs" dxfId="4284" priority="4285" operator="lessThanOrEqual">
      <formula>0</formula>
    </cfRule>
  </conditionalFormatting>
  <conditionalFormatting sqref="T62">
    <cfRule type="cellIs" dxfId="4283" priority="4283" operator="lessThanOrEqual">
      <formula>0</formula>
    </cfRule>
  </conditionalFormatting>
  <conditionalFormatting sqref="T62">
    <cfRule type="cellIs" dxfId="4282" priority="4282" operator="lessThanOrEqual">
      <formula>0</formula>
    </cfRule>
  </conditionalFormatting>
  <conditionalFormatting sqref="T62">
    <cfRule type="cellIs" dxfId="4281" priority="4280" operator="lessThanOrEqual">
      <formula>0</formula>
    </cfRule>
  </conditionalFormatting>
  <conditionalFormatting sqref="T62">
    <cfRule type="cellIs" dxfId="4280" priority="4279" operator="lessThanOrEqual">
      <formula>0</formula>
    </cfRule>
  </conditionalFormatting>
  <conditionalFormatting sqref="T62">
    <cfRule type="cellIs" dxfId="4279" priority="4281" operator="lessThanOrEqual">
      <formula>0</formula>
    </cfRule>
  </conditionalFormatting>
  <conditionalFormatting sqref="T62">
    <cfRule type="cellIs" dxfId="4278" priority="4278" operator="lessThanOrEqual">
      <formula>0</formula>
    </cfRule>
  </conditionalFormatting>
  <conditionalFormatting sqref="T62">
    <cfRule type="cellIs" dxfId="4277" priority="4277" operator="lessThanOrEqual">
      <formula>0</formula>
    </cfRule>
  </conditionalFormatting>
  <conditionalFormatting sqref="T62">
    <cfRule type="cellIs" dxfId="4276" priority="4276" operator="lessThanOrEqual">
      <formula>0</formula>
    </cfRule>
  </conditionalFormatting>
  <conditionalFormatting sqref="T62">
    <cfRule type="cellIs" dxfId="4275" priority="4275" operator="lessThanOrEqual">
      <formula>0</formula>
    </cfRule>
  </conditionalFormatting>
  <conditionalFormatting sqref="T63">
    <cfRule type="cellIs" dxfId="4274" priority="4274" operator="lessThanOrEqual">
      <formula>0</formula>
    </cfRule>
  </conditionalFormatting>
  <conditionalFormatting sqref="T62">
    <cfRule type="cellIs" dxfId="4273" priority="4273" operator="lessThanOrEqual">
      <formula>0</formula>
    </cfRule>
  </conditionalFormatting>
  <conditionalFormatting sqref="T62">
    <cfRule type="cellIs" dxfId="4272" priority="4270" operator="lessThanOrEqual">
      <formula>0</formula>
    </cfRule>
  </conditionalFormatting>
  <conditionalFormatting sqref="T62">
    <cfRule type="cellIs" dxfId="4271" priority="4271" operator="lessThanOrEqual">
      <formula>0</formula>
    </cfRule>
  </conditionalFormatting>
  <conditionalFormatting sqref="T62">
    <cfRule type="cellIs" dxfId="4270" priority="4269" operator="lessThanOrEqual">
      <formula>0</formula>
    </cfRule>
  </conditionalFormatting>
  <conditionalFormatting sqref="T62">
    <cfRule type="cellIs" dxfId="4269" priority="4290" operator="lessThanOrEqual">
      <formula>0</formula>
    </cfRule>
  </conditionalFormatting>
  <conditionalFormatting sqref="T62">
    <cfRule type="cellIs" dxfId="4268" priority="4272" operator="lessThanOrEqual">
      <formula>0</formula>
    </cfRule>
  </conditionalFormatting>
  <conditionalFormatting sqref="T62">
    <cfRule type="cellIs" dxfId="4267" priority="4268" operator="lessThanOrEqual">
      <formula>0</formula>
    </cfRule>
  </conditionalFormatting>
  <conditionalFormatting sqref="T62">
    <cfRule type="cellIs" dxfId="4266" priority="4267" operator="lessThanOrEqual">
      <formula>0</formula>
    </cfRule>
  </conditionalFormatting>
  <conditionalFormatting sqref="T62">
    <cfRule type="cellIs" dxfId="4265" priority="4266" operator="lessThanOrEqual">
      <formula>0</formula>
    </cfRule>
  </conditionalFormatting>
  <conditionalFormatting sqref="T62">
    <cfRule type="cellIs" dxfId="4264" priority="4256" operator="lessThanOrEqual">
      <formula>0</formula>
    </cfRule>
  </conditionalFormatting>
  <conditionalFormatting sqref="T62">
    <cfRule type="cellIs" dxfId="4263" priority="4255" operator="lessThanOrEqual">
      <formula>0</formula>
    </cfRule>
  </conditionalFormatting>
  <conditionalFormatting sqref="T62">
    <cfRule type="cellIs" dxfId="4262" priority="4254" operator="lessThanOrEqual">
      <formula>0</formula>
    </cfRule>
  </conditionalFormatting>
  <conditionalFormatting sqref="T62">
    <cfRule type="cellIs" dxfId="4261" priority="4253" operator="lessThanOrEqual">
      <formula>0</formula>
    </cfRule>
  </conditionalFormatting>
  <conditionalFormatting sqref="T62">
    <cfRule type="cellIs" dxfId="4260" priority="4252" operator="lessThanOrEqual">
      <formula>0</formula>
    </cfRule>
  </conditionalFormatting>
  <conditionalFormatting sqref="T62">
    <cfRule type="cellIs" dxfId="4259" priority="4251" operator="lessThanOrEqual">
      <formula>0</formula>
    </cfRule>
  </conditionalFormatting>
  <conditionalFormatting sqref="T62">
    <cfRule type="cellIs" dxfId="4258" priority="4250" operator="lessThanOrEqual">
      <formula>0</formula>
    </cfRule>
  </conditionalFormatting>
  <conditionalFormatting sqref="T62">
    <cfRule type="cellIs" dxfId="4257" priority="4249" operator="lessThanOrEqual">
      <formula>0</formula>
    </cfRule>
  </conditionalFormatting>
  <conditionalFormatting sqref="T63">
    <cfRule type="cellIs" dxfId="4256" priority="4248" operator="lessThanOrEqual">
      <formula>0</formula>
    </cfRule>
  </conditionalFormatting>
  <conditionalFormatting sqref="T62">
    <cfRule type="cellIs" dxfId="4255" priority="4246" operator="lessThanOrEqual">
      <formula>0</formula>
    </cfRule>
  </conditionalFormatting>
  <conditionalFormatting sqref="T62">
    <cfRule type="cellIs" dxfId="4254" priority="4247" operator="lessThanOrEqual">
      <formula>0</formula>
    </cfRule>
  </conditionalFormatting>
  <conditionalFormatting sqref="T62">
    <cfRule type="cellIs" dxfId="4253" priority="4245" operator="lessThanOrEqual">
      <formula>0</formula>
    </cfRule>
  </conditionalFormatting>
  <conditionalFormatting sqref="T62">
    <cfRule type="cellIs" dxfId="4252" priority="4244" operator="lessThanOrEqual">
      <formula>0</formula>
    </cfRule>
  </conditionalFormatting>
  <conditionalFormatting sqref="T62">
    <cfRule type="cellIs" dxfId="4251" priority="4243" operator="lessThanOrEqual">
      <formula>0</formula>
    </cfRule>
  </conditionalFormatting>
  <conditionalFormatting sqref="T62">
    <cfRule type="cellIs" dxfId="4250" priority="4242" operator="lessThanOrEqual">
      <formula>0</formula>
    </cfRule>
  </conditionalFormatting>
  <conditionalFormatting sqref="T62">
    <cfRule type="cellIs" dxfId="4249" priority="4241" operator="lessThanOrEqual">
      <formula>0</formula>
    </cfRule>
  </conditionalFormatting>
  <conditionalFormatting sqref="T62">
    <cfRule type="cellIs" dxfId="4248" priority="4240" operator="lessThanOrEqual">
      <formula>0</formula>
    </cfRule>
  </conditionalFormatting>
  <conditionalFormatting sqref="T62">
    <cfRule type="cellIs" dxfId="4247" priority="4239" operator="lessThanOrEqual">
      <formula>0</formula>
    </cfRule>
  </conditionalFormatting>
  <conditionalFormatting sqref="T62">
    <cfRule type="cellIs" dxfId="4246" priority="4238" operator="lessThanOrEqual">
      <formula>0</formula>
    </cfRule>
  </conditionalFormatting>
  <conditionalFormatting sqref="T62">
    <cfRule type="cellIs" dxfId="4245" priority="4237" operator="lessThanOrEqual">
      <formula>0</formula>
    </cfRule>
  </conditionalFormatting>
  <conditionalFormatting sqref="T62">
    <cfRule type="cellIs" dxfId="4244" priority="4236" operator="lessThanOrEqual">
      <formula>0</formula>
    </cfRule>
  </conditionalFormatting>
  <conditionalFormatting sqref="T62">
    <cfRule type="cellIs" dxfId="4243" priority="4235" operator="lessThanOrEqual">
      <formula>0</formula>
    </cfRule>
  </conditionalFormatting>
  <conditionalFormatting sqref="T62">
    <cfRule type="cellIs" dxfId="4242" priority="4234" operator="lessThanOrEqual">
      <formula>0</formula>
    </cfRule>
  </conditionalFormatting>
  <conditionalFormatting sqref="T62">
    <cfRule type="cellIs" dxfId="4241" priority="4233" operator="lessThanOrEqual">
      <formula>0</formula>
    </cfRule>
  </conditionalFormatting>
  <conditionalFormatting sqref="T62">
    <cfRule type="cellIs" dxfId="4240" priority="4232" operator="lessThanOrEqual">
      <formula>0</formula>
    </cfRule>
  </conditionalFormatting>
  <conditionalFormatting sqref="T62">
    <cfRule type="cellIs" dxfId="4239" priority="4224" operator="lessThanOrEqual">
      <formula>0</formula>
    </cfRule>
  </conditionalFormatting>
  <conditionalFormatting sqref="T62">
    <cfRule type="cellIs" dxfId="4238" priority="4223" operator="lessThanOrEqual">
      <formula>0</formula>
    </cfRule>
  </conditionalFormatting>
  <conditionalFormatting sqref="T62">
    <cfRule type="cellIs" dxfId="4237" priority="4222" operator="lessThanOrEqual">
      <formula>0</formula>
    </cfRule>
  </conditionalFormatting>
  <conditionalFormatting sqref="T62">
    <cfRule type="cellIs" dxfId="4236" priority="4221" operator="lessThanOrEqual">
      <formula>0</formula>
    </cfRule>
  </conditionalFormatting>
  <conditionalFormatting sqref="T62">
    <cfRule type="cellIs" dxfId="4235" priority="4220" operator="lessThanOrEqual">
      <formula>0</formula>
    </cfRule>
  </conditionalFormatting>
  <conditionalFormatting sqref="T62">
    <cfRule type="cellIs" dxfId="4234" priority="4231" operator="lessThanOrEqual">
      <formula>0</formula>
    </cfRule>
  </conditionalFormatting>
  <conditionalFormatting sqref="T62">
    <cfRule type="cellIs" dxfId="4233" priority="4230" operator="lessThanOrEqual">
      <formula>0</formula>
    </cfRule>
  </conditionalFormatting>
  <conditionalFormatting sqref="T62">
    <cfRule type="cellIs" dxfId="4232" priority="4229" operator="lessThanOrEqual">
      <formula>0</formula>
    </cfRule>
  </conditionalFormatting>
  <conditionalFormatting sqref="T62">
    <cfRule type="cellIs" dxfId="4231" priority="4228" operator="lessThanOrEqual">
      <formula>0</formula>
    </cfRule>
  </conditionalFormatting>
  <conditionalFormatting sqref="T62">
    <cfRule type="cellIs" dxfId="4230" priority="4227" operator="lessThanOrEqual">
      <formula>0</formula>
    </cfRule>
  </conditionalFormatting>
  <conditionalFormatting sqref="T62">
    <cfRule type="cellIs" dxfId="4229" priority="4226" operator="lessThanOrEqual">
      <formula>0</formula>
    </cfRule>
  </conditionalFormatting>
  <conditionalFormatting sqref="T62">
    <cfRule type="cellIs" dxfId="4228" priority="4225" operator="lessThanOrEqual">
      <formula>0</formula>
    </cfRule>
  </conditionalFormatting>
  <conditionalFormatting sqref="T62">
    <cfRule type="cellIs" dxfId="4227" priority="4265" operator="lessThanOrEqual">
      <formula>0</formula>
    </cfRule>
  </conditionalFormatting>
  <conditionalFormatting sqref="T62">
    <cfRule type="cellIs" dxfId="4226" priority="4264" operator="lessThanOrEqual">
      <formula>0</formula>
    </cfRule>
  </conditionalFormatting>
  <conditionalFormatting sqref="T62">
    <cfRule type="cellIs" dxfId="4225" priority="4262" operator="lessThanOrEqual">
      <formula>0</formula>
    </cfRule>
  </conditionalFormatting>
  <conditionalFormatting sqref="T62">
    <cfRule type="cellIs" dxfId="4224" priority="4263" operator="lessThanOrEqual">
      <formula>0</formula>
    </cfRule>
  </conditionalFormatting>
  <conditionalFormatting sqref="T62">
    <cfRule type="cellIs" dxfId="4223" priority="4261" operator="lessThanOrEqual">
      <formula>0</formula>
    </cfRule>
  </conditionalFormatting>
  <conditionalFormatting sqref="T62">
    <cfRule type="cellIs" dxfId="4222" priority="4260" operator="lessThanOrEqual">
      <formula>0</formula>
    </cfRule>
  </conditionalFormatting>
  <conditionalFormatting sqref="T62">
    <cfRule type="cellIs" dxfId="4221" priority="4259" operator="lessThanOrEqual">
      <formula>0</formula>
    </cfRule>
  </conditionalFormatting>
  <conditionalFormatting sqref="T62">
    <cfRule type="cellIs" dxfId="4220" priority="4258" operator="lessThanOrEqual">
      <formula>0</formula>
    </cfRule>
  </conditionalFormatting>
  <conditionalFormatting sqref="T63">
    <cfRule type="cellIs" dxfId="4219" priority="4257" operator="lessThanOrEqual">
      <formula>0</formula>
    </cfRule>
  </conditionalFormatting>
  <conditionalFormatting sqref="T62">
    <cfRule type="cellIs" dxfId="4218" priority="4219" operator="lessThanOrEqual">
      <formula>0</formula>
    </cfRule>
  </conditionalFormatting>
  <conditionalFormatting sqref="T62">
    <cfRule type="cellIs" dxfId="4217" priority="4206" operator="lessThanOrEqual">
      <formula>0</formula>
    </cfRule>
  </conditionalFormatting>
  <conditionalFormatting sqref="T62">
    <cfRule type="cellIs" dxfId="4216" priority="4208" operator="lessThanOrEqual">
      <formula>0</formula>
    </cfRule>
  </conditionalFormatting>
  <conditionalFormatting sqref="T62">
    <cfRule type="cellIs" dxfId="4215" priority="4207" operator="lessThanOrEqual">
      <formula>0</formula>
    </cfRule>
  </conditionalFormatting>
  <conditionalFormatting sqref="T62">
    <cfRule type="cellIs" dxfId="4214" priority="4205" operator="lessThanOrEqual">
      <formula>0</formula>
    </cfRule>
  </conditionalFormatting>
  <conditionalFormatting sqref="T62">
    <cfRule type="cellIs" dxfId="4213" priority="4204" operator="lessThanOrEqual">
      <formula>0</formula>
    </cfRule>
  </conditionalFormatting>
  <conditionalFormatting sqref="T62">
    <cfRule type="cellIs" dxfId="4212" priority="4203" operator="lessThanOrEqual">
      <formula>0</formula>
    </cfRule>
  </conditionalFormatting>
  <conditionalFormatting sqref="T62">
    <cfRule type="cellIs" dxfId="4211" priority="4202" operator="lessThanOrEqual">
      <formula>0</formula>
    </cfRule>
  </conditionalFormatting>
  <conditionalFormatting sqref="T62">
    <cfRule type="cellIs" dxfId="4210" priority="4193" operator="lessThanOrEqual">
      <formula>0</formula>
    </cfRule>
  </conditionalFormatting>
  <conditionalFormatting sqref="T62">
    <cfRule type="cellIs" dxfId="4209" priority="4189" operator="lessThanOrEqual">
      <formula>0</formula>
    </cfRule>
  </conditionalFormatting>
  <conditionalFormatting sqref="T62">
    <cfRule type="cellIs" dxfId="4208" priority="4191" operator="lessThanOrEqual">
      <formula>0</formula>
    </cfRule>
  </conditionalFormatting>
  <conditionalFormatting sqref="T62">
    <cfRule type="cellIs" dxfId="4207" priority="4194" operator="lessThanOrEqual">
      <formula>0</formula>
    </cfRule>
  </conditionalFormatting>
  <conditionalFormatting sqref="T62">
    <cfRule type="cellIs" dxfId="4206" priority="4192" operator="lessThanOrEqual">
      <formula>0</formula>
    </cfRule>
  </conditionalFormatting>
  <conditionalFormatting sqref="T62">
    <cfRule type="cellIs" dxfId="4205" priority="4190" operator="lessThanOrEqual">
      <formula>0</formula>
    </cfRule>
  </conditionalFormatting>
  <conditionalFormatting sqref="T62">
    <cfRule type="cellIs" dxfId="4204" priority="4188" operator="lessThanOrEqual">
      <formula>0</formula>
    </cfRule>
  </conditionalFormatting>
  <conditionalFormatting sqref="T62">
    <cfRule type="cellIs" dxfId="4203" priority="4187" operator="lessThanOrEqual">
      <formula>0</formula>
    </cfRule>
  </conditionalFormatting>
  <conditionalFormatting sqref="T62">
    <cfRule type="cellIs" dxfId="4202" priority="4186" operator="lessThanOrEqual">
      <formula>0</formula>
    </cfRule>
  </conditionalFormatting>
  <conditionalFormatting sqref="T62">
    <cfRule type="cellIs" dxfId="4201" priority="4185" operator="lessThanOrEqual">
      <formula>0</formula>
    </cfRule>
  </conditionalFormatting>
  <conditionalFormatting sqref="T62">
    <cfRule type="cellIs" dxfId="4200" priority="4184" operator="lessThanOrEqual">
      <formula>0</formula>
    </cfRule>
  </conditionalFormatting>
  <conditionalFormatting sqref="T62">
    <cfRule type="cellIs" dxfId="4199" priority="4183" operator="lessThanOrEqual">
      <formula>0</formula>
    </cfRule>
  </conditionalFormatting>
  <conditionalFormatting sqref="T62">
    <cfRule type="cellIs" dxfId="4198" priority="4182" operator="lessThanOrEqual">
      <formula>0</formula>
    </cfRule>
  </conditionalFormatting>
  <conditionalFormatting sqref="T62">
    <cfRule type="cellIs" dxfId="4197" priority="4181" operator="lessThanOrEqual">
      <formula>0</formula>
    </cfRule>
  </conditionalFormatting>
  <conditionalFormatting sqref="T62">
    <cfRule type="cellIs" dxfId="4196" priority="4180" operator="lessThanOrEqual">
      <formula>0</formula>
    </cfRule>
  </conditionalFormatting>
  <conditionalFormatting sqref="T62">
    <cfRule type="cellIs" dxfId="4195" priority="4175" operator="lessThanOrEqual">
      <formula>0</formula>
    </cfRule>
  </conditionalFormatting>
  <conditionalFormatting sqref="T62">
    <cfRule type="cellIs" dxfId="4194" priority="4174" operator="lessThanOrEqual">
      <formula>0</formula>
    </cfRule>
  </conditionalFormatting>
  <conditionalFormatting sqref="T62">
    <cfRule type="cellIs" dxfId="4193" priority="4173" operator="lessThanOrEqual">
      <formula>0</formula>
    </cfRule>
  </conditionalFormatting>
  <conditionalFormatting sqref="T62">
    <cfRule type="cellIs" dxfId="4192" priority="4172" operator="lessThanOrEqual">
      <formula>0</formula>
    </cfRule>
  </conditionalFormatting>
  <conditionalFormatting sqref="T62">
    <cfRule type="cellIs" dxfId="4191" priority="4171" operator="lessThanOrEqual">
      <formula>0</formula>
    </cfRule>
  </conditionalFormatting>
  <conditionalFormatting sqref="T62">
    <cfRule type="cellIs" dxfId="4190" priority="4170" operator="lessThanOrEqual">
      <formula>0</formula>
    </cfRule>
  </conditionalFormatting>
  <conditionalFormatting sqref="T62">
    <cfRule type="cellIs" dxfId="4189" priority="4169" operator="lessThanOrEqual">
      <formula>0</formula>
    </cfRule>
  </conditionalFormatting>
  <conditionalFormatting sqref="T62">
    <cfRule type="cellIs" dxfId="4188" priority="4168" operator="lessThanOrEqual">
      <formula>0</formula>
    </cfRule>
  </conditionalFormatting>
  <conditionalFormatting sqref="T62">
    <cfRule type="cellIs" dxfId="4187" priority="4167" operator="lessThanOrEqual">
      <formula>0</formula>
    </cfRule>
  </conditionalFormatting>
  <conditionalFormatting sqref="T62">
    <cfRule type="cellIs" dxfId="4186" priority="4165" operator="lessThanOrEqual">
      <formula>0</formula>
    </cfRule>
  </conditionalFormatting>
  <conditionalFormatting sqref="T62">
    <cfRule type="cellIs" dxfId="4185" priority="4166" operator="lessThanOrEqual">
      <formula>0</formula>
    </cfRule>
  </conditionalFormatting>
  <conditionalFormatting sqref="T62">
    <cfRule type="cellIs" dxfId="4184" priority="4164" operator="lessThanOrEqual">
      <formula>0</formula>
    </cfRule>
  </conditionalFormatting>
  <conditionalFormatting sqref="T62">
    <cfRule type="cellIs" dxfId="4183" priority="4162" operator="lessThanOrEqual">
      <formula>0</formula>
    </cfRule>
  </conditionalFormatting>
  <conditionalFormatting sqref="T62">
    <cfRule type="cellIs" dxfId="4182" priority="4163" operator="lessThanOrEqual">
      <formula>0</formula>
    </cfRule>
  </conditionalFormatting>
  <conditionalFormatting sqref="T62">
    <cfRule type="cellIs" dxfId="4181" priority="4161" operator="lessThanOrEqual">
      <formula>0</formula>
    </cfRule>
  </conditionalFormatting>
  <conditionalFormatting sqref="T62">
    <cfRule type="cellIs" dxfId="4180" priority="4160" operator="lessThanOrEqual">
      <formula>0</formula>
    </cfRule>
  </conditionalFormatting>
  <conditionalFormatting sqref="T62">
    <cfRule type="cellIs" dxfId="4179" priority="4159" operator="lessThanOrEqual">
      <formula>0</formula>
    </cfRule>
  </conditionalFormatting>
  <conditionalFormatting sqref="T62">
    <cfRule type="cellIs" dxfId="4178" priority="4158" operator="lessThanOrEqual">
      <formula>0</formula>
    </cfRule>
  </conditionalFormatting>
  <conditionalFormatting sqref="T62">
    <cfRule type="cellIs" dxfId="4177" priority="4157" operator="lessThanOrEqual">
      <formula>0</formula>
    </cfRule>
  </conditionalFormatting>
  <conditionalFormatting sqref="T62">
    <cfRule type="cellIs" dxfId="4176" priority="4156" operator="lessThanOrEqual">
      <formula>0</formula>
    </cfRule>
  </conditionalFormatting>
  <conditionalFormatting sqref="T62">
    <cfRule type="cellIs" dxfId="4175" priority="4155" operator="lessThanOrEqual">
      <formula>0</formula>
    </cfRule>
  </conditionalFormatting>
  <conditionalFormatting sqref="T63">
    <cfRule type="cellIs" dxfId="4174" priority="4154" operator="lessThanOrEqual">
      <formula>0</formula>
    </cfRule>
  </conditionalFormatting>
  <conditionalFormatting sqref="T63">
    <cfRule type="cellIs" dxfId="4173" priority="4218" operator="lessThanOrEqual">
      <formula>0</formula>
    </cfRule>
  </conditionalFormatting>
  <conditionalFormatting sqref="T62">
    <cfRule type="cellIs" dxfId="4172" priority="4217" operator="lessThanOrEqual">
      <formula>0</formula>
    </cfRule>
  </conditionalFormatting>
  <conditionalFormatting sqref="T62">
    <cfRule type="cellIs" dxfId="4171" priority="4216" operator="lessThanOrEqual">
      <formula>0</formula>
    </cfRule>
  </conditionalFormatting>
  <conditionalFormatting sqref="T62">
    <cfRule type="cellIs" dxfId="4170" priority="4214" operator="lessThanOrEqual">
      <formula>0</formula>
    </cfRule>
  </conditionalFormatting>
  <conditionalFormatting sqref="T62">
    <cfRule type="cellIs" dxfId="4169" priority="4215" operator="lessThanOrEqual">
      <formula>0</formula>
    </cfRule>
  </conditionalFormatting>
  <conditionalFormatting sqref="T62">
    <cfRule type="cellIs" dxfId="4168" priority="4213" operator="lessThanOrEqual">
      <formula>0</formula>
    </cfRule>
  </conditionalFormatting>
  <conditionalFormatting sqref="T62">
    <cfRule type="cellIs" dxfId="4167" priority="4212" operator="lessThanOrEqual">
      <formula>0</formula>
    </cfRule>
  </conditionalFormatting>
  <conditionalFormatting sqref="T62">
    <cfRule type="cellIs" dxfId="4166" priority="4211" operator="lessThanOrEqual">
      <formula>0</formula>
    </cfRule>
  </conditionalFormatting>
  <conditionalFormatting sqref="T62">
    <cfRule type="cellIs" dxfId="4165" priority="4210" operator="lessThanOrEqual">
      <formula>0</formula>
    </cfRule>
  </conditionalFormatting>
  <conditionalFormatting sqref="T62">
    <cfRule type="cellIs" dxfId="4164" priority="4209" operator="lessThanOrEqual">
      <formula>0</formula>
    </cfRule>
  </conditionalFormatting>
  <conditionalFormatting sqref="T62">
    <cfRule type="cellIs" dxfId="4163" priority="4201" operator="lessThanOrEqual">
      <formula>0</formula>
    </cfRule>
  </conditionalFormatting>
  <conditionalFormatting sqref="T62">
    <cfRule type="cellIs" dxfId="4162" priority="4200" operator="lessThanOrEqual">
      <formula>0</formula>
    </cfRule>
  </conditionalFormatting>
  <conditionalFormatting sqref="T62">
    <cfRule type="cellIs" dxfId="4161" priority="4199" operator="lessThanOrEqual">
      <formula>0</formula>
    </cfRule>
  </conditionalFormatting>
  <conditionalFormatting sqref="T62">
    <cfRule type="cellIs" dxfId="4160" priority="4197" operator="lessThanOrEqual">
      <formula>0</formula>
    </cfRule>
  </conditionalFormatting>
  <conditionalFormatting sqref="T62">
    <cfRule type="cellIs" dxfId="4159" priority="4198" operator="lessThanOrEqual">
      <formula>0</formula>
    </cfRule>
  </conditionalFormatting>
  <conditionalFormatting sqref="T62">
    <cfRule type="cellIs" dxfId="4158" priority="4196" operator="lessThanOrEqual">
      <formula>0</formula>
    </cfRule>
  </conditionalFormatting>
  <conditionalFormatting sqref="T62">
    <cfRule type="cellIs" dxfId="4157" priority="4195" operator="lessThanOrEqual">
      <formula>0</formula>
    </cfRule>
  </conditionalFormatting>
  <conditionalFormatting sqref="T62">
    <cfRule type="cellIs" dxfId="4156" priority="4179" operator="lessThanOrEqual">
      <formula>0</formula>
    </cfRule>
  </conditionalFormatting>
  <conditionalFormatting sqref="T62">
    <cfRule type="cellIs" dxfId="4155" priority="4178" operator="lessThanOrEqual">
      <formula>0</formula>
    </cfRule>
  </conditionalFormatting>
  <conditionalFormatting sqref="T62">
    <cfRule type="cellIs" dxfId="4154" priority="4177" operator="lessThanOrEqual">
      <formula>0</formula>
    </cfRule>
  </conditionalFormatting>
  <conditionalFormatting sqref="T62">
    <cfRule type="cellIs" dxfId="4153" priority="4176" operator="lessThanOrEqual">
      <formula>0</formula>
    </cfRule>
  </conditionalFormatting>
  <conditionalFormatting sqref="T62">
    <cfRule type="cellIs" dxfId="4152" priority="4128" operator="lessThanOrEqual">
      <formula>0</formula>
    </cfRule>
  </conditionalFormatting>
  <conditionalFormatting sqref="T62">
    <cfRule type="cellIs" dxfId="4151" priority="4129" operator="lessThanOrEqual">
      <formula>0</formula>
    </cfRule>
  </conditionalFormatting>
  <conditionalFormatting sqref="T62">
    <cfRule type="cellIs" dxfId="4150" priority="4127" operator="lessThanOrEqual">
      <formula>0</formula>
    </cfRule>
  </conditionalFormatting>
  <conditionalFormatting sqref="T62">
    <cfRule type="cellIs" dxfId="4149" priority="4124" operator="lessThanOrEqual">
      <formula>0</formula>
    </cfRule>
  </conditionalFormatting>
  <conditionalFormatting sqref="T62">
    <cfRule type="cellIs" dxfId="4148" priority="4125" operator="lessThanOrEqual">
      <formula>0</formula>
    </cfRule>
  </conditionalFormatting>
  <conditionalFormatting sqref="T62">
    <cfRule type="cellIs" dxfId="4147" priority="4123" operator="lessThanOrEqual">
      <formula>0</formula>
    </cfRule>
  </conditionalFormatting>
  <conditionalFormatting sqref="T62">
    <cfRule type="cellIs" dxfId="4146" priority="4122" operator="lessThanOrEqual">
      <formula>0</formula>
    </cfRule>
  </conditionalFormatting>
  <conditionalFormatting sqref="T62">
    <cfRule type="cellIs" dxfId="4145" priority="4121" operator="lessThanOrEqual">
      <formula>0</formula>
    </cfRule>
  </conditionalFormatting>
  <conditionalFormatting sqref="T62">
    <cfRule type="cellIs" dxfId="4144" priority="4120" operator="lessThanOrEqual">
      <formula>0</formula>
    </cfRule>
  </conditionalFormatting>
  <conditionalFormatting sqref="T63">
    <cfRule type="cellIs" dxfId="4143" priority="4119" operator="lessThanOrEqual">
      <formula>0</formula>
    </cfRule>
  </conditionalFormatting>
  <conditionalFormatting sqref="T62">
    <cfRule type="cellIs" dxfId="4142" priority="4118" operator="lessThanOrEqual">
      <formula>0</formula>
    </cfRule>
  </conditionalFormatting>
  <conditionalFormatting sqref="T62">
    <cfRule type="cellIs" dxfId="4141" priority="4117" operator="lessThanOrEqual">
      <formula>0</formula>
    </cfRule>
  </conditionalFormatting>
  <conditionalFormatting sqref="T62">
    <cfRule type="cellIs" dxfId="4140" priority="4116" operator="lessThanOrEqual">
      <formula>0</formula>
    </cfRule>
  </conditionalFormatting>
  <conditionalFormatting sqref="T62">
    <cfRule type="cellIs" dxfId="4139" priority="4115" operator="lessThanOrEqual">
      <formula>0</formula>
    </cfRule>
  </conditionalFormatting>
  <conditionalFormatting sqref="T62">
    <cfRule type="cellIs" dxfId="4138" priority="4114" operator="lessThanOrEqual">
      <formula>0</formula>
    </cfRule>
  </conditionalFormatting>
  <conditionalFormatting sqref="T62">
    <cfRule type="cellIs" dxfId="4137" priority="4113" operator="lessThanOrEqual">
      <formula>0</formula>
    </cfRule>
  </conditionalFormatting>
  <conditionalFormatting sqref="T62">
    <cfRule type="cellIs" dxfId="4136" priority="4112" operator="lessThanOrEqual">
      <formula>0</formula>
    </cfRule>
  </conditionalFormatting>
  <conditionalFormatting sqref="T62">
    <cfRule type="cellIs" dxfId="4135" priority="4111" operator="lessThanOrEqual">
      <formula>0</formula>
    </cfRule>
  </conditionalFormatting>
  <conditionalFormatting sqref="T62">
    <cfRule type="cellIs" dxfId="4134" priority="4110" operator="lessThanOrEqual">
      <formula>0</formula>
    </cfRule>
  </conditionalFormatting>
  <conditionalFormatting sqref="T62">
    <cfRule type="cellIs" dxfId="4133" priority="4109" operator="lessThanOrEqual">
      <formula>0</formula>
    </cfRule>
  </conditionalFormatting>
  <conditionalFormatting sqref="T62">
    <cfRule type="cellIs" dxfId="4132" priority="4108" operator="lessThanOrEqual">
      <formula>0</formula>
    </cfRule>
  </conditionalFormatting>
  <conditionalFormatting sqref="T62">
    <cfRule type="cellIs" dxfId="4131" priority="4107" operator="lessThanOrEqual">
      <formula>0</formula>
    </cfRule>
  </conditionalFormatting>
  <conditionalFormatting sqref="T62">
    <cfRule type="cellIs" dxfId="4130" priority="4106" operator="lessThanOrEqual">
      <formula>0</formula>
    </cfRule>
  </conditionalFormatting>
  <conditionalFormatting sqref="T63">
    <cfRule type="cellIs" dxfId="4129" priority="4105" operator="lessThanOrEqual">
      <formula>0</formula>
    </cfRule>
  </conditionalFormatting>
  <conditionalFormatting sqref="T63">
    <cfRule type="cellIs" dxfId="4128" priority="4104" operator="lessThanOrEqual">
      <formula>0</formula>
    </cfRule>
  </conditionalFormatting>
  <conditionalFormatting sqref="T62">
    <cfRule type="cellIs" dxfId="4127" priority="4103" operator="lessThanOrEqual">
      <formula>0</formula>
    </cfRule>
  </conditionalFormatting>
  <conditionalFormatting sqref="T62">
    <cfRule type="cellIs" dxfId="4126" priority="4102" operator="lessThanOrEqual">
      <formula>0</formula>
    </cfRule>
  </conditionalFormatting>
  <conditionalFormatting sqref="T62">
    <cfRule type="cellIs" dxfId="4125" priority="4153" operator="lessThanOrEqual">
      <formula>0</formula>
    </cfRule>
  </conditionalFormatting>
  <conditionalFormatting sqref="T62">
    <cfRule type="cellIs" dxfId="4124" priority="4151" operator="lessThanOrEqual">
      <formula>0</formula>
    </cfRule>
  </conditionalFormatting>
  <conditionalFormatting sqref="T62">
    <cfRule type="cellIs" dxfId="4123" priority="4152" operator="lessThanOrEqual">
      <formula>0</formula>
    </cfRule>
  </conditionalFormatting>
  <conditionalFormatting sqref="T62">
    <cfRule type="cellIs" dxfId="4122" priority="4150" operator="lessThanOrEqual">
      <formula>0</formula>
    </cfRule>
  </conditionalFormatting>
  <conditionalFormatting sqref="T62">
    <cfRule type="cellIs" dxfId="4121" priority="4149" operator="lessThanOrEqual">
      <formula>0</formula>
    </cfRule>
  </conditionalFormatting>
  <conditionalFormatting sqref="T62">
    <cfRule type="cellIs" dxfId="4120" priority="4148" operator="lessThanOrEqual">
      <formula>0</formula>
    </cfRule>
  </conditionalFormatting>
  <conditionalFormatting sqref="T62">
    <cfRule type="cellIs" dxfId="4119" priority="4147" operator="lessThanOrEqual">
      <formula>0</formula>
    </cfRule>
  </conditionalFormatting>
  <conditionalFormatting sqref="T62">
    <cfRule type="cellIs" dxfId="4118" priority="4146" operator="lessThanOrEqual">
      <formula>0</formula>
    </cfRule>
  </conditionalFormatting>
  <conditionalFormatting sqref="T62">
    <cfRule type="cellIs" dxfId="4117" priority="4144" operator="lessThanOrEqual">
      <formula>0</formula>
    </cfRule>
  </conditionalFormatting>
  <conditionalFormatting sqref="T62">
    <cfRule type="cellIs" dxfId="4116" priority="4145" operator="lessThanOrEqual">
      <formula>0</formula>
    </cfRule>
  </conditionalFormatting>
  <conditionalFormatting sqref="T62">
    <cfRule type="cellIs" dxfId="4115" priority="4143" operator="lessThanOrEqual">
      <formula>0</formula>
    </cfRule>
  </conditionalFormatting>
  <conditionalFormatting sqref="T62">
    <cfRule type="cellIs" dxfId="4114" priority="4142" operator="lessThanOrEqual">
      <formula>0</formula>
    </cfRule>
  </conditionalFormatting>
  <conditionalFormatting sqref="T62">
    <cfRule type="cellIs" dxfId="4113" priority="4141" operator="lessThanOrEqual">
      <formula>0</formula>
    </cfRule>
  </conditionalFormatting>
  <conditionalFormatting sqref="T62">
    <cfRule type="cellIs" dxfId="4112" priority="4140" operator="lessThanOrEqual">
      <formula>0</formula>
    </cfRule>
  </conditionalFormatting>
  <conditionalFormatting sqref="T62">
    <cfRule type="cellIs" dxfId="4111" priority="4139" operator="lessThanOrEqual">
      <formula>0</formula>
    </cfRule>
  </conditionalFormatting>
  <conditionalFormatting sqref="T62">
    <cfRule type="cellIs" dxfId="4110" priority="4138" operator="lessThanOrEqual">
      <formula>0</formula>
    </cfRule>
  </conditionalFormatting>
  <conditionalFormatting sqref="T62">
    <cfRule type="cellIs" dxfId="4109" priority="4137" operator="lessThanOrEqual">
      <formula>0</formula>
    </cfRule>
  </conditionalFormatting>
  <conditionalFormatting sqref="T62">
    <cfRule type="cellIs" dxfId="4108" priority="4136" operator="lessThanOrEqual">
      <formula>0</formula>
    </cfRule>
  </conditionalFormatting>
  <conditionalFormatting sqref="T62">
    <cfRule type="cellIs" dxfId="4107" priority="4135" operator="lessThanOrEqual">
      <formula>0</formula>
    </cfRule>
  </conditionalFormatting>
  <conditionalFormatting sqref="T62">
    <cfRule type="cellIs" dxfId="4106" priority="4134" operator="lessThanOrEqual">
      <formula>0</formula>
    </cfRule>
  </conditionalFormatting>
  <conditionalFormatting sqref="T62">
    <cfRule type="cellIs" dxfId="4105" priority="4133" operator="lessThanOrEqual">
      <formula>0</formula>
    </cfRule>
  </conditionalFormatting>
  <conditionalFormatting sqref="T62">
    <cfRule type="cellIs" dxfId="4104" priority="4100" operator="lessThanOrEqual">
      <formula>0</formula>
    </cfRule>
  </conditionalFormatting>
  <conditionalFormatting sqref="T63">
    <cfRule type="cellIs" dxfId="4103" priority="4099" operator="lessThanOrEqual">
      <formula>0</formula>
    </cfRule>
  </conditionalFormatting>
  <conditionalFormatting sqref="T63">
    <cfRule type="cellIs" dxfId="4102" priority="4098" operator="lessThanOrEqual">
      <formula>0</formula>
    </cfRule>
  </conditionalFormatting>
  <conditionalFormatting sqref="T62">
    <cfRule type="cellIs" dxfId="4101" priority="4126" operator="lessThanOrEqual">
      <formula>0</formula>
    </cfRule>
  </conditionalFormatting>
  <conditionalFormatting sqref="T62">
    <cfRule type="cellIs" dxfId="4100" priority="4131" operator="lessThanOrEqual">
      <formula>0</formula>
    </cfRule>
  </conditionalFormatting>
  <conditionalFormatting sqref="T62">
    <cfRule type="cellIs" dxfId="4099" priority="4132" operator="lessThanOrEqual">
      <formula>0</formula>
    </cfRule>
  </conditionalFormatting>
  <conditionalFormatting sqref="T62">
    <cfRule type="cellIs" dxfId="4098" priority="4130" operator="lessThanOrEqual">
      <formula>0</formula>
    </cfRule>
  </conditionalFormatting>
  <conditionalFormatting sqref="T62">
    <cfRule type="cellIs" dxfId="4097" priority="4101" operator="lessThanOrEqual">
      <formula>0</formula>
    </cfRule>
  </conditionalFormatting>
  <conditionalFormatting sqref="T62">
    <cfRule type="cellIs" dxfId="4096" priority="4096" operator="lessThanOrEqual">
      <formula>0</formula>
    </cfRule>
  </conditionalFormatting>
  <conditionalFormatting sqref="T62">
    <cfRule type="cellIs" dxfId="4095" priority="4095" operator="lessThanOrEqual">
      <formula>0</formula>
    </cfRule>
  </conditionalFormatting>
  <conditionalFormatting sqref="T62">
    <cfRule type="cellIs" dxfId="4094" priority="4097" operator="lessThanOrEqual">
      <formula>0</formula>
    </cfRule>
  </conditionalFormatting>
  <conditionalFormatting sqref="T62">
    <cfRule type="cellIs" dxfId="4093" priority="4094" operator="lessThanOrEqual">
      <formula>0</formula>
    </cfRule>
  </conditionalFormatting>
  <conditionalFormatting sqref="T62">
    <cfRule type="cellIs" dxfId="4092" priority="4084" operator="lessThanOrEqual">
      <formula>0</formula>
    </cfRule>
  </conditionalFormatting>
  <conditionalFormatting sqref="T62">
    <cfRule type="cellIs" dxfId="4091" priority="4083" operator="lessThanOrEqual">
      <formula>0</formula>
    </cfRule>
  </conditionalFormatting>
  <conditionalFormatting sqref="T62">
    <cfRule type="cellIs" dxfId="4090" priority="4082" operator="lessThanOrEqual">
      <formula>0</formula>
    </cfRule>
  </conditionalFormatting>
  <conditionalFormatting sqref="T62">
    <cfRule type="cellIs" dxfId="4089" priority="4081" operator="lessThanOrEqual">
      <formula>0</formula>
    </cfRule>
  </conditionalFormatting>
  <conditionalFormatting sqref="T62">
    <cfRule type="cellIs" dxfId="4088" priority="4080" operator="lessThanOrEqual">
      <formula>0</formula>
    </cfRule>
  </conditionalFormatting>
  <conditionalFormatting sqref="T62">
    <cfRule type="cellIs" dxfId="4087" priority="4079" operator="lessThanOrEqual">
      <formula>0</formula>
    </cfRule>
  </conditionalFormatting>
  <conditionalFormatting sqref="T62">
    <cfRule type="cellIs" dxfId="4086" priority="4078" operator="lessThanOrEqual">
      <formula>0</formula>
    </cfRule>
  </conditionalFormatting>
  <conditionalFormatting sqref="T62">
    <cfRule type="cellIs" dxfId="4085" priority="4077" operator="lessThanOrEqual">
      <formula>0</formula>
    </cfRule>
  </conditionalFormatting>
  <conditionalFormatting sqref="T63">
    <cfRule type="cellIs" dxfId="4084" priority="4076" operator="lessThanOrEqual">
      <formula>0</formula>
    </cfRule>
  </conditionalFormatting>
  <conditionalFormatting sqref="T62">
    <cfRule type="cellIs" dxfId="4083" priority="4074" operator="lessThanOrEqual">
      <formula>0</formula>
    </cfRule>
  </conditionalFormatting>
  <conditionalFormatting sqref="T62">
    <cfRule type="cellIs" dxfId="4082" priority="4075" operator="lessThanOrEqual">
      <formula>0</formula>
    </cfRule>
  </conditionalFormatting>
  <conditionalFormatting sqref="T62">
    <cfRule type="cellIs" dxfId="4081" priority="4073" operator="lessThanOrEqual">
      <formula>0</formula>
    </cfRule>
  </conditionalFormatting>
  <conditionalFormatting sqref="T62">
    <cfRule type="cellIs" dxfId="4080" priority="4072" operator="lessThanOrEqual">
      <formula>0</formula>
    </cfRule>
  </conditionalFormatting>
  <conditionalFormatting sqref="T62">
    <cfRule type="cellIs" dxfId="4079" priority="4071" operator="lessThanOrEqual">
      <formula>0</formula>
    </cfRule>
  </conditionalFormatting>
  <conditionalFormatting sqref="T62">
    <cfRule type="cellIs" dxfId="4078" priority="4070" operator="lessThanOrEqual">
      <formula>0</formula>
    </cfRule>
  </conditionalFormatting>
  <conditionalFormatting sqref="T62">
    <cfRule type="cellIs" dxfId="4077" priority="4069" operator="lessThanOrEqual">
      <formula>0</formula>
    </cfRule>
  </conditionalFormatting>
  <conditionalFormatting sqref="T62">
    <cfRule type="cellIs" dxfId="4076" priority="4068" operator="lessThanOrEqual">
      <formula>0</formula>
    </cfRule>
  </conditionalFormatting>
  <conditionalFormatting sqref="T62">
    <cfRule type="cellIs" dxfId="4075" priority="4067" operator="lessThanOrEqual">
      <formula>0</formula>
    </cfRule>
  </conditionalFormatting>
  <conditionalFormatting sqref="T62">
    <cfRule type="cellIs" dxfId="4074" priority="4066" operator="lessThanOrEqual">
      <formula>0</formula>
    </cfRule>
  </conditionalFormatting>
  <conditionalFormatting sqref="T62">
    <cfRule type="cellIs" dxfId="4073" priority="4065" operator="lessThanOrEqual">
      <formula>0</formula>
    </cfRule>
  </conditionalFormatting>
  <conditionalFormatting sqref="T62">
    <cfRule type="cellIs" dxfId="4072" priority="4064" operator="lessThanOrEqual">
      <formula>0</formula>
    </cfRule>
  </conditionalFormatting>
  <conditionalFormatting sqref="T62">
    <cfRule type="cellIs" dxfId="4071" priority="4063" operator="lessThanOrEqual">
      <formula>0</formula>
    </cfRule>
  </conditionalFormatting>
  <conditionalFormatting sqref="T62">
    <cfRule type="cellIs" dxfId="4070" priority="4062" operator="lessThanOrEqual">
      <formula>0</formula>
    </cfRule>
  </conditionalFormatting>
  <conditionalFormatting sqref="T62">
    <cfRule type="cellIs" dxfId="4069" priority="4061" operator="lessThanOrEqual">
      <formula>0</formula>
    </cfRule>
  </conditionalFormatting>
  <conditionalFormatting sqref="T62">
    <cfRule type="cellIs" dxfId="4068" priority="4060" operator="lessThanOrEqual">
      <formula>0</formula>
    </cfRule>
  </conditionalFormatting>
  <conditionalFormatting sqref="T62">
    <cfRule type="cellIs" dxfId="4067" priority="4052" operator="lessThanOrEqual">
      <formula>0</formula>
    </cfRule>
  </conditionalFormatting>
  <conditionalFormatting sqref="T62">
    <cfRule type="cellIs" dxfId="4066" priority="4051" operator="lessThanOrEqual">
      <formula>0</formula>
    </cfRule>
  </conditionalFormatting>
  <conditionalFormatting sqref="T62">
    <cfRule type="cellIs" dxfId="4065" priority="4050" operator="lessThanOrEqual">
      <formula>0</formula>
    </cfRule>
  </conditionalFormatting>
  <conditionalFormatting sqref="T62">
    <cfRule type="cellIs" dxfId="4064" priority="4049" operator="lessThanOrEqual">
      <formula>0</formula>
    </cfRule>
  </conditionalFormatting>
  <conditionalFormatting sqref="T62">
    <cfRule type="cellIs" dxfId="4063" priority="4048" operator="lessThanOrEqual">
      <formula>0</formula>
    </cfRule>
  </conditionalFormatting>
  <conditionalFormatting sqref="T62">
    <cfRule type="cellIs" dxfId="4062" priority="4059" operator="lessThanOrEqual">
      <formula>0</formula>
    </cfRule>
  </conditionalFormatting>
  <conditionalFormatting sqref="T62">
    <cfRule type="cellIs" dxfId="4061" priority="4058" operator="lessThanOrEqual">
      <formula>0</formula>
    </cfRule>
  </conditionalFormatting>
  <conditionalFormatting sqref="T62">
    <cfRule type="cellIs" dxfId="4060" priority="4057" operator="lessThanOrEqual">
      <formula>0</formula>
    </cfRule>
  </conditionalFormatting>
  <conditionalFormatting sqref="T62">
    <cfRule type="cellIs" dxfId="4059" priority="4056" operator="lessThanOrEqual">
      <formula>0</formula>
    </cfRule>
  </conditionalFormatting>
  <conditionalFormatting sqref="T62">
    <cfRule type="cellIs" dxfId="4058" priority="4055" operator="lessThanOrEqual">
      <formula>0</formula>
    </cfRule>
  </conditionalFormatting>
  <conditionalFormatting sqref="T62">
    <cfRule type="cellIs" dxfId="4057" priority="4054" operator="lessThanOrEqual">
      <formula>0</formula>
    </cfRule>
  </conditionalFormatting>
  <conditionalFormatting sqref="T62">
    <cfRule type="cellIs" dxfId="4056" priority="4053" operator="lessThanOrEqual">
      <formula>0</formula>
    </cfRule>
  </conditionalFormatting>
  <conditionalFormatting sqref="T62">
    <cfRule type="cellIs" dxfId="4055" priority="4093" operator="lessThanOrEqual">
      <formula>0</formula>
    </cfRule>
  </conditionalFormatting>
  <conditionalFormatting sqref="T62">
    <cfRule type="cellIs" dxfId="4054" priority="4092" operator="lessThanOrEqual">
      <formula>0</formula>
    </cfRule>
  </conditionalFormatting>
  <conditionalFormatting sqref="T62">
    <cfRule type="cellIs" dxfId="4053" priority="4090" operator="lessThanOrEqual">
      <formula>0</formula>
    </cfRule>
  </conditionalFormatting>
  <conditionalFormatting sqref="T62">
    <cfRule type="cellIs" dxfId="4052" priority="4091" operator="lessThanOrEqual">
      <formula>0</formula>
    </cfRule>
  </conditionalFormatting>
  <conditionalFormatting sqref="T62">
    <cfRule type="cellIs" dxfId="4051" priority="4089" operator="lessThanOrEqual">
      <formula>0</formula>
    </cfRule>
  </conditionalFormatting>
  <conditionalFormatting sqref="T62">
    <cfRule type="cellIs" dxfId="4050" priority="4088" operator="lessThanOrEqual">
      <formula>0</formula>
    </cfRule>
  </conditionalFormatting>
  <conditionalFormatting sqref="T62">
    <cfRule type="cellIs" dxfId="4049" priority="4087" operator="lessThanOrEqual">
      <formula>0</formula>
    </cfRule>
  </conditionalFormatting>
  <conditionalFormatting sqref="T62">
    <cfRule type="cellIs" dxfId="4048" priority="4086" operator="lessThanOrEqual">
      <formula>0</formula>
    </cfRule>
  </conditionalFormatting>
  <conditionalFormatting sqref="T63">
    <cfRule type="cellIs" dxfId="4047" priority="4085" operator="lessThanOrEqual">
      <formula>0</formula>
    </cfRule>
  </conditionalFormatting>
  <conditionalFormatting sqref="T62">
    <cfRule type="cellIs" dxfId="4046" priority="4047" operator="lessThanOrEqual">
      <formula>0</formula>
    </cfRule>
  </conditionalFormatting>
  <conditionalFormatting sqref="T62">
    <cfRule type="cellIs" dxfId="4045" priority="4034" operator="lessThanOrEqual">
      <formula>0</formula>
    </cfRule>
  </conditionalFormatting>
  <conditionalFormatting sqref="T62">
    <cfRule type="cellIs" dxfId="4044" priority="4036" operator="lessThanOrEqual">
      <formula>0</formula>
    </cfRule>
  </conditionalFormatting>
  <conditionalFormatting sqref="T62">
    <cfRule type="cellIs" dxfId="4043" priority="4035" operator="lessThanOrEqual">
      <formula>0</formula>
    </cfRule>
  </conditionalFormatting>
  <conditionalFormatting sqref="T62">
    <cfRule type="cellIs" dxfId="4042" priority="4033" operator="lessThanOrEqual">
      <formula>0</formula>
    </cfRule>
  </conditionalFormatting>
  <conditionalFormatting sqref="T62">
    <cfRule type="cellIs" dxfId="4041" priority="4032" operator="lessThanOrEqual">
      <formula>0</formula>
    </cfRule>
  </conditionalFormatting>
  <conditionalFormatting sqref="T62">
    <cfRule type="cellIs" dxfId="4040" priority="4031" operator="lessThanOrEqual">
      <formula>0</formula>
    </cfRule>
  </conditionalFormatting>
  <conditionalFormatting sqref="T62">
    <cfRule type="cellIs" dxfId="4039" priority="4030" operator="lessThanOrEqual">
      <formula>0</formula>
    </cfRule>
  </conditionalFormatting>
  <conditionalFormatting sqref="T62">
    <cfRule type="cellIs" dxfId="4038" priority="4021" operator="lessThanOrEqual">
      <formula>0</formula>
    </cfRule>
  </conditionalFormatting>
  <conditionalFormatting sqref="T62">
    <cfRule type="cellIs" dxfId="4037" priority="4017" operator="lessThanOrEqual">
      <formula>0</formula>
    </cfRule>
  </conditionalFormatting>
  <conditionalFormatting sqref="T62">
    <cfRule type="cellIs" dxfId="4036" priority="4019" operator="lessThanOrEqual">
      <formula>0</formula>
    </cfRule>
  </conditionalFormatting>
  <conditionalFormatting sqref="T62">
    <cfRule type="cellIs" dxfId="4035" priority="4022" operator="lessThanOrEqual">
      <formula>0</formula>
    </cfRule>
  </conditionalFormatting>
  <conditionalFormatting sqref="T62">
    <cfRule type="cellIs" dxfId="4034" priority="4020" operator="lessThanOrEqual">
      <formula>0</formula>
    </cfRule>
  </conditionalFormatting>
  <conditionalFormatting sqref="T62">
    <cfRule type="cellIs" dxfId="4033" priority="4018" operator="lessThanOrEqual">
      <formula>0</formula>
    </cfRule>
  </conditionalFormatting>
  <conditionalFormatting sqref="T62">
    <cfRule type="cellIs" dxfId="4032" priority="4016" operator="lessThanOrEqual">
      <formula>0</formula>
    </cfRule>
  </conditionalFormatting>
  <conditionalFormatting sqref="T62">
    <cfRule type="cellIs" dxfId="4031" priority="4015" operator="lessThanOrEqual">
      <formula>0</formula>
    </cfRule>
  </conditionalFormatting>
  <conditionalFormatting sqref="T62">
    <cfRule type="cellIs" dxfId="4030" priority="4014" operator="lessThanOrEqual">
      <formula>0</formula>
    </cfRule>
  </conditionalFormatting>
  <conditionalFormatting sqref="T62">
    <cfRule type="cellIs" dxfId="4029" priority="4013" operator="lessThanOrEqual">
      <formula>0</formula>
    </cfRule>
  </conditionalFormatting>
  <conditionalFormatting sqref="T62">
    <cfRule type="cellIs" dxfId="4028" priority="4012" operator="lessThanOrEqual">
      <formula>0</formula>
    </cfRule>
  </conditionalFormatting>
  <conditionalFormatting sqref="T62">
    <cfRule type="cellIs" dxfId="4027" priority="4011" operator="lessThanOrEqual">
      <formula>0</formula>
    </cfRule>
  </conditionalFormatting>
  <conditionalFormatting sqref="T62">
    <cfRule type="cellIs" dxfId="4026" priority="4010" operator="lessThanOrEqual">
      <formula>0</formula>
    </cfRule>
  </conditionalFormatting>
  <conditionalFormatting sqref="T62">
    <cfRule type="cellIs" dxfId="4025" priority="4009" operator="lessThanOrEqual">
      <formula>0</formula>
    </cfRule>
  </conditionalFormatting>
  <conditionalFormatting sqref="T62">
    <cfRule type="cellIs" dxfId="4024" priority="4008" operator="lessThanOrEqual">
      <formula>0</formula>
    </cfRule>
  </conditionalFormatting>
  <conditionalFormatting sqref="T62">
    <cfRule type="cellIs" dxfId="4023" priority="4003" operator="lessThanOrEqual">
      <formula>0</formula>
    </cfRule>
  </conditionalFormatting>
  <conditionalFormatting sqref="T62">
    <cfRule type="cellIs" dxfId="4022" priority="4002" operator="lessThanOrEqual">
      <formula>0</formula>
    </cfRule>
  </conditionalFormatting>
  <conditionalFormatting sqref="T62">
    <cfRule type="cellIs" dxfId="4021" priority="4001" operator="lessThanOrEqual">
      <formula>0</formula>
    </cfRule>
  </conditionalFormatting>
  <conditionalFormatting sqref="T62">
    <cfRule type="cellIs" dxfId="4020" priority="4000" operator="lessThanOrEqual">
      <formula>0</formula>
    </cfRule>
  </conditionalFormatting>
  <conditionalFormatting sqref="T62">
    <cfRule type="cellIs" dxfId="4019" priority="3999" operator="lessThanOrEqual">
      <formula>0</formula>
    </cfRule>
  </conditionalFormatting>
  <conditionalFormatting sqref="T62">
    <cfRule type="cellIs" dxfId="4018" priority="3998" operator="lessThanOrEqual">
      <formula>0</formula>
    </cfRule>
  </conditionalFormatting>
  <conditionalFormatting sqref="T62">
    <cfRule type="cellIs" dxfId="4017" priority="3997" operator="lessThanOrEqual">
      <formula>0</formula>
    </cfRule>
  </conditionalFormatting>
  <conditionalFormatting sqref="T62">
    <cfRule type="cellIs" dxfId="4016" priority="3996" operator="lessThanOrEqual">
      <formula>0</formula>
    </cfRule>
  </conditionalFormatting>
  <conditionalFormatting sqref="T62">
    <cfRule type="cellIs" dxfId="4015" priority="3995" operator="lessThanOrEqual">
      <formula>0</formula>
    </cfRule>
  </conditionalFormatting>
  <conditionalFormatting sqref="T62">
    <cfRule type="cellIs" dxfId="4014" priority="3993" operator="lessThanOrEqual">
      <formula>0</formula>
    </cfRule>
  </conditionalFormatting>
  <conditionalFormatting sqref="T62">
    <cfRule type="cellIs" dxfId="4013" priority="3994" operator="lessThanOrEqual">
      <formula>0</formula>
    </cfRule>
  </conditionalFormatting>
  <conditionalFormatting sqref="T62">
    <cfRule type="cellIs" dxfId="4012" priority="3992" operator="lessThanOrEqual">
      <formula>0</formula>
    </cfRule>
  </conditionalFormatting>
  <conditionalFormatting sqref="T62">
    <cfRule type="cellIs" dxfId="4011" priority="3990" operator="lessThanOrEqual">
      <formula>0</formula>
    </cfRule>
  </conditionalFormatting>
  <conditionalFormatting sqref="T62">
    <cfRule type="cellIs" dxfId="4010" priority="3991" operator="lessThanOrEqual">
      <formula>0</formula>
    </cfRule>
  </conditionalFormatting>
  <conditionalFormatting sqref="T62">
    <cfRule type="cellIs" dxfId="4009" priority="3989" operator="lessThanOrEqual">
      <formula>0</formula>
    </cfRule>
  </conditionalFormatting>
  <conditionalFormatting sqref="T62">
    <cfRule type="cellIs" dxfId="4008" priority="3988" operator="lessThanOrEqual">
      <formula>0</formula>
    </cfRule>
  </conditionalFormatting>
  <conditionalFormatting sqref="T62">
    <cfRule type="cellIs" dxfId="4007" priority="3987" operator="lessThanOrEqual">
      <formula>0</formula>
    </cfRule>
  </conditionalFormatting>
  <conditionalFormatting sqref="T62">
    <cfRule type="cellIs" dxfId="4006" priority="3986" operator="lessThanOrEqual">
      <formula>0</formula>
    </cfRule>
  </conditionalFormatting>
  <conditionalFormatting sqref="T62">
    <cfRule type="cellIs" dxfId="4005" priority="3985" operator="lessThanOrEqual">
      <formula>0</formula>
    </cfRule>
  </conditionalFormatting>
  <conditionalFormatting sqref="T62">
    <cfRule type="cellIs" dxfId="4004" priority="3984" operator="lessThanOrEqual">
      <formula>0</formula>
    </cfRule>
  </conditionalFormatting>
  <conditionalFormatting sqref="T62">
    <cfRule type="cellIs" dxfId="4003" priority="3983" operator="lessThanOrEqual">
      <formula>0</formula>
    </cfRule>
  </conditionalFormatting>
  <conditionalFormatting sqref="T63">
    <cfRule type="cellIs" dxfId="4002" priority="3982" operator="lessThanOrEqual">
      <formula>0</formula>
    </cfRule>
  </conditionalFormatting>
  <conditionalFormatting sqref="T63">
    <cfRule type="cellIs" dxfId="4001" priority="4046" operator="lessThanOrEqual">
      <formula>0</formula>
    </cfRule>
  </conditionalFormatting>
  <conditionalFormatting sqref="T62">
    <cfRule type="cellIs" dxfId="4000" priority="4045" operator="lessThanOrEqual">
      <formula>0</formula>
    </cfRule>
  </conditionalFormatting>
  <conditionalFormatting sqref="T62">
    <cfRule type="cellIs" dxfId="3999" priority="4044" operator="lessThanOrEqual">
      <formula>0</formula>
    </cfRule>
  </conditionalFormatting>
  <conditionalFormatting sqref="T62">
    <cfRule type="cellIs" dxfId="3998" priority="4042" operator="lessThanOrEqual">
      <formula>0</formula>
    </cfRule>
  </conditionalFormatting>
  <conditionalFormatting sqref="T62">
    <cfRule type="cellIs" dxfId="3997" priority="4043" operator="lessThanOrEqual">
      <formula>0</formula>
    </cfRule>
  </conditionalFormatting>
  <conditionalFormatting sqref="T62">
    <cfRule type="cellIs" dxfId="3996" priority="4041" operator="lessThanOrEqual">
      <formula>0</formula>
    </cfRule>
  </conditionalFormatting>
  <conditionalFormatting sqref="T62">
    <cfRule type="cellIs" dxfId="3995" priority="4040" operator="lessThanOrEqual">
      <formula>0</formula>
    </cfRule>
  </conditionalFormatting>
  <conditionalFormatting sqref="T62">
    <cfRule type="cellIs" dxfId="3994" priority="4039" operator="lessThanOrEqual">
      <formula>0</formula>
    </cfRule>
  </conditionalFormatting>
  <conditionalFormatting sqref="T62">
    <cfRule type="cellIs" dxfId="3993" priority="4038" operator="lessThanOrEqual">
      <formula>0</formula>
    </cfRule>
  </conditionalFormatting>
  <conditionalFormatting sqref="T62">
    <cfRule type="cellIs" dxfId="3992" priority="4037" operator="lessThanOrEqual">
      <formula>0</formula>
    </cfRule>
  </conditionalFormatting>
  <conditionalFormatting sqref="T62">
    <cfRule type="cellIs" dxfId="3991" priority="4029" operator="lessThanOrEqual">
      <formula>0</formula>
    </cfRule>
  </conditionalFormatting>
  <conditionalFormatting sqref="T62">
    <cfRule type="cellIs" dxfId="3990" priority="4028" operator="lessThanOrEqual">
      <formula>0</formula>
    </cfRule>
  </conditionalFormatting>
  <conditionalFormatting sqref="T62">
    <cfRule type="cellIs" dxfId="3989" priority="4027" operator="lessThanOrEqual">
      <formula>0</formula>
    </cfRule>
  </conditionalFormatting>
  <conditionalFormatting sqref="T62">
    <cfRule type="cellIs" dxfId="3988" priority="4025" operator="lessThanOrEqual">
      <formula>0</formula>
    </cfRule>
  </conditionalFormatting>
  <conditionalFormatting sqref="T62">
    <cfRule type="cellIs" dxfId="3987" priority="4026" operator="lessThanOrEqual">
      <formula>0</formula>
    </cfRule>
  </conditionalFormatting>
  <conditionalFormatting sqref="T62">
    <cfRule type="cellIs" dxfId="3986" priority="4024" operator="lessThanOrEqual">
      <formula>0</formula>
    </cfRule>
  </conditionalFormatting>
  <conditionalFormatting sqref="T62">
    <cfRule type="cellIs" dxfId="3985" priority="4023" operator="lessThanOrEqual">
      <formula>0</formula>
    </cfRule>
  </conditionalFormatting>
  <conditionalFormatting sqref="T62">
    <cfRule type="cellIs" dxfId="3984" priority="4007" operator="lessThanOrEqual">
      <formula>0</formula>
    </cfRule>
  </conditionalFormatting>
  <conditionalFormatting sqref="T62">
    <cfRule type="cellIs" dxfId="3983" priority="4006" operator="lessThanOrEqual">
      <formula>0</formula>
    </cfRule>
  </conditionalFormatting>
  <conditionalFormatting sqref="T62">
    <cfRule type="cellIs" dxfId="3982" priority="4005" operator="lessThanOrEqual">
      <formula>0</formula>
    </cfRule>
  </conditionalFormatting>
  <conditionalFormatting sqref="T62">
    <cfRule type="cellIs" dxfId="3981" priority="4004" operator="lessThanOrEqual">
      <formula>0</formula>
    </cfRule>
  </conditionalFormatting>
  <conditionalFormatting sqref="T62">
    <cfRule type="cellIs" dxfId="3980" priority="3969" operator="lessThanOrEqual">
      <formula>0</formula>
    </cfRule>
  </conditionalFormatting>
  <conditionalFormatting sqref="T62">
    <cfRule type="cellIs" dxfId="3979" priority="3971" operator="lessThanOrEqual">
      <formula>0</formula>
    </cfRule>
  </conditionalFormatting>
  <conditionalFormatting sqref="T62">
    <cfRule type="cellIs" dxfId="3978" priority="3970" operator="lessThanOrEqual">
      <formula>0</formula>
    </cfRule>
  </conditionalFormatting>
  <conditionalFormatting sqref="T62">
    <cfRule type="cellIs" dxfId="3977" priority="3968" operator="lessThanOrEqual">
      <formula>0</formula>
    </cfRule>
  </conditionalFormatting>
  <conditionalFormatting sqref="T62">
    <cfRule type="cellIs" dxfId="3976" priority="3967" operator="lessThanOrEqual">
      <formula>0</formula>
    </cfRule>
  </conditionalFormatting>
  <conditionalFormatting sqref="T62">
    <cfRule type="cellIs" dxfId="3975" priority="3966" operator="lessThanOrEqual">
      <formula>0</formula>
    </cfRule>
  </conditionalFormatting>
  <conditionalFormatting sqref="T62">
    <cfRule type="cellIs" dxfId="3974" priority="3965" operator="lessThanOrEqual">
      <formula>0</formula>
    </cfRule>
  </conditionalFormatting>
  <conditionalFormatting sqref="T62">
    <cfRule type="cellIs" dxfId="3973" priority="3956" operator="lessThanOrEqual">
      <formula>0</formula>
    </cfRule>
  </conditionalFormatting>
  <conditionalFormatting sqref="T62">
    <cfRule type="cellIs" dxfId="3972" priority="3952" operator="lessThanOrEqual">
      <formula>0</formula>
    </cfRule>
  </conditionalFormatting>
  <conditionalFormatting sqref="T62">
    <cfRule type="cellIs" dxfId="3971" priority="3954" operator="lessThanOrEqual">
      <formula>0</formula>
    </cfRule>
  </conditionalFormatting>
  <conditionalFormatting sqref="T62">
    <cfRule type="cellIs" dxfId="3970" priority="3957" operator="lessThanOrEqual">
      <formula>0</formula>
    </cfRule>
  </conditionalFormatting>
  <conditionalFormatting sqref="T62">
    <cfRule type="cellIs" dxfId="3969" priority="3955" operator="lessThanOrEqual">
      <formula>0</formula>
    </cfRule>
  </conditionalFormatting>
  <conditionalFormatting sqref="T62">
    <cfRule type="cellIs" dxfId="3968" priority="3953" operator="lessThanOrEqual">
      <formula>0</formula>
    </cfRule>
  </conditionalFormatting>
  <conditionalFormatting sqref="T62">
    <cfRule type="cellIs" dxfId="3967" priority="3951" operator="lessThanOrEqual">
      <formula>0</formula>
    </cfRule>
  </conditionalFormatting>
  <conditionalFormatting sqref="T62">
    <cfRule type="cellIs" dxfId="3966" priority="3950" operator="lessThanOrEqual">
      <formula>0</formula>
    </cfRule>
  </conditionalFormatting>
  <conditionalFormatting sqref="T62">
    <cfRule type="cellIs" dxfId="3965" priority="3949" operator="lessThanOrEqual">
      <formula>0</formula>
    </cfRule>
  </conditionalFormatting>
  <conditionalFormatting sqref="T62">
    <cfRule type="cellIs" dxfId="3964" priority="3948" operator="lessThanOrEqual">
      <formula>0</formula>
    </cfRule>
  </conditionalFormatting>
  <conditionalFormatting sqref="T62">
    <cfRule type="cellIs" dxfId="3963" priority="3947" operator="lessThanOrEqual">
      <formula>0</formula>
    </cfRule>
  </conditionalFormatting>
  <conditionalFormatting sqref="T62">
    <cfRule type="cellIs" dxfId="3962" priority="3946" operator="lessThanOrEqual">
      <formula>0</formula>
    </cfRule>
  </conditionalFormatting>
  <conditionalFormatting sqref="T62">
    <cfRule type="cellIs" dxfId="3961" priority="3945" operator="lessThanOrEqual">
      <formula>0</formula>
    </cfRule>
  </conditionalFormatting>
  <conditionalFormatting sqref="T62">
    <cfRule type="cellIs" dxfId="3960" priority="3944" operator="lessThanOrEqual">
      <formula>0</formula>
    </cfRule>
  </conditionalFormatting>
  <conditionalFormatting sqref="T62">
    <cfRule type="cellIs" dxfId="3959" priority="3943" operator="lessThanOrEqual">
      <formula>0</formula>
    </cfRule>
  </conditionalFormatting>
  <conditionalFormatting sqref="T62">
    <cfRule type="cellIs" dxfId="3958" priority="3938" operator="lessThanOrEqual">
      <formula>0</formula>
    </cfRule>
  </conditionalFormatting>
  <conditionalFormatting sqref="T62">
    <cfRule type="cellIs" dxfId="3957" priority="3937" operator="lessThanOrEqual">
      <formula>0</formula>
    </cfRule>
  </conditionalFormatting>
  <conditionalFormatting sqref="T62">
    <cfRule type="cellIs" dxfId="3956" priority="3936" operator="lessThanOrEqual">
      <formula>0</formula>
    </cfRule>
  </conditionalFormatting>
  <conditionalFormatting sqref="T62">
    <cfRule type="cellIs" dxfId="3955" priority="3935" operator="lessThanOrEqual">
      <formula>0</formula>
    </cfRule>
  </conditionalFormatting>
  <conditionalFormatting sqref="T62">
    <cfRule type="cellIs" dxfId="3954" priority="3934" operator="lessThanOrEqual">
      <formula>0</formula>
    </cfRule>
  </conditionalFormatting>
  <conditionalFormatting sqref="T62">
    <cfRule type="cellIs" dxfId="3953" priority="3933" operator="lessThanOrEqual">
      <formula>0</formula>
    </cfRule>
  </conditionalFormatting>
  <conditionalFormatting sqref="T62">
    <cfRule type="cellIs" dxfId="3952" priority="3932" operator="lessThanOrEqual">
      <formula>0</formula>
    </cfRule>
  </conditionalFormatting>
  <conditionalFormatting sqref="T62">
    <cfRule type="cellIs" dxfId="3951" priority="3931" operator="lessThanOrEqual">
      <formula>0</formula>
    </cfRule>
  </conditionalFormatting>
  <conditionalFormatting sqref="T62">
    <cfRule type="cellIs" dxfId="3950" priority="3930" operator="lessThanOrEqual">
      <formula>0</formula>
    </cfRule>
  </conditionalFormatting>
  <conditionalFormatting sqref="T62">
    <cfRule type="cellIs" dxfId="3949" priority="3928" operator="lessThanOrEqual">
      <formula>0</formula>
    </cfRule>
  </conditionalFormatting>
  <conditionalFormatting sqref="T62">
    <cfRule type="cellIs" dxfId="3948" priority="3929" operator="lessThanOrEqual">
      <formula>0</formula>
    </cfRule>
  </conditionalFormatting>
  <conditionalFormatting sqref="T62">
    <cfRule type="cellIs" dxfId="3947" priority="3927" operator="lessThanOrEqual">
      <formula>0</formula>
    </cfRule>
  </conditionalFormatting>
  <conditionalFormatting sqref="T62">
    <cfRule type="cellIs" dxfId="3946" priority="3925" operator="lessThanOrEqual">
      <formula>0</formula>
    </cfRule>
  </conditionalFormatting>
  <conditionalFormatting sqref="T62">
    <cfRule type="cellIs" dxfId="3945" priority="3926" operator="lessThanOrEqual">
      <formula>0</formula>
    </cfRule>
  </conditionalFormatting>
  <conditionalFormatting sqref="T62">
    <cfRule type="cellIs" dxfId="3944" priority="3924" operator="lessThanOrEqual">
      <formula>0</formula>
    </cfRule>
  </conditionalFormatting>
  <conditionalFormatting sqref="T62">
    <cfRule type="cellIs" dxfId="3943" priority="3923" operator="lessThanOrEqual">
      <formula>0</formula>
    </cfRule>
  </conditionalFormatting>
  <conditionalFormatting sqref="T62">
    <cfRule type="cellIs" dxfId="3942" priority="3922" operator="lessThanOrEqual">
      <formula>0</formula>
    </cfRule>
  </conditionalFormatting>
  <conditionalFormatting sqref="T62">
    <cfRule type="cellIs" dxfId="3941" priority="3921" operator="lessThanOrEqual">
      <formula>0</formula>
    </cfRule>
  </conditionalFormatting>
  <conditionalFormatting sqref="T62">
    <cfRule type="cellIs" dxfId="3940" priority="3920" operator="lessThanOrEqual">
      <formula>0</formula>
    </cfRule>
  </conditionalFormatting>
  <conditionalFormatting sqref="T62">
    <cfRule type="cellIs" dxfId="3939" priority="3919" operator="lessThanOrEqual">
      <formula>0</formula>
    </cfRule>
  </conditionalFormatting>
  <conditionalFormatting sqref="T62">
    <cfRule type="cellIs" dxfId="3938" priority="3918" operator="lessThanOrEqual">
      <formula>0</formula>
    </cfRule>
  </conditionalFormatting>
  <conditionalFormatting sqref="T63">
    <cfRule type="cellIs" dxfId="3937" priority="3917" operator="lessThanOrEqual">
      <formula>0</formula>
    </cfRule>
  </conditionalFormatting>
  <conditionalFormatting sqref="T63">
    <cfRule type="cellIs" dxfId="3936" priority="3981" operator="lessThanOrEqual">
      <formula>0</formula>
    </cfRule>
  </conditionalFormatting>
  <conditionalFormatting sqref="T62">
    <cfRule type="cellIs" dxfId="3935" priority="3980" operator="lessThanOrEqual">
      <formula>0</formula>
    </cfRule>
  </conditionalFormatting>
  <conditionalFormatting sqref="T62">
    <cfRule type="cellIs" dxfId="3934" priority="3979" operator="lessThanOrEqual">
      <formula>0</formula>
    </cfRule>
  </conditionalFormatting>
  <conditionalFormatting sqref="T62">
    <cfRule type="cellIs" dxfId="3933" priority="3977" operator="lessThanOrEqual">
      <formula>0</formula>
    </cfRule>
  </conditionalFormatting>
  <conditionalFormatting sqref="T62">
    <cfRule type="cellIs" dxfId="3932" priority="3978" operator="lessThanOrEqual">
      <formula>0</formula>
    </cfRule>
  </conditionalFormatting>
  <conditionalFormatting sqref="T62">
    <cfRule type="cellIs" dxfId="3931" priority="3976" operator="lessThanOrEqual">
      <formula>0</formula>
    </cfRule>
  </conditionalFormatting>
  <conditionalFormatting sqref="T62">
    <cfRule type="cellIs" dxfId="3930" priority="3975" operator="lessThanOrEqual">
      <formula>0</formula>
    </cfRule>
  </conditionalFormatting>
  <conditionalFormatting sqref="T62">
    <cfRule type="cellIs" dxfId="3929" priority="3974" operator="lessThanOrEqual">
      <formula>0</formula>
    </cfRule>
  </conditionalFormatting>
  <conditionalFormatting sqref="T62">
    <cfRule type="cellIs" dxfId="3928" priority="3973" operator="lessThanOrEqual">
      <formula>0</formula>
    </cfRule>
  </conditionalFormatting>
  <conditionalFormatting sqref="T62">
    <cfRule type="cellIs" dxfId="3927" priority="3972" operator="lessThanOrEqual">
      <formula>0</formula>
    </cfRule>
  </conditionalFormatting>
  <conditionalFormatting sqref="T62">
    <cfRule type="cellIs" dxfId="3926" priority="3964" operator="lessThanOrEqual">
      <formula>0</formula>
    </cfRule>
  </conditionalFormatting>
  <conditionalFormatting sqref="T62">
    <cfRule type="cellIs" dxfId="3925" priority="3963" operator="lessThanOrEqual">
      <formula>0</formula>
    </cfRule>
  </conditionalFormatting>
  <conditionalFormatting sqref="T62">
    <cfRule type="cellIs" dxfId="3924" priority="3962" operator="lessThanOrEqual">
      <formula>0</formula>
    </cfRule>
  </conditionalFormatting>
  <conditionalFormatting sqref="T62">
    <cfRule type="cellIs" dxfId="3923" priority="3960" operator="lessThanOrEqual">
      <formula>0</formula>
    </cfRule>
  </conditionalFormatting>
  <conditionalFormatting sqref="T62">
    <cfRule type="cellIs" dxfId="3922" priority="3961" operator="lessThanOrEqual">
      <formula>0</formula>
    </cfRule>
  </conditionalFormatting>
  <conditionalFormatting sqref="T62">
    <cfRule type="cellIs" dxfId="3921" priority="3959" operator="lessThanOrEqual">
      <formula>0</formula>
    </cfRule>
  </conditionalFormatting>
  <conditionalFormatting sqref="T62">
    <cfRule type="cellIs" dxfId="3920" priority="3958" operator="lessThanOrEqual">
      <formula>0</formula>
    </cfRule>
  </conditionalFormatting>
  <conditionalFormatting sqref="T62">
    <cfRule type="cellIs" dxfId="3919" priority="3942" operator="lessThanOrEqual">
      <formula>0</formula>
    </cfRule>
  </conditionalFormatting>
  <conditionalFormatting sqref="T62">
    <cfRule type="cellIs" dxfId="3918" priority="3941" operator="lessThanOrEqual">
      <formula>0</formula>
    </cfRule>
  </conditionalFormatting>
  <conditionalFormatting sqref="T62">
    <cfRule type="cellIs" dxfId="3917" priority="3940" operator="lessThanOrEqual">
      <formula>0</formula>
    </cfRule>
  </conditionalFormatting>
  <conditionalFormatting sqref="T62">
    <cfRule type="cellIs" dxfId="3916" priority="3939" operator="lessThanOrEqual">
      <formula>0</formula>
    </cfRule>
  </conditionalFormatting>
  <conditionalFormatting sqref="T62">
    <cfRule type="cellIs" dxfId="3915" priority="3891" operator="lessThanOrEqual">
      <formula>0</formula>
    </cfRule>
  </conditionalFormatting>
  <conditionalFormatting sqref="T62">
    <cfRule type="cellIs" dxfId="3914" priority="3892" operator="lessThanOrEqual">
      <formula>0</formula>
    </cfRule>
  </conditionalFormatting>
  <conditionalFormatting sqref="T62">
    <cfRule type="cellIs" dxfId="3913" priority="3890" operator="lessThanOrEqual">
      <formula>0</formula>
    </cfRule>
  </conditionalFormatting>
  <conditionalFormatting sqref="T62">
    <cfRule type="cellIs" dxfId="3912" priority="3887" operator="lessThanOrEqual">
      <formula>0</formula>
    </cfRule>
  </conditionalFormatting>
  <conditionalFormatting sqref="T62">
    <cfRule type="cellIs" dxfId="3911" priority="3888" operator="lessThanOrEqual">
      <formula>0</formula>
    </cfRule>
  </conditionalFormatting>
  <conditionalFormatting sqref="T62">
    <cfRule type="cellIs" dxfId="3910" priority="3886" operator="lessThanOrEqual">
      <formula>0</formula>
    </cfRule>
  </conditionalFormatting>
  <conditionalFormatting sqref="T62">
    <cfRule type="cellIs" dxfId="3909" priority="3885" operator="lessThanOrEqual">
      <formula>0</formula>
    </cfRule>
  </conditionalFormatting>
  <conditionalFormatting sqref="T62">
    <cfRule type="cellIs" dxfId="3908" priority="3884" operator="lessThanOrEqual">
      <formula>0</formula>
    </cfRule>
  </conditionalFormatting>
  <conditionalFormatting sqref="T62">
    <cfRule type="cellIs" dxfId="3907" priority="3883" operator="lessThanOrEqual">
      <formula>0</formula>
    </cfRule>
  </conditionalFormatting>
  <conditionalFormatting sqref="T63">
    <cfRule type="cellIs" dxfId="3906" priority="3882" operator="lessThanOrEqual">
      <formula>0</formula>
    </cfRule>
  </conditionalFormatting>
  <conditionalFormatting sqref="T62">
    <cfRule type="cellIs" dxfId="3905" priority="3881" operator="lessThanOrEqual">
      <formula>0</formula>
    </cfRule>
  </conditionalFormatting>
  <conditionalFormatting sqref="T62">
    <cfRule type="cellIs" dxfId="3904" priority="3880" operator="lessThanOrEqual">
      <formula>0</formula>
    </cfRule>
  </conditionalFormatting>
  <conditionalFormatting sqref="T62">
    <cfRule type="cellIs" dxfId="3903" priority="3879" operator="lessThanOrEqual">
      <formula>0</formula>
    </cfRule>
  </conditionalFormatting>
  <conditionalFormatting sqref="T62">
    <cfRule type="cellIs" dxfId="3902" priority="3878" operator="lessThanOrEqual">
      <formula>0</formula>
    </cfRule>
  </conditionalFormatting>
  <conditionalFormatting sqref="T62">
    <cfRule type="cellIs" dxfId="3901" priority="3877" operator="lessThanOrEqual">
      <formula>0</formula>
    </cfRule>
  </conditionalFormatting>
  <conditionalFormatting sqref="T62">
    <cfRule type="cellIs" dxfId="3900" priority="3876" operator="lessThanOrEqual">
      <formula>0</formula>
    </cfRule>
  </conditionalFormatting>
  <conditionalFormatting sqref="T62">
    <cfRule type="cellIs" dxfId="3899" priority="3875" operator="lessThanOrEqual">
      <formula>0</formula>
    </cfRule>
  </conditionalFormatting>
  <conditionalFormatting sqref="T62">
    <cfRule type="cellIs" dxfId="3898" priority="3874" operator="lessThanOrEqual">
      <formula>0</formula>
    </cfRule>
  </conditionalFormatting>
  <conditionalFormatting sqref="T62">
    <cfRule type="cellIs" dxfId="3897" priority="3873" operator="lessThanOrEqual">
      <formula>0</formula>
    </cfRule>
  </conditionalFormatting>
  <conditionalFormatting sqref="T62">
    <cfRule type="cellIs" dxfId="3896" priority="3872" operator="lessThanOrEqual">
      <formula>0</formula>
    </cfRule>
  </conditionalFormatting>
  <conditionalFormatting sqref="T62">
    <cfRule type="cellIs" dxfId="3895" priority="3871" operator="lessThanOrEqual">
      <formula>0</formula>
    </cfRule>
  </conditionalFormatting>
  <conditionalFormatting sqref="T62">
    <cfRule type="cellIs" dxfId="3894" priority="3870" operator="lessThanOrEqual">
      <formula>0</formula>
    </cfRule>
  </conditionalFormatting>
  <conditionalFormatting sqref="T62">
    <cfRule type="cellIs" dxfId="3893" priority="3869" operator="lessThanOrEqual">
      <formula>0</formula>
    </cfRule>
  </conditionalFormatting>
  <conditionalFormatting sqref="T63">
    <cfRule type="cellIs" dxfId="3892" priority="3868" operator="lessThanOrEqual">
      <formula>0</formula>
    </cfRule>
  </conditionalFormatting>
  <conditionalFormatting sqref="T63">
    <cfRule type="cellIs" dxfId="3891" priority="3867" operator="lessThanOrEqual">
      <formula>0</formula>
    </cfRule>
  </conditionalFormatting>
  <conditionalFormatting sqref="T62">
    <cfRule type="cellIs" dxfId="3890" priority="3866" operator="lessThanOrEqual">
      <formula>0</formula>
    </cfRule>
  </conditionalFormatting>
  <conditionalFormatting sqref="T62">
    <cfRule type="cellIs" dxfId="3889" priority="3865" operator="lessThanOrEqual">
      <formula>0</formula>
    </cfRule>
  </conditionalFormatting>
  <conditionalFormatting sqref="T62">
    <cfRule type="cellIs" dxfId="3888" priority="3916" operator="lessThanOrEqual">
      <formula>0</formula>
    </cfRule>
  </conditionalFormatting>
  <conditionalFormatting sqref="T62">
    <cfRule type="cellIs" dxfId="3887" priority="3914" operator="lessThanOrEqual">
      <formula>0</formula>
    </cfRule>
  </conditionalFormatting>
  <conditionalFormatting sqref="T62">
    <cfRule type="cellIs" dxfId="3886" priority="3915" operator="lessThanOrEqual">
      <formula>0</formula>
    </cfRule>
  </conditionalFormatting>
  <conditionalFormatting sqref="T62">
    <cfRule type="cellIs" dxfId="3885" priority="3913" operator="lessThanOrEqual">
      <formula>0</formula>
    </cfRule>
  </conditionalFormatting>
  <conditionalFormatting sqref="T62">
    <cfRule type="cellIs" dxfId="3884" priority="3912" operator="lessThanOrEqual">
      <formula>0</formula>
    </cfRule>
  </conditionalFormatting>
  <conditionalFormatting sqref="T62">
    <cfRule type="cellIs" dxfId="3883" priority="3911" operator="lessThanOrEqual">
      <formula>0</formula>
    </cfRule>
  </conditionalFormatting>
  <conditionalFormatting sqref="T62">
    <cfRule type="cellIs" dxfId="3882" priority="3910" operator="lessThanOrEqual">
      <formula>0</formula>
    </cfRule>
  </conditionalFormatting>
  <conditionalFormatting sqref="T62">
    <cfRule type="cellIs" dxfId="3881" priority="3909" operator="lessThanOrEqual">
      <formula>0</formula>
    </cfRule>
  </conditionalFormatting>
  <conditionalFormatting sqref="T62">
    <cfRule type="cellIs" dxfId="3880" priority="3907" operator="lessThanOrEqual">
      <formula>0</formula>
    </cfRule>
  </conditionalFormatting>
  <conditionalFormatting sqref="T62">
    <cfRule type="cellIs" dxfId="3879" priority="3908" operator="lessThanOrEqual">
      <formula>0</formula>
    </cfRule>
  </conditionalFormatting>
  <conditionalFormatting sqref="T62">
    <cfRule type="cellIs" dxfId="3878" priority="3906" operator="lessThanOrEqual">
      <formula>0</formula>
    </cfRule>
  </conditionalFormatting>
  <conditionalFormatting sqref="T62">
    <cfRule type="cellIs" dxfId="3877" priority="3905" operator="lessThanOrEqual">
      <formula>0</formula>
    </cfRule>
  </conditionalFormatting>
  <conditionalFormatting sqref="T62">
    <cfRule type="cellIs" dxfId="3876" priority="3904" operator="lessThanOrEqual">
      <formula>0</formula>
    </cfRule>
  </conditionalFormatting>
  <conditionalFormatting sqref="T62">
    <cfRule type="cellIs" dxfId="3875" priority="3903" operator="lessThanOrEqual">
      <formula>0</formula>
    </cfRule>
  </conditionalFormatting>
  <conditionalFormatting sqref="T62">
    <cfRule type="cellIs" dxfId="3874" priority="3902" operator="lessThanOrEqual">
      <formula>0</formula>
    </cfRule>
  </conditionalFormatting>
  <conditionalFormatting sqref="T62">
    <cfRule type="cellIs" dxfId="3873" priority="3901" operator="lessThanOrEqual">
      <formula>0</formula>
    </cfRule>
  </conditionalFormatting>
  <conditionalFormatting sqref="T62">
    <cfRule type="cellIs" dxfId="3872" priority="3900" operator="lessThanOrEqual">
      <formula>0</formula>
    </cfRule>
  </conditionalFormatting>
  <conditionalFormatting sqref="T62">
    <cfRule type="cellIs" dxfId="3871" priority="3899" operator="lessThanOrEqual">
      <formula>0</formula>
    </cfRule>
  </conditionalFormatting>
  <conditionalFormatting sqref="T62">
    <cfRule type="cellIs" dxfId="3870" priority="3898" operator="lessThanOrEqual">
      <formula>0</formula>
    </cfRule>
  </conditionalFormatting>
  <conditionalFormatting sqref="T62">
    <cfRule type="cellIs" dxfId="3869" priority="3897" operator="lessThanOrEqual">
      <formula>0</formula>
    </cfRule>
  </conditionalFormatting>
  <conditionalFormatting sqref="T62">
    <cfRule type="cellIs" dxfId="3868" priority="3896" operator="lessThanOrEqual">
      <formula>0</formula>
    </cfRule>
  </conditionalFormatting>
  <conditionalFormatting sqref="T62">
    <cfRule type="cellIs" dxfId="3867" priority="3863" operator="lessThanOrEqual">
      <formula>0</formula>
    </cfRule>
  </conditionalFormatting>
  <conditionalFormatting sqref="T63">
    <cfRule type="cellIs" dxfId="3866" priority="3862" operator="lessThanOrEqual">
      <formula>0</formula>
    </cfRule>
  </conditionalFormatting>
  <conditionalFormatting sqref="T63">
    <cfRule type="cellIs" dxfId="3865" priority="3861" operator="lessThanOrEqual">
      <formula>0</formula>
    </cfRule>
  </conditionalFormatting>
  <conditionalFormatting sqref="T62">
    <cfRule type="cellIs" dxfId="3864" priority="3889" operator="lessThanOrEqual">
      <formula>0</formula>
    </cfRule>
  </conditionalFormatting>
  <conditionalFormatting sqref="T62">
    <cfRule type="cellIs" dxfId="3863" priority="3894" operator="lessThanOrEqual">
      <formula>0</formula>
    </cfRule>
  </conditionalFormatting>
  <conditionalFormatting sqref="T62">
    <cfRule type="cellIs" dxfId="3862" priority="3895" operator="lessThanOrEqual">
      <formula>0</formula>
    </cfRule>
  </conditionalFormatting>
  <conditionalFormatting sqref="T62">
    <cfRule type="cellIs" dxfId="3861" priority="3893" operator="lessThanOrEqual">
      <formula>0</formula>
    </cfRule>
  </conditionalFormatting>
  <conditionalFormatting sqref="T62">
    <cfRule type="cellIs" dxfId="3860" priority="3864" operator="lessThanOrEqual">
      <formula>0</formula>
    </cfRule>
  </conditionalFormatting>
  <conditionalFormatting sqref="T62">
    <cfRule type="cellIs" dxfId="3859" priority="3859" operator="lessThanOrEqual">
      <formula>0</formula>
    </cfRule>
  </conditionalFormatting>
  <conditionalFormatting sqref="T62">
    <cfRule type="cellIs" dxfId="3858" priority="3858" operator="lessThanOrEqual">
      <formula>0</formula>
    </cfRule>
  </conditionalFormatting>
  <conditionalFormatting sqref="T62">
    <cfRule type="cellIs" dxfId="3857" priority="3860" operator="lessThanOrEqual">
      <formula>0</formula>
    </cfRule>
  </conditionalFormatting>
  <conditionalFormatting sqref="T62">
    <cfRule type="cellIs" dxfId="3856" priority="3857" operator="lessThanOrEqual">
      <formula>0</formula>
    </cfRule>
  </conditionalFormatting>
  <conditionalFormatting sqref="T62">
    <cfRule type="cellIs" dxfId="3855" priority="3847" operator="lessThanOrEqual">
      <formula>0</formula>
    </cfRule>
  </conditionalFormatting>
  <conditionalFormatting sqref="T62">
    <cfRule type="cellIs" dxfId="3854" priority="3846" operator="lessThanOrEqual">
      <formula>0</formula>
    </cfRule>
  </conditionalFormatting>
  <conditionalFormatting sqref="T62">
    <cfRule type="cellIs" dxfId="3853" priority="3845" operator="lessThanOrEqual">
      <formula>0</formula>
    </cfRule>
  </conditionalFormatting>
  <conditionalFormatting sqref="T62">
    <cfRule type="cellIs" dxfId="3852" priority="3844" operator="lessThanOrEqual">
      <formula>0</formula>
    </cfRule>
  </conditionalFormatting>
  <conditionalFormatting sqref="T62">
    <cfRule type="cellIs" dxfId="3851" priority="3843" operator="lessThanOrEqual">
      <formula>0</formula>
    </cfRule>
  </conditionalFormatting>
  <conditionalFormatting sqref="T62">
    <cfRule type="cellIs" dxfId="3850" priority="3842" operator="lessThanOrEqual">
      <formula>0</formula>
    </cfRule>
  </conditionalFormatting>
  <conditionalFormatting sqref="T62">
    <cfRule type="cellIs" dxfId="3849" priority="3841" operator="lessThanOrEqual">
      <formula>0</formula>
    </cfRule>
  </conditionalFormatting>
  <conditionalFormatting sqref="T62">
    <cfRule type="cellIs" dxfId="3848" priority="3840" operator="lessThanOrEqual">
      <formula>0</formula>
    </cfRule>
  </conditionalFormatting>
  <conditionalFormatting sqref="T63">
    <cfRule type="cellIs" dxfId="3847" priority="3839" operator="lessThanOrEqual">
      <formula>0</formula>
    </cfRule>
  </conditionalFormatting>
  <conditionalFormatting sqref="T62">
    <cfRule type="cellIs" dxfId="3846" priority="3837" operator="lessThanOrEqual">
      <formula>0</formula>
    </cfRule>
  </conditionalFormatting>
  <conditionalFormatting sqref="T62">
    <cfRule type="cellIs" dxfId="3845" priority="3838" operator="lessThanOrEqual">
      <formula>0</formula>
    </cfRule>
  </conditionalFormatting>
  <conditionalFormatting sqref="T62">
    <cfRule type="cellIs" dxfId="3844" priority="3836" operator="lessThanOrEqual">
      <formula>0</formula>
    </cfRule>
  </conditionalFormatting>
  <conditionalFormatting sqref="T62">
    <cfRule type="cellIs" dxfId="3843" priority="3835" operator="lessThanOrEqual">
      <formula>0</formula>
    </cfRule>
  </conditionalFormatting>
  <conditionalFormatting sqref="T62">
    <cfRule type="cellIs" dxfId="3842" priority="3834" operator="lessThanOrEqual">
      <formula>0</formula>
    </cfRule>
  </conditionalFormatting>
  <conditionalFormatting sqref="T62">
    <cfRule type="cellIs" dxfId="3841" priority="3833" operator="lessThanOrEqual">
      <formula>0</formula>
    </cfRule>
  </conditionalFormatting>
  <conditionalFormatting sqref="T62">
    <cfRule type="cellIs" dxfId="3840" priority="3832" operator="lessThanOrEqual">
      <formula>0</formula>
    </cfRule>
  </conditionalFormatting>
  <conditionalFormatting sqref="T62">
    <cfRule type="cellIs" dxfId="3839" priority="3831" operator="lessThanOrEqual">
      <formula>0</formula>
    </cfRule>
  </conditionalFormatting>
  <conditionalFormatting sqref="T62">
    <cfRule type="cellIs" dxfId="3838" priority="3830" operator="lessThanOrEqual">
      <formula>0</formula>
    </cfRule>
  </conditionalFormatting>
  <conditionalFormatting sqref="T62">
    <cfRule type="cellIs" dxfId="3837" priority="3829" operator="lessThanOrEqual">
      <formula>0</formula>
    </cfRule>
  </conditionalFormatting>
  <conditionalFormatting sqref="T62">
    <cfRule type="cellIs" dxfId="3836" priority="3828" operator="lessThanOrEqual">
      <formula>0</formula>
    </cfRule>
  </conditionalFormatting>
  <conditionalFormatting sqref="T62">
    <cfRule type="cellIs" dxfId="3835" priority="3827" operator="lessThanOrEqual">
      <formula>0</formula>
    </cfRule>
  </conditionalFormatting>
  <conditionalFormatting sqref="T62">
    <cfRule type="cellIs" dxfId="3834" priority="3826" operator="lessThanOrEqual">
      <formula>0</formula>
    </cfRule>
  </conditionalFormatting>
  <conditionalFormatting sqref="T62">
    <cfRule type="cellIs" dxfId="3833" priority="3825" operator="lessThanOrEqual">
      <formula>0</formula>
    </cfRule>
  </conditionalFormatting>
  <conditionalFormatting sqref="T62">
    <cfRule type="cellIs" dxfId="3832" priority="3824" operator="lessThanOrEqual">
      <formula>0</formula>
    </cfRule>
  </conditionalFormatting>
  <conditionalFormatting sqref="T62">
    <cfRule type="cellIs" dxfId="3831" priority="3823" operator="lessThanOrEqual">
      <formula>0</formula>
    </cfRule>
  </conditionalFormatting>
  <conditionalFormatting sqref="T62">
    <cfRule type="cellIs" dxfId="3830" priority="3815" operator="lessThanOrEqual">
      <formula>0</formula>
    </cfRule>
  </conditionalFormatting>
  <conditionalFormatting sqref="T62">
    <cfRule type="cellIs" dxfId="3829" priority="3814" operator="lessThanOrEqual">
      <formula>0</formula>
    </cfRule>
  </conditionalFormatting>
  <conditionalFormatting sqref="T62">
    <cfRule type="cellIs" dxfId="3828" priority="3813" operator="lessThanOrEqual">
      <formula>0</formula>
    </cfRule>
  </conditionalFormatting>
  <conditionalFormatting sqref="T62">
    <cfRule type="cellIs" dxfId="3827" priority="3812" operator="lessThanOrEqual">
      <formula>0</formula>
    </cfRule>
  </conditionalFormatting>
  <conditionalFormatting sqref="T62">
    <cfRule type="cellIs" dxfId="3826" priority="3811" operator="lessThanOrEqual">
      <formula>0</formula>
    </cfRule>
  </conditionalFormatting>
  <conditionalFormatting sqref="T62">
    <cfRule type="cellIs" dxfId="3825" priority="3822" operator="lessThanOrEqual">
      <formula>0</formula>
    </cfRule>
  </conditionalFormatting>
  <conditionalFormatting sqref="T62">
    <cfRule type="cellIs" dxfId="3824" priority="3821" operator="lessThanOrEqual">
      <formula>0</formula>
    </cfRule>
  </conditionalFormatting>
  <conditionalFormatting sqref="T62">
    <cfRule type="cellIs" dxfId="3823" priority="3820" operator="lessThanOrEqual">
      <formula>0</formula>
    </cfRule>
  </conditionalFormatting>
  <conditionalFormatting sqref="T62">
    <cfRule type="cellIs" dxfId="3822" priority="3819" operator="lessThanOrEqual">
      <formula>0</formula>
    </cfRule>
  </conditionalFormatting>
  <conditionalFormatting sqref="T62">
    <cfRule type="cellIs" dxfId="3821" priority="3818" operator="lessThanOrEqual">
      <formula>0</formula>
    </cfRule>
  </conditionalFormatting>
  <conditionalFormatting sqref="T62">
    <cfRule type="cellIs" dxfId="3820" priority="3817" operator="lessThanOrEqual">
      <formula>0</formula>
    </cfRule>
  </conditionalFormatting>
  <conditionalFormatting sqref="T62">
    <cfRule type="cellIs" dxfId="3819" priority="3816" operator="lessThanOrEqual">
      <formula>0</formula>
    </cfRule>
  </conditionalFormatting>
  <conditionalFormatting sqref="T62">
    <cfRule type="cellIs" dxfId="3818" priority="3856" operator="lessThanOrEqual">
      <formula>0</formula>
    </cfRule>
  </conditionalFormatting>
  <conditionalFormatting sqref="T62">
    <cfRule type="cellIs" dxfId="3817" priority="3855" operator="lessThanOrEqual">
      <formula>0</formula>
    </cfRule>
  </conditionalFormatting>
  <conditionalFormatting sqref="T62">
    <cfRule type="cellIs" dxfId="3816" priority="3853" operator="lessThanOrEqual">
      <formula>0</formula>
    </cfRule>
  </conditionalFormatting>
  <conditionalFormatting sqref="T62">
    <cfRule type="cellIs" dxfId="3815" priority="3854" operator="lessThanOrEqual">
      <formula>0</formula>
    </cfRule>
  </conditionalFormatting>
  <conditionalFormatting sqref="T62">
    <cfRule type="cellIs" dxfId="3814" priority="3852" operator="lessThanOrEqual">
      <formula>0</formula>
    </cfRule>
  </conditionalFormatting>
  <conditionalFormatting sqref="T62">
    <cfRule type="cellIs" dxfId="3813" priority="3851" operator="lessThanOrEqual">
      <formula>0</formula>
    </cfRule>
  </conditionalFormatting>
  <conditionalFormatting sqref="T62">
    <cfRule type="cellIs" dxfId="3812" priority="3850" operator="lessThanOrEqual">
      <formula>0</formula>
    </cfRule>
  </conditionalFormatting>
  <conditionalFormatting sqref="T62">
    <cfRule type="cellIs" dxfId="3811" priority="3849" operator="lessThanOrEqual">
      <formula>0</formula>
    </cfRule>
  </conditionalFormatting>
  <conditionalFormatting sqref="T63">
    <cfRule type="cellIs" dxfId="3810" priority="3848" operator="lessThanOrEqual">
      <formula>0</formula>
    </cfRule>
  </conditionalFormatting>
  <conditionalFormatting sqref="T62">
    <cfRule type="cellIs" dxfId="3809" priority="3810" operator="lessThanOrEqual">
      <formula>0</formula>
    </cfRule>
  </conditionalFormatting>
  <conditionalFormatting sqref="T62">
    <cfRule type="cellIs" dxfId="3808" priority="3797" operator="lessThanOrEqual">
      <formula>0</formula>
    </cfRule>
  </conditionalFormatting>
  <conditionalFormatting sqref="T62">
    <cfRule type="cellIs" dxfId="3807" priority="3799" operator="lessThanOrEqual">
      <formula>0</formula>
    </cfRule>
  </conditionalFormatting>
  <conditionalFormatting sqref="T62">
    <cfRule type="cellIs" dxfId="3806" priority="3798" operator="lessThanOrEqual">
      <formula>0</formula>
    </cfRule>
  </conditionalFormatting>
  <conditionalFormatting sqref="T62">
    <cfRule type="cellIs" dxfId="3805" priority="3796" operator="lessThanOrEqual">
      <formula>0</formula>
    </cfRule>
  </conditionalFormatting>
  <conditionalFormatting sqref="T62">
    <cfRule type="cellIs" dxfId="3804" priority="3795" operator="lessThanOrEqual">
      <formula>0</formula>
    </cfRule>
  </conditionalFormatting>
  <conditionalFormatting sqref="T62">
    <cfRule type="cellIs" dxfId="3803" priority="3794" operator="lessThanOrEqual">
      <formula>0</formula>
    </cfRule>
  </conditionalFormatting>
  <conditionalFormatting sqref="T62">
    <cfRule type="cellIs" dxfId="3802" priority="3793" operator="lessThanOrEqual">
      <formula>0</formula>
    </cfRule>
  </conditionalFormatting>
  <conditionalFormatting sqref="T62">
    <cfRule type="cellIs" dxfId="3801" priority="3784" operator="lessThanOrEqual">
      <formula>0</formula>
    </cfRule>
  </conditionalFormatting>
  <conditionalFormatting sqref="T62">
    <cfRule type="cellIs" dxfId="3800" priority="3780" operator="lessThanOrEqual">
      <formula>0</formula>
    </cfRule>
  </conditionalFormatting>
  <conditionalFormatting sqref="T62">
    <cfRule type="cellIs" dxfId="3799" priority="3782" operator="lessThanOrEqual">
      <formula>0</formula>
    </cfRule>
  </conditionalFormatting>
  <conditionalFormatting sqref="T62">
    <cfRule type="cellIs" dxfId="3798" priority="3785" operator="lessThanOrEqual">
      <formula>0</formula>
    </cfRule>
  </conditionalFormatting>
  <conditionalFormatting sqref="T62">
    <cfRule type="cellIs" dxfId="3797" priority="3783" operator="lessThanOrEqual">
      <formula>0</formula>
    </cfRule>
  </conditionalFormatting>
  <conditionalFormatting sqref="T62">
    <cfRule type="cellIs" dxfId="3796" priority="3781" operator="lessThanOrEqual">
      <formula>0</formula>
    </cfRule>
  </conditionalFormatting>
  <conditionalFormatting sqref="T62">
    <cfRule type="cellIs" dxfId="3795" priority="3779" operator="lessThanOrEqual">
      <formula>0</formula>
    </cfRule>
  </conditionalFormatting>
  <conditionalFormatting sqref="T62">
    <cfRule type="cellIs" dxfId="3794" priority="3778" operator="lessThanOrEqual">
      <formula>0</formula>
    </cfRule>
  </conditionalFormatting>
  <conditionalFormatting sqref="T62">
    <cfRule type="cellIs" dxfId="3793" priority="3777" operator="lessThanOrEqual">
      <formula>0</formula>
    </cfRule>
  </conditionalFormatting>
  <conditionalFormatting sqref="T62">
    <cfRule type="cellIs" dxfId="3792" priority="3776" operator="lessThanOrEqual">
      <formula>0</formula>
    </cfRule>
  </conditionalFormatting>
  <conditionalFormatting sqref="T62">
    <cfRule type="cellIs" dxfId="3791" priority="3775" operator="lessThanOrEqual">
      <formula>0</formula>
    </cfRule>
  </conditionalFormatting>
  <conditionalFormatting sqref="T62">
    <cfRule type="cellIs" dxfId="3790" priority="3774" operator="lessThanOrEqual">
      <formula>0</formula>
    </cfRule>
  </conditionalFormatting>
  <conditionalFormatting sqref="T62">
    <cfRule type="cellIs" dxfId="3789" priority="3773" operator="lessThanOrEqual">
      <formula>0</formula>
    </cfRule>
  </conditionalFormatting>
  <conditionalFormatting sqref="T62">
    <cfRule type="cellIs" dxfId="3788" priority="3772" operator="lessThanOrEqual">
      <formula>0</formula>
    </cfRule>
  </conditionalFormatting>
  <conditionalFormatting sqref="T62">
    <cfRule type="cellIs" dxfId="3787" priority="3771" operator="lessThanOrEqual">
      <formula>0</formula>
    </cfRule>
  </conditionalFormatting>
  <conditionalFormatting sqref="T62">
    <cfRule type="cellIs" dxfId="3786" priority="3766" operator="lessThanOrEqual">
      <formula>0</formula>
    </cfRule>
  </conditionalFormatting>
  <conditionalFormatting sqref="T62">
    <cfRule type="cellIs" dxfId="3785" priority="3765" operator="lessThanOrEqual">
      <formula>0</formula>
    </cfRule>
  </conditionalFormatting>
  <conditionalFormatting sqref="T62">
    <cfRule type="cellIs" dxfId="3784" priority="3764" operator="lessThanOrEqual">
      <formula>0</formula>
    </cfRule>
  </conditionalFormatting>
  <conditionalFormatting sqref="T62">
    <cfRule type="cellIs" dxfId="3783" priority="3763" operator="lessThanOrEqual">
      <formula>0</formula>
    </cfRule>
  </conditionalFormatting>
  <conditionalFormatting sqref="T62">
    <cfRule type="cellIs" dxfId="3782" priority="3762" operator="lessThanOrEqual">
      <formula>0</formula>
    </cfRule>
  </conditionalFormatting>
  <conditionalFormatting sqref="T62">
    <cfRule type="cellIs" dxfId="3781" priority="3761" operator="lessThanOrEqual">
      <formula>0</formula>
    </cfRule>
  </conditionalFormatting>
  <conditionalFormatting sqref="T62">
    <cfRule type="cellIs" dxfId="3780" priority="3760" operator="lessThanOrEqual">
      <formula>0</formula>
    </cfRule>
  </conditionalFormatting>
  <conditionalFormatting sqref="T62">
    <cfRule type="cellIs" dxfId="3779" priority="3759" operator="lessThanOrEqual">
      <formula>0</formula>
    </cfRule>
  </conditionalFormatting>
  <conditionalFormatting sqref="T62">
    <cfRule type="cellIs" dxfId="3778" priority="3758" operator="lessThanOrEqual">
      <formula>0</formula>
    </cfRule>
  </conditionalFormatting>
  <conditionalFormatting sqref="T62">
    <cfRule type="cellIs" dxfId="3777" priority="3756" operator="lessThanOrEqual">
      <formula>0</formula>
    </cfRule>
  </conditionalFormatting>
  <conditionalFormatting sqref="T62">
    <cfRule type="cellIs" dxfId="3776" priority="3757" operator="lessThanOrEqual">
      <formula>0</formula>
    </cfRule>
  </conditionalFormatting>
  <conditionalFormatting sqref="T62">
    <cfRule type="cellIs" dxfId="3775" priority="3755" operator="lessThanOrEqual">
      <formula>0</formula>
    </cfRule>
  </conditionalFormatting>
  <conditionalFormatting sqref="T62">
    <cfRule type="cellIs" dxfId="3774" priority="3753" operator="lessThanOrEqual">
      <formula>0</formula>
    </cfRule>
  </conditionalFormatting>
  <conditionalFormatting sqref="T62">
    <cfRule type="cellIs" dxfId="3773" priority="3754" operator="lessThanOrEqual">
      <formula>0</formula>
    </cfRule>
  </conditionalFormatting>
  <conditionalFormatting sqref="T62">
    <cfRule type="cellIs" dxfId="3772" priority="3752" operator="lessThanOrEqual">
      <formula>0</formula>
    </cfRule>
  </conditionalFormatting>
  <conditionalFormatting sqref="T62">
    <cfRule type="cellIs" dxfId="3771" priority="3751" operator="lessThanOrEqual">
      <formula>0</formula>
    </cfRule>
  </conditionalFormatting>
  <conditionalFormatting sqref="T62">
    <cfRule type="cellIs" dxfId="3770" priority="3750" operator="lessThanOrEqual">
      <formula>0</formula>
    </cfRule>
  </conditionalFormatting>
  <conditionalFormatting sqref="T62">
    <cfRule type="cellIs" dxfId="3769" priority="3749" operator="lessThanOrEqual">
      <formula>0</formula>
    </cfRule>
  </conditionalFormatting>
  <conditionalFormatting sqref="T62">
    <cfRule type="cellIs" dxfId="3768" priority="3748" operator="lessThanOrEqual">
      <formula>0</formula>
    </cfRule>
  </conditionalFormatting>
  <conditionalFormatting sqref="T62">
    <cfRule type="cellIs" dxfId="3767" priority="3747" operator="lessThanOrEqual">
      <formula>0</formula>
    </cfRule>
  </conditionalFormatting>
  <conditionalFormatting sqref="T62">
    <cfRule type="cellIs" dxfId="3766" priority="3746" operator="lessThanOrEqual">
      <formula>0</formula>
    </cfRule>
  </conditionalFormatting>
  <conditionalFormatting sqref="T63">
    <cfRule type="cellIs" dxfId="3765" priority="3745" operator="lessThanOrEqual">
      <formula>0</formula>
    </cfRule>
  </conditionalFormatting>
  <conditionalFormatting sqref="T63">
    <cfRule type="cellIs" dxfId="3764" priority="3809" operator="lessThanOrEqual">
      <formula>0</formula>
    </cfRule>
  </conditionalFormatting>
  <conditionalFormatting sqref="T62">
    <cfRule type="cellIs" dxfId="3763" priority="3808" operator="lessThanOrEqual">
      <formula>0</formula>
    </cfRule>
  </conditionalFormatting>
  <conditionalFormatting sqref="T62">
    <cfRule type="cellIs" dxfId="3762" priority="3807" operator="lessThanOrEqual">
      <formula>0</formula>
    </cfRule>
  </conditionalFormatting>
  <conditionalFormatting sqref="T62">
    <cfRule type="cellIs" dxfId="3761" priority="3805" operator="lessThanOrEqual">
      <formula>0</formula>
    </cfRule>
  </conditionalFormatting>
  <conditionalFormatting sqref="T62">
    <cfRule type="cellIs" dxfId="3760" priority="3806" operator="lessThanOrEqual">
      <formula>0</formula>
    </cfRule>
  </conditionalFormatting>
  <conditionalFormatting sqref="T62">
    <cfRule type="cellIs" dxfId="3759" priority="3804" operator="lessThanOrEqual">
      <formula>0</formula>
    </cfRule>
  </conditionalFormatting>
  <conditionalFormatting sqref="T62">
    <cfRule type="cellIs" dxfId="3758" priority="3803" operator="lessThanOrEqual">
      <formula>0</formula>
    </cfRule>
  </conditionalFormatting>
  <conditionalFormatting sqref="T62">
    <cfRule type="cellIs" dxfId="3757" priority="3802" operator="lessThanOrEqual">
      <formula>0</formula>
    </cfRule>
  </conditionalFormatting>
  <conditionalFormatting sqref="T62">
    <cfRule type="cellIs" dxfId="3756" priority="3801" operator="lessThanOrEqual">
      <formula>0</formula>
    </cfRule>
  </conditionalFormatting>
  <conditionalFormatting sqref="T62">
    <cfRule type="cellIs" dxfId="3755" priority="3800" operator="lessThanOrEqual">
      <formula>0</formula>
    </cfRule>
  </conditionalFormatting>
  <conditionalFormatting sqref="T62">
    <cfRule type="cellIs" dxfId="3754" priority="3792" operator="lessThanOrEqual">
      <formula>0</formula>
    </cfRule>
  </conditionalFormatting>
  <conditionalFormatting sqref="T62">
    <cfRule type="cellIs" dxfId="3753" priority="3791" operator="lessThanOrEqual">
      <formula>0</formula>
    </cfRule>
  </conditionalFormatting>
  <conditionalFormatting sqref="T62">
    <cfRule type="cellIs" dxfId="3752" priority="3790" operator="lessThanOrEqual">
      <formula>0</formula>
    </cfRule>
  </conditionalFormatting>
  <conditionalFormatting sqref="T62">
    <cfRule type="cellIs" dxfId="3751" priority="3788" operator="lessThanOrEqual">
      <formula>0</formula>
    </cfRule>
  </conditionalFormatting>
  <conditionalFormatting sqref="T62">
    <cfRule type="cellIs" dxfId="3750" priority="3789" operator="lessThanOrEqual">
      <formula>0</formula>
    </cfRule>
  </conditionalFormatting>
  <conditionalFormatting sqref="T62">
    <cfRule type="cellIs" dxfId="3749" priority="3787" operator="lessThanOrEqual">
      <formula>0</formula>
    </cfRule>
  </conditionalFormatting>
  <conditionalFormatting sqref="T62">
    <cfRule type="cellIs" dxfId="3748" priority="3786" operator="lessThanOrEqual">
      <formula>0</formula>
    </cfRule>
  </conditionalFormatting>
  <conditionalFormatting sqref="T62">
    <cfRule type="cellIs" dxfId="3747" priority="3770" operator="lessThanOrEqual">
      <formula>0</formula>
    </cfRule>
  </conditionalFormatting>
  <conditionalFormatting sqref="T62">
    <cfRule type="cellIs" dxfId="3746" priority="3769" operator="lessThanOrEqual">
      <formula>0</formula>
    </cfRule>
  </conditionalFormatting>
  <conditionalFormatting sqref="T62">
    <cfRule type="cellIs" dxfId="3745" priority="3768" operator="lessThanOrEqual">
      <formula>0</formula>
    </cfRule>
  </conditionalFormatting>
  <conditionalFormatting sqref="T62">
    <cfRule type="cellIs" dxfId="3744" priority="3767" operator="lessThanOrEqual">
      <formula>0</formula>
    </cfRule>
  </conditionalFormatting>
  <conditionalFormatting sqref="T62">
    <cfRule type="cellIs" dxfId="3743" priority="3719" operator="lessThanOrEqual">
      <formula>0</formula>
    </cfRule>
  </conditionalFormatting>
  <conditionalFormatting sqref="T62">
    <cfRule type="cellIs" dxfId="3742" priority="3720" operator="lessThanOrEqual">
      <formula>0</formula>
    </cfRule>
  </conditionalFormatting>
  <conditionalFormatting sqref="T62">
    <cfRule type="cellIs" dxfId="3741" priority="3718" operator="lessThanOrEqual">
      <formula>0</formula>
    </cfRule>
  </conditionalFormatting>
  <conditionalFormatting sqref="T62">
    <cfRule type="cellIs" dxfId="3740" priority="3715" operator="lessThanOrEqual">
      <formula>0</formula>
    </cfRule>
  </conditionalFormatting>
  <conditionalFormatting sqref="T62">
    <cfRule type="cellIs" dxfId="3739" priority="3716" operator="lessThanOrEqual">
      <formula>0</formula>
    </cfRule>
  </conditionalFormatting>
  <conditionalFormatting sqref="T62">
    <cfRule type="cellIs" dxfId="3738" priority="3714" operator="lessThanOrEqual">
      <formula>0</formula>
    </cfRule>
  </conditionalFormatting>
  <conditionalFormatting sqref="T62">
    <cfRule type="cellIs" dxfId="3737" priority="3713" operator="lessThanOrEqual">
      <formula>0</formula>
    </cfRule>
  </conditionalFormatting>
  <conditionalFormatting sqref="T62">
    <cfRule type="cellIs" dxfId="3736" priority="3712" operator="lessThanOrEqual">
      <formula>0</formula>
    </cfRule>
  </conditionalFormatting>
  <conditionalFormatting sqref="T62">
    <cfRule type="cellIs" dxfId="3735" priority="3711" operator="lessThanOrEqual">
      <formula>0</formula>
    </cfRule>
  </conditionalFormatting>
  <conditionalFormatting sqref="T63">
    <cfRule type="cellIs" dxfId="3734" priority="3710" operator="lessThanOrEqual">
      <formula>0</formula>
    </cfRule>
  </conditionalFormatting>
  <conditionalFormatting sqref="T62">
    <cfRule type="cellIs" dxfId="3733" priority="3709" operator="lessThanOrEqual">
      <formula>0</formula>
    </cfRule>
  </conditionalFormatting>
  <conditionalFormatting sqref="T62">
    <cfRule type="cellIs" dxfId="3732" priority="3708" operator="lessThanOrEqual">
      <formula>0</formula>
    </cfRule>
  </conditionalFormatting>
  <conditionalFormatting sqref="T62">
    <cfRule type="cellIs" dxfId="3731" priority="3707" operator="lessThanOrEqual">
      <formula>0</formula>
    </cfRule>
  </conditionalFormatting>
  <conditionalFormatting sqref="T62">
    <cfRule type="cellIs" dxfId="3730" priority="3706" operator="lessThanOrEqual">
      <formula>0</formula>
    </cfRule>
  </conditionalFormatting>
  <conditionalFormatting sqref="T62">
    <cfRule type="cellIs" dxfId="3729" priority="3705" operator="lessThanOrEqual">
      <formula>0</formula>
    </cfRule>
  </conditionalFormatting>
  <conditionalFormatting sqref="T62">
    <cfRule type="cellIs" dxfId="3728" priority="3704" operator="lessThanOrEqual">
      <formula>0</formula>
    </cfRule>
  </conditionalFormatting>
  <conditionalFormatting sqref="T62">
    <cfRule type="cellIs" dxfId="3727" priority="3703" operator="lessThanOrEqual">
      <formula>0</formula>
    </cfRule>
  </conditionalFormatting>
  <conditionalFormatting sqref="T62">
    <cfRule type="cellIs" dxfId="3726" priority="3702" operator="lessThanOrEqual">
      <formula>0</formula>
    </cfRule>
  </conditionalFormatting>
  <conditionalFormatting sqref="T62">
    <cfRule type="cellIs" dxfId="3725" priority="3701" operator="lessThanOrEqual">
      <formula>0</formula>
    </cfRule>
  </conditionalFormatting>
  <conditionalFormatting sqref="T62">
    <cfRule type="cellIs" dxfId="3724" priority="3700" operator="lessThanOrEqual">
      <formula>0</formula>
    </cfRule>
  </conditionalFormatting>
  <conditionalFormatting sqref="T62">
    <cfRule type="cellIs" dxfId="3723" priority="3699" operator="lessThanOrEqual">
      <formula>0</formula>
    </cfRule>
  </conditionalFormatting>
  <conditionalFormatting sqref="T62">
    <cfRule type="cellIs" dxfId="3722" priority="3698" operator="lessThanOrEqual">
      <formula>0</formula>
    </cfRule>
  </conditionalFormatting>
  <conditionalFormatting sqref="T62">
    <cfRule type="cellIs" dxfId="3721" priority="3697" operator="lessThanOrEqual">
      <formula>0</formula>
    </cfRule>
  </conditionalFormatting>
  <conditionalFormatting sqref="T63">
    <cfRule type="cellIs" dxfId="3720" priority="3696" operator="lessThanOrEqual">
      <formula>0</formula>
    </cfRule>
  </conditionalFormatting>
  <conditionalFormatting sqref="T63">
    <cfRule type="cellIs" dxfId="3719" priority="3695" operator="lessThanOrEqual">
      <formula>0</formula>
    </cfRule>
  </conditionalFormatting>
  <conditionalFormatting sqref="T62">
    <cfRule type="cellIs" dxfId="3718" priority="3694" operator="lessThanOrEqual">
      <formula>0</formula>
    </cfRule>
  </conditionalFormatting>
  <conditionalFormatting sqref="T62">
    <cfRule type="cellIs" dxfId="3717" priority="3693" operator="lessThanOrEqual">
      <formula>0</formula>
    </cfRule>
  </conditionalFormatting>
  <conditionalFormatting sqref="T62">
    <cfRule type="cellIs" dxfId="3716" priority="3744" operator="lessThanOrEqual">
      <formula>0</formula>
    </cfRule>
  </conditionalFormatting>
  <conditionalFormatting sqref="T62">
    <cfRule type="cellIs" dxfId="3715" priority="3742" operator="lessThanOrEqual">
      <formula>0</formula>
    </cfRule>
  </conditionalFormatting>
  <conditionalFormatting sqref="T62">
    <cfRule type="cellIs" dxfId="3714" priority="3743" operator="lessThanOrEqual">
      <formula>0</formula>
    </cfRule>
  </conditionalFormatting>
  <conditionalFormatting sqref="T62">
    <cfRule type="cellIs" dxfId="3713" priority="3741" operator="lessThanOrEqual">
      <formula>0</formula>
    </cfRule>
  </conditionalFormatting>
  <conditionalFormatting sqref="T62">
    <cfRule type="cellIs" dxfId="3712" priority="3740" operator="lessThanOrEqual">
      <formula>0</formula>
    </cfRule>
  </conditionalFormatting>
  <conditionalFormatting sqref="T62">
    <cfRule type="cellIs" dxfId="3711" priority="3739" operator="lessThanOrEqual">
      <formula>0</formula>
    </cfRule>
  </conditionalFormatting>
  <conditionalFormatting sqref="T62">
    <cfRule type="cellIs" dxfId="3710" priority="3738" operator="lessThanOrEqual">
      <formula>0</formula>
    </cfRule>
  </conditionalFormatting>
  <conditionalFormatting sqref="T62">
    <cfRule type="cellIs" dxfId="3709" priority="3737" operator="lessThanOrEqual">
      <formula>0</formula>
    </cfRule>
  </conditionalFormatting>
  <conditionalFormatting sqref="T62">
    <cfRule type="cellIs" dxfId="3708" priority="3735" operator="lessThanOrEqual">
      <formula>0</formula>
    </cfRule>
  </conditionalFormatting>
  <conditionalFormatting sqref="T62">
    <cfRule type="cellIs" dxfId="3707" priority="3736" operator="lessThanOrEqual">
      <formula>0</formula>
    </cfRule>
  </conditionalFormatting>
  <conditionalFormatting sqref="T62">
    <cfRule type="cellIs" dxfId="3706" priority="3734" operator="lessThanOrEqual">
      <formula>0</formula>
    </cfRule>
  </conditionalFormatting>
  <conditionalFormatting sqref="T62">
    <cfRule type="cellIs" dxfId="3705" priority="3733" operator="lessThanOrEqual">
      <formula>0</formula>
    </cfRule>
  </conditionalFormatting>
  <conditionalFormatting sqref="T62">
    <cfRule type="cellIs" dxfId="3704" priority="3732" operator="lessThanOrEqual">
      <formula>0</formula>
    </cfRule>
  </conditionalFormatting>
  <conditionalFormatting sqref="T62">
    <cfRule type="cellIs" dxfId="3703" priority="3731" operator="lessThanOrEqual">
      <formula>0</formula>
    </cfRule>
  </conditionalFormatting>
  <conditionalFormatting sqref="T62">
    <cfRule type="cellIs" dxfId="3702" priority="3730" operator="lessThanOrEqual">
      <formula>0</formula>
    </cfRule>
  </conditionalFormatting>
  <conditionalFormatting sqref="T62">
    <cfRule type="cellIs" dxfId="3701" priority="3729" operator="lessThanOrEqual">
      <formula>0</formula>
    </cfRule>
  </conditionalFormatting>
  <conditionalFormatting sqref="T62">
    <cfRule type="cellIs" dxfId="3700" priority="3728" operator="lessThanOrEqual">
      <formula>0</formula>
    </cfRule>
  </conditionalFormatting>
  <conditionalFormatting sqref="T62">
    <cfRule type="cellIs" dxfId="3699" priority="3727" operator="lessThanOrEqual">
      <formula>0</formula>
    </cfRule>
  </conditionalFormatting>
  <conditionalFormatting sqref="T62">
    <cfRule type="cellIs" dxfId="3698" priority="3726" operator="lessThanOrEqual">
      <formula>0</formula>
    </cfRule>
  </conditionalFormatting>
  <conditionalFormatting sqref="T62">
    <cfRule type="cellIs" dxfId="3697" priority="3725" operator="lessThanOrEqual">
      <formula>0</formula>
    </cfRule>
  </conditionalFormatting>
  <conditionalFormatting sqref="T62">
    <cfRule type="cellIs" dxfId="3696" priority="3724" operator="lessThanOrEqual">
      <formula>0</formula>
    </cfRule>
  </conditionalFormatting>
  <conditionalFormatting sqref="T62">
    <cfRule type="cellIs" dxfId="3695" priority="3691" operator="lessThanOrEqual">
      <formula>0</formula>
    </cfRule>
  </conditionalFormatting>
  <conditionalFormatting sqref="T63">
    <cfRule type="cellIs" dxfId="3694" priority="3690" operator="lessThanOrEqual">
      <formula>0</formula>
    </cfRule>
  </conditionalFormatting>
  <conditionalFormatting sqref="T63">
    <cfRule type="cellIs" dxfId="3693" priority="3689" operator="lessThanOrEqual">
      <formula>0</formula>
    </cfRule>
  </conditionalFormatting>
  <conditionalFormatting sqref="T62">
    <cfRule type="cellIs" dxfId="3692" priority="3717" operator="lessThanOrEqual">
      <formula>0</formula>
    </cfRule>
  </conditionalFormatting>
  <conditionalFormatting sqref="T62">
    <cfRule type="cellIs" dxfId="3691" priority="3722" operator="lessThanOrEqual">
      <formula>0</formula>
    </cfRule>
  </conditionalFormatting>
  <conditionalFormatting sqref="T62">
    <cfRule type="cellIs" dxfId="3690" priority="3723" operator="lessThanOrEqual">
      <formula>0</formula>
    </cfRule>
  </conditionalFormatting>
  <conditionalFormatting sqref="T62">
    <cfRule type="cellIs" dxfId="3689" priority="3721" operator="lessThanOrEqual">
      <formula>0</formula>
    </cfRule>
  </conditionalFormatting>
  <conditionalFormatting sqref="T62">
    <cfRule type="cellIs" dxfId="3688" priority="3692" operator="lessThanOrEqual">
      <formula>0</formula>
    </cfRule>
  </conditionalFormatting>
  <conditionalFormatting sqref="T62">
    <cfRule type="cellIs" dxfId="3687" priority="3687" operator="lessThanOrEqual">
      <formula>0</formula>
    </cfRule>
  </conditionalFormatting>
  <conditionalFormatting sqref="T62">
    <cfRule type="cellIs" dxfId="3686" priority="3686" operator="lessThanOrEqual">
      <formula>0</formula>
    </cfRule>
  </conditionalFormatting>
  <conditionalFormatting sqref="T62">
    <cfRule type="cellIs" dxfId="3685" priority="3688" operator="lessThanOrEqual">
      <formula>0</formula>
    </cfRule>
  </conditionalFormatting>
  <conditionalFormatting sqref="T62">
    <cfRule type="cellIs" dxfId="3684" priority="3685" operator="lessThanOrEqual">
      <formula>0</formula>
    </cfRule>
  </conditionalFormatting>
  <conditionalFormatting sqref="T62">
    <cfRule type="cellIs" dxfId="3683" priority="3684" operator="lessThanOrEqual">
      <formula>0</formula>
    </cfRule>
  </conditionalFormatting>
  <conditionalFormatting sqref="T62">
    <cfRule type="cellIs" dxfId="3682" priority="3683" operator="lessThanOrEqual">
      <formula>0</formula>
    </cfRule>
  </conditionalFormatting>
  <conditionalFormatting sqref="T62">
    <cfRule type="cellIs" dxfId="3681" priority="3670" operator="lessThanOrEqual">
      <formula>0</formula>
    </cfRule>
  </conditionalFormatting>
  <conditionalFormatting sqref="T62">
    <cfRule type="cellIs" dxfId="3680" priority="3672" operator="lessThanOrEqual">
      <formula>0</formula>
    </cfRule>
  </conditionalFormatting>
  <conditionalFormatting sqref="T62">
    <cfRule type="cellIs" dxfId="3679" priority="3671" operator="lessThanOrEqual">
      <formula>0</formula>
    </cfRule>
  </conditionalFormatting>
  <conditionalFormatting sqref="T62">
    <cfRule type="cellIs" dxfId="3678" priority="3669" operator="lessThanOrEqual">
      <formula>0</formula>
    </cfRule>
  </conditionalFormatting>
  <conditionalFormatting sqref="T62">
    <cfRule type="cellIs" dxfId="3677" priority="3668" operator="lessThanOrEqual">
      <formula>0</formula>
    </cfRule>
  </conditionalFormatting>
  <conditionalFormatting sqref="T62">
    <cfRule type="cellIs" dxfId="3676" priority="3667" operator="lessThanOrEqual">
      <formula>0</formula>
    </cfRule>
  </conditionalFormatting>
  <conditionalFormatting sqref="T62">
    <cfRule type="cellIs" dxfId="3675" priority="3666" operator="lessThanOrEqual">
      <formula>0</formula>
    </cfRule>
  </conditionalFormatting>
  <conditionalFormatting sqref="T62">
    <cfRule type="cellIs" dxfId="3674" priority="3657" operator="lessThanOrEqual">
      <formula>0</formula>
    </cfRule>
  </conditionalFormatting>
  <conditionalFormatting sqref="T62">
    <cfRule type="cellIs" dxfId="3673" priority="3653" operator="lessThanOrEqual">
      <formula>0</formula>
    </cfRule>
  </conditionalFormatting>
  <conditionalFormatting sqref="T62">
    <cfRule type="cellIs" dxfId="3672" priority="3655" operator="lessThanOrEqual">
      <formula>0</formula>
    </cfRule>
  </conditionalFormatting>
  <conditionalFormatting sqref="T62">
    <cfRule type="cellIs" dxfId="3671" priority="3658" operator="lessThanOrEqual">
      <formula>0</formula>
    </cfRule>
  </conditionalFormatting>
  <conditionalFormatting sqref="T62">
    <cfRule type="cellIs" dxfId="3670" priority="3656" operator="lessThanOrEqual">
      <formula>0</formula>
    </cfRule>
  </conditionalFormatting>
  <conditionalFormatting sqref="T62">
    <cfRule type="cellIs" dxfId="3669" priority="3654" operator="lessThanOrEqual">
      <formula>0</formula>
    </cfRule>
  </conditionalFormatting>
  <conditionalFormatting sqref="T62">
    <cfRule type="cellIs" dxfId="3668" priority="3652" operator="lessThanOrEqual">
      <formula>0</formula>
    </cfRule>
  </conditionalFormatting>
  <conditionalFormatting sqref="T62">
    <cfRule type="cellIs" dxfId="3667" priority="3651" operator="lessThanOrEqual">
      <formula>0</formula>
    </cfRule>
  </conditionalFormatting>
  <conditionalFormatting sqref="T62">
    <cfRule type="cellIs" dxfId="3666" priority="3650" operator="lessThanOrEqual">
      <formula>0</formula>
    </cfRule>
  </conditionalFormatting>
  <conditionalFormatting sqref="T62">
    <cfRule type="cellIs" dxfId="3665" priority="3649" operator="lessThanOrEqual">
      <formula>0</formula>
    </cfRule>
  </conditionalFormatting>
  <conditionalFormatting sqref="T62">
    <cfRule type="cellIs" dxfId="3664" priority="3648" operator="lessThanOrEqual">
      <formula>0</formula>
    </cfRule>
  </conditionalFormatting>
  <conditionalFormatting sqref="T62">
    <cfRule type="cellIs" dxfId="3663" priority="3647" operator="lessThanOrEqual">
      <formula>0</formula>
    </cfRule>
  </conditionalFormatting>
  <conditionalFormatting sqref="T62">
    <cfRule type="cellIs" dxfId="3662" priority="3646" operator="lessThanOrEqual">
      <formula>0</formula>
    </cfRule>
  </conditionalFormatting>
  <conditionalFormatting sqref="T62">
    <cfRule type="cellIs" dxfId="3661" priority="3645" operator="lessThanOrEqual">
      <formula>0</formula>
    </cfRule>
  </conditionalFormatting>
  <conditionalFormatting sqref="T62">
    <cfRule type="cellIs" dxfId="3660" priority="3644" operator="lessThanOrEqual">
      <formula>0</formula>
    </cfRule>
  </conditionalFormatting>
  <conditionalFormatting sqref="T62">
    <cfRule type="cellIs" dxfId="3659" priority="3639" operator="lessThanOrEqual">
      <formula>0</formula>
    </cfRule>
  </conditionalFormatting>
  <conditionalFormatting sqref="T62">
    <cfRule type="cellIs" dxfId="3658" priority="3638" operator="lessThanOrEqual">
      <formula>0</formula>
    </cfRule>
  </conditionalFormatting>
  <conditionalFormatting sqref="T62">
    <cfRule type="cellIs" dxfId="3657" priority="3637" operator="lessThanOrEqual">
      <formula>0</formula>
    </cfRule>
  </conditionalFormatting>
  <conditionalFormatting sqref="T62">
    <cfRule type="cellIs" dxfId="3656" priority="3636" operator="lessThanOrEqual">
      <formula>0</formula>
    </cfRule>
  </conditionalFormatting>
  <conditionalFormatting sqref="T62">
    <cfRule type="cellIs" dxfId="3655" priority="3635" operator="lessThanOrEqual">
      <formula>0</formula>
    </cfRule>
  </conditionalFormatting>
  <conditionalFormatting sqref="T62">
    <cfRule type="cellIs" dxfId="3654" priority="3634" operator="lessThanOrEqual">
      <formula>0</formula>
    </cfRule>
  </conditionalFormatting>
  <conditionalFormatting sqref="T62">
    <cfRule type="cellIs" dxfId="3653" priority="3633" operator="lessThanOrEqual">
      <formula>0</formula>
    </cfRule>
  </conditionalFormatting>
  <conditionalFormatting sqref="T62">
    <cfRule type="cellIs" dxfId="3652" priority="3632" operator="lessThanOrEqual">
      <formula>0</formula>
    </cfRule>
  </conditionalFormatting>
  <conditionalFormatting sqref="T62">
    <cfRule type="cellIs" dxfId="3651" priority="3631" operator="lessThanOrEqual">
      <formula>0</formula>
    </cfRule>
  </conditionalFormatting>
  <conditionalFormatting sqref="T62">
    <cfRule type="cellIs" dxfId="3650" priority="3629" operator="lessThanOrEqual">
      <formula>0</formula>
    </cfRule>
  </conditionalFormatting>
  <conditionalFormatting sqref="T62">
    <cfRule type="cellIs" dxfId="3649" priority="3630" operator="lessThanOrEqual">
      <formula>0</formula>
    </cfRule>
  </conditionalFormatting>
  <conditionalFormatting sqref="T62">
    <cfRule type="cellIs" dxfId="3648" priority="3628" operator="lessThanOrEqual">
      <formula>0</formula>
    </cfRule>
  </conditionalFormatting>
  <conditionalFormatting sqref="T62">
    <cfRule type="cellIs" dxfId="3647" priority="3626" operator="lessThanOrEqual">
      <formula>0</formula>
    </cfRule>
  </conditionalFormatting>
  <conditionalFormatting sqref="T62">
    <cfRule type="cellIs" dxfId="3646" priority="3627" operator="lessThanOrEqual">
      <formula>0</formula>
    </cfRule>
  </conditionalFormatting>
  <conditionalFormatting sqref="T62">
    <cfRule type="cellIs" dxfId="3645" priority="3625" operator="lessThanOrEqual">
      <formula>0</formula>
    </cfRule>
  </conditionalFormatting>
  <conditionalFormatting sqref="T62">
    <cfRule type="cellIs" dxfId="3644" priority="3624" operator="lessThanOrEqual">
      <formula>0</formula>
    </cfRule>
  </conditionalFormatting>
  <conditionalFormatting sqref="T62">
    <cfRule type="cellIs" dxfId="3643" priority="3623" operator="lessThanOrEqual">
      <formula>0</formula>
    </cfRule>
  </conditionalFormatting>
  <conditionalFormatting sqref="T62">
    <cfRule type="cellIs" dxfId="3642" priority="3622" operator="lessThanOrEqual">
      <formula>0</formula>
    </cfRule>
  </conditionalFormatting>
  <conditionalFormatting sqref="T62">
    <cfRule type="cellIs" dxfId="3641" priority="3621" operator="lessThanOrEqual">
      <formula>0</formula>
    </cfRule>
  </conditionalFormatting>
  <conditionalFormatting sqref="T62">
    <cfRule type="cellIs" dxfId="3640" priority="3620" operator="lessThanOrEqual">
      <formula>0</formula>
    </cfRule>
  </conditionalFormatting>
  <conditionalFormatting sqref="T62">
    <cfRule type="cellIs" dxfId="3639" priority="3619" operator="lessThanOrEqual">
      <formula>0</formula>
    </cfRule>
  </conditionalFormatting>
  <conditionalFormatting sqref="T63">
    <cfRule type="cellIs" dxfId="3638" priority="3618" operator="lessThanOrEqual">
      <formula>0</formula>
    </cfRule>
  </conditionalFormatting>
  <conditionalFormatting sqref="T63">
    <cfRule type="cellIs" dxfId="3637" priority="3682" operator="lessThanOrEqual">
      <formula>0</formula>
    </cfRule>
  </conditionalFormatting>
  <conditionalFormatting sqref="T62">
    <cfRule type="cellIs" dxfId="3636" priority="3681" operator="lessThanOrEqual">
      <formula>0</formula>
    </cfRule>
  </conditionalFormatting>
  <conditionalFormatting sqref="T62">
    <cfRule type="cellIs" dxfId="3635" priority="3680" operator="lessThanOrEqual">
      <formula>0</formula>
    </cfRule>
  </conditionalFormatting>
  <conditionalFormatting sqref="T62">
    <cfRule type="cellIs" dxfId="3634" priority="3678" operator="lessThanOrEqual">
      <formula>0</formula>
    </cfRule>
  </conditionalFormatting>
  <conditionalFormatting sqref="T62">
    <cfRule type="cellIs" dxfId="3633" priority="3679" operator="lessThanOrEqual">
      <formula>0</formula>
    </cfRule>
  </conditionalFormatting>
  <conditionalFormatting sqref="T62">
    <cfRule type="cellIs" dxfId="3632" priority="3677" operator="lessThanOrEqual">
      <formula>0</formula>
    </cfRule>
  </conditionalFormatting>
  <conditionalFormatting sqref="T62">
    <cfRule type="cellIs" dxfId="3631" priority="3676" operator="lessThanOrEqual">
      <formula>0</formula>
    </cfRule>
  </conditionalFormatting>
  <conditionalFormatting sqref="T62">
    <cfRule type="cellIs" dxfId="3630" priority="3675" operator="lessThanOrEqual">
      <formula>0</formula>
    </cfRule>
  </conditionalFormatting>
  <conditionalFormatting sqref="T62">
    <cfRule type="cellIs" dxfId="3629" priority="3674" operator="lessThanOrEqual">
      <formula>0</formula>
    </cfRule>
  </conditionalFormatting>
  <conditionalFormatting sqref="T62">
    <cfRule type="cellIs" dxfId="3628" priority="3673" operator="lessThanOrEqual">
      <formula>0</formula>
    </cfRule>
  </conditionalFormatting>
  <conditionalFormatting sqref="T62">
    <cfRule type="cellIs" dxfId="3627" priority="3665" operator="lessThanOrEqual">
      <formula>0</formula>
    </cfRule>
  </conditionalFormatting>
  <conditionalFormatting sqref="T62">
    <cfRule type="cellIs" dxfId="3626" priority="3664" operator="lessThanOrEqual">
      <formula>0</formula>
    </cfRule>
  </conditionalFormatting>
  <conditionalFormatting sqref="T62">
    <cfRule type="cellIs" dxfId="3625" priority="3663" operator="lessThanOrEqual">
      <formula>0</formula>
    </cfRule>
  </conditionalFormatting>
  <conditionalFormatting sqref="T62">
    <cfRule type="cellIs" dxfId="3624" priority="3661" operator="lessThanOrEqual">
      <formula>0</formula>
    </cfRule>
  </conditionalFormatting>
  <conditionalFormatting sqref="T62">
    <cfRule type="cellIs" dxfId="3623" priority="3662" operator="lessThanOrEqual">
      <formula>0</formula>
    </cfRule>
  </conditionalFormatting>
  <conditionalFormatting sqref="T62">
    <cfRule type="cellIs" dxfId="3622" priority="3660" operator="lessThanOrEqual">
      <formula>0</formula>
    </cfRule>
  </conditionalFormatting>
  <conditionalFormatting sqref="T62">
    <cfRule type="cellIs" dxfId="3621" priority="3659" operator="lessThanOrEqual">
      <formula>0</formula>
    </cfRule>
  </conditionalFormatting>
  <conditionalFormatting sqref="T62">
    <cfRule type="cellIs" dxfId="3620" priority="3643" operator="lessThanOrEqual">
      <formula>0</formula>
    </cfRule>
  </conditionalFormatting>
  <conditionalFormatting sqref="T62">
    <cfRule type="cellIs" dxfId="3619" priority="3642" operator="lessThanOrEqual">
      <formula>0</formula>
    </cfRule>
  </conditionalFormatting>
  <conditionalFormatting sqref="T62">
    <cfRule type="cellIs" dxfId="3618" priority="3641" operator="lessThanOrEqual">
      <formula>0</formula>
    </cfRule>
  </conditionalFormatting>
  <conditionalFormatting sqref="T62">
    <cfRule type="cellIs" dxfId="3617" priority="3640" operator="lessThanOrEqual">
      <formula>0</formula>
    </cfRule>
  </conditionalFormatting>
  <conditionalFormatting sqref="T62">
    <cfRule type="cellIs" dxfId="3616" priority="3592" operator="lessThanOrEqual">
      <formula>0</formula>
    </cfRule>
  </conditionalFormatting>
  <conditionalFormatting sqref="T62">
    <cfRule type="cellIs" dxfId="3615" priority="3593" operator="lessThanOrEqual">
      <formula>0</formula>
    </cfRule>
  </conditionalFormatting>
  <conditionalFormatting sqref="T62">
    <cfRule type="cellIs" dxfId="3614" priority="3591" operator="lessThanOrEqual">
      <formula>0</formula>
    </cfRule>
  </conditionalFormatting>
  <conditionalFormatting sqref="T62">
    <cfRule type="cellIs" dxfId="3613" priority="3588" operator="lessThanOrEqual">
      <formula>0</formula>
    </cfRule>
  </conditionalFormatting>
  <conditionalFormatting sqref="T62">
    <cfRule type="cellIs" dxfId="3612" priority="3589" operator="lessThanOrEqual">
      <formula>0</formula>
    </cfRule>
  </conditionalFormatting>
  <conditionalFormatting sqref="T62">
    <cfRule type="cellIs" dxfId="3611" priority="3587" operator="lessThanOrEqual">
      <formula>0</formula>
    </cfRule>
  </conditionalFormatting>
  <conditionalFormatting sqref="T62">
    <cfRule type="cellIs" dxfId="3610" priority="3586" operator="lessThanOrEqual">
      <formula>0</formula>
    </cfRule>
  </conditionalFormatting>
  <conditionalFormatting sqref="T62">
    <cfRule type="cellIs" dxfId="3609" priority="3585" operator="lessThanOrEqual">
      <formula>0</formula>
    </cfRule>
  </conditionalFormatting>
  <conditionalFormatting sqref="T62">
    <cfRule type="cellIs" dxfId="3608" priority="3584" operator="lessThanOrEqual">
      <formula>0</formula>
    </cfRule>
  </conditionalFormatting>
  <conditionalFormatting sqref="T63">
    <cfRule type="cellIs" dxfId="3607" priority="3583" operator="lessThanOrEqual">
      <formula>0</formula>
    </cfRule>
  </conditionalFormatting>
  <conditionalFormatting sqref="T62">
    <cfRule type="cellIs" dxfId="3606" priority="3582" operator="lessThanOrEqual">
      <formula>0</formula>
    </cfRule>
  </conditionalFormatting>
  <conditionalFormatting sqref="T62">
    <cfRule type="cellIs" dxfId="3605" priority="3581" operator="lessThanOrEqual">
      <formula>0</formula>
    </cfRule>
  </conditionalFormatting>
  <conditionalFormatting sqref="T62">
    <cfRule type="cellIs" dxfId="3604" priority="3580" operator="lessThanOrEqual">
      <formula>0</formula>
    </cfRule>
  </conditionalFormatting>
  <conditionalFormatting sqref="T62">
    <cfRule type="cellIs" dxfId="3603" priority="3579" operator="lessThanOrEqual">
      <formula>0</formula>
    </cfRule>
  </conditionalFormatting>
  <conditionalFormatting sqref="T62">
    <cfRule type="cellIs" dxfId="3602" priority="3578" operator="lessThanOrEqual">
      <formula>0</formula>
    </cfRule>
  </conditionalFormatting>
  <conditionalFormatting sqref="T62">
    <cfRule type="cellIs" dxfId="3601" priority="3577" operator="lessThanOrEqual">
      <formula>0</formula>
    </cfRule>
  </conditionalFormatting>
  <conditionalFormatting sqref="T62">
    <cfRule type="cellIs" dxfId="3600" priority="3576" operator="lessThanOrEqual">
      <formula>0</formula>
    </cfRule>
  </conditionalFormatting>
  <conditionalFormatting sqref="T62">
    <cfRule type="cellIs" dxfId="3599" priority="3575" operator="lessThanOrEqual">
      <formula>0</formula>
    </cfRule>
  </conditionalFormatting>
  <conditionalFormatting sqref="T62">
    <cfRule type="cellIs" dxfId="3598" priority="3574" operator="lessThanOrEqual">
      <formula>0</formula>
    </cfRule>
  </conditionalFormatting>
  <conditionalFormatting sqref="T62">
    <cfRule type="cellIs" dxfId="3597" priority="3573" operator="lessThanOrEqual">
      <formula>0</formula>
    </cfRule>
  </conditionalFormatting>
  <conditionalFormatting sqref="T62">
    <cfRule type="cellIs" dxfId="3596" priority="3572" operator="lessThanOrEqual">
      <formula>0</formula>
    </cfRule>
  </conditionalFormatting>
  <conditionalFormatting sqref="T62">
    <cfRule type="cellIs" dxfId="3595" priority="3571" operator="lessThanOrEqual">
      <formula>0</formula>
    </cfRule>
  </conditionalFormatting>
  <conditionalFormatting sqref="T62">
    <cfRule type="cellIs" dxfId="3594" priority="3570" operator="lessThanOrEqual">
      <formula>0</formula>
    </cfRule>
  </conditionalFormatting>
  <conditionalFormatting sqref="T63">
    <cfRule type="cellIs" dxfId="3593" priority="3569" operator="lessThanOrEqual">
      <formula>0</formula>
    </cfRule>
  </conditionalFormatting>
  <conditionalFormatting sqref="T63">
    <cfRule type="cellIs" dxfId="3592" priority="3568" operator="lessThanOrEqual">
      <formula>0</formula>
    </cfRule>
  </conditionalFormatting>
  <conditionalFormatting sqref="T62">
    <cfRule type="cellIs" dxfId="3591" priority="3567" operator="lessThanOrEqual">
      <formula>0</formula>
    </cfRule>
  </conditionalFormatting>
  <conditionalFormatting sqref="T62">
    <cfRule type="cellIs" dxfId="3590" priority="3566" operator="lessThanOrEqual">
      <formula>0</formula>
    </cfRule>
  </conditionalFormatting>
  <conditionalFormatting sqref="T62">
    <cfRule type="cellIs" dxfId="3589" priority="3617" operator="lessThanOrEqual">
      <formula>0</formula>
    </cfRule>
  </conditionalFormatting>
  <conditionalFormatting sqref="T62">
    <cfRule type="cellIs" dxfId="3588" priority="3615" operator="lessThanOrEqual">
      <formula>0</formula>
    </cfRule>
  </conditionalFormatting>
  <conditionalFormatting sqref="T62">
    <cfRule type="cellIs" dxfId="3587" priority="3616" operator="lessThanOrEqual">
      <formula>0</formula>
    </cfRule>
  </conditionalFormatting>
  <conditionalFormatting sqref="T62">
    <cfRule type="cellIs" dxfId="3586" priority="3614" operator="lessThanOrEqual">
      <formula>0</formula>
    </cfRule>
  </conditionalFormatting>
  <conditionalFormatting sqref="T62">
    <cfRule type="cellIs" dxfId="3585" priority="3613" operator="lessThanOrEqual">
      <formula>0</formula>
    </cfRule>
  </conditionalFormatting>
  <conditionalFormatting sqref="T62">
    <cfRule type="cellIs" dxfId="3584" priority="3612" operator="lessThanOrEqual">
      <formula>0</formula>
    </cfRule>
  </conditionalFormatting>
  <conditionalFormatting sqref="T62">
    <cfRule type="cellIs" dxfId="3583" priority="3611" operator="lessThanOrEqual">
      <formula>0</formula>
    </cfRule>
  </conditionalFormatting>
  <conditionalFormatting sqref="T62">
    <cfRule type="cellIs" dxfId="3582" priority="3610" operator="lessThanOrEqual">
      <formula>0</formula>
    </cfRule>
  </conditionalFormatting>
  <conditionalFormatting sqref="T62">
    <cfRule type="cellIs" dxfId="3581" priority="3608" operator="lessThanOrEqual">
      <formula>0</formula>
    </cfRule>
  </conditionalFormatting>
  <conditionalFormatting sqref="T62">
    <cfRule type="cellIs" dxfId="3580" priority="3609" operator="lessThanOrEqual">
      <formula>0</formula>
    </cfRule>
  </conditionalFormatting>
  <conditionalFormatting sqref="T62">
    <cfRule type="cellIs" dxfId="3579" priority="3607" operator="lessThanOrEqual">
      <formula>0</formula>
    </cfRule>
  </conditionalFormatting>
  <conditionalFormatting sqref="T62">
    <cfRule type="cellIs" dxfId="3578" priority="3606" operator="lessThanOrEqual">
      <formula>0</formula>
    </cfRule>
  </conditionalFormatting>
  <conditionalFormatting sqref="T62">
    <cfRule type="cellIs" dxfId="3577" priority="3605" operator="lessThanOrEqual">
      <formula>0</formula>
    </cfRule>
  </conditionalFormatting>
  <conditionalFormatting sqref="T62">
    <cfRule type="cellIs" dxfId="3576" priority="3604" operator="lessThanOrEqual">
      <formula>0</formula>
    </cfRule>
  </conditionalFormatting>
  <conditionalFormatting sqref="T62">
    <cfRule type="cellIs" dxfId="3575" priority="3603" operator="lessThanOrEqual">
      <formula>0</formula>
    </cfRule>
  </conditionalFormatting>
  <conditionalFormatting sqref="T62">
    <cfRule type="cellIs" dxfId="3574" priority="3602" operator="lessThanOrEqual">
      <formula>0</formula>
    </cfRule>
  </conditionalFormatting>
  <conditionalFormatting sqref="T62">
    <cfRule type="cellIs" dxfId="3573" priority="3601" operator="lessThanOrEqual">
      <formula>0</formula>
    </cfRule>
  </conditionalFormatting>
  <conditionalFormatting sqref="T62">
    <cfRule type="cellIs" dxfId="3572" priority="3600" operator="lessThanOrEqual">
      <formula>0</formula>
    </cfRule>
  </conditionalFormatting>
  <conditionalFormatting sqref="T62">
    <cfRule type="cellIs" dxfId="3571" priority="3599" operator="lessThanOrEqual">
      <formula>0</formula>
    </cfRule>
  </conditionalFormatting>
  <conditionalFormatting sqref="T62">
    <cfRule type="cellIs" dxfId="3570" priority="3598" operator="lessThanOrEqual">
      <formula>0</formula>
    </cfRule>
  </conditionalFormatting>
  <conditionalFormatting sqref="T62">
    <cfRule type="cellIs" dxfId="3569" priority="3597" operator="lessThanOrEqual">
      <formula>0</formula>
    </cfRule>
  </conditionalFormatting>
  <conditionalFormatting sqref="T62">
    <cfRule type="cellIs" dxfId="3568" priority="3564" operator="lessThanOrEqual">
      <formula>0</formula>
    </cfRule>
  </conditionalFormatting>
  <conditionalFormatting sqref="T63">
    <cfRule type="cellIs" dxfId="3567" priority="3563" operator="lessThanOrEqual">
      <formula>0</formula>
    </cfRule>
  </conditionalFormatting>
  <conditionalFormatting sqref="T63">
    <cfRule type="cellIs" dxfId="3566" priority="3562" operator="lessThanOrEqual">
      <formula>0</formula>
    </cfRule>
  </conditionalFormatting>
  <conditionalFormatting sqref="T62">
    <cfRule type="cellIs" dxfId="3565" priority="3590" operator="lessThanOrEqual">
      <formula>0</formula>
    </cfRule>
  </conditionalFormatting>
  <conditionalFormatting sqref="T62">
    <cfRule type="cellIs" dxfId="3564" priority="3595" operator="lessThanOrEqual">
      <formula>0</formula>
    </cfRule>
  </conditionalFormatting>
  <conditionalFormatting sqref="T62">
    <cfRule type="cellIs" dxfId="3563" priority="3596" operator="lessThanOrEqual">
      <formula>0</formula>
    </cfRule>
  </conditionalFormatting>
  <conditionalFormatting sqref="T62">
    <cfRule type="cellIs" dxfId="3562" priority="3594" operator="lessThanOrEqual">
      <formula>0</formula>
    </cfRule>
  </conditionalFormatting>
  <conditionalFormatting sqref="T62">
    <cfRule type="cellIs" dxfId="3561" priority="3565" operator="lessThanOrEqual">
      <formula>0</formula>
    </cfRule>
  </conditionalFormatting>
  <conditionalFormatting sqref="T62">
    <cfRule type="cellIs" dxfId="3560" priority="3560" operator="lessThanOrEqual">
      <formula>0</formula>
    </cfRule>
  </conditionalFormatting>
  <conditionalFormatting sqref="T62">
    <cfRule type="cellIs" dxfId="3559" priority="3559" operator="lessThanOrEqual">
      <formula>0</formula>
    </cfRule>
  </conditionalFormatting>
  <conditionalFormatting sqref="T62">
    <cfRule type="cellIs" dxfId="3558" priority="3561" operator="lessThanOrEqual">
      <formula>0</formula>
    </cfRule>
  </conditionalFormatting>
  <conditionalFormatting sqref="T62">
    <cfRule type="cellIs" dxfId="3557" priority="3558" operator="lessThanOrEqual">
      <formula>0</formula>
    </cfRule>
  </conditionalFormatting>
  <conditionalFormatting sqref="T64">
    <cfRule type="cellIs" dxfId="3556" priority="3554" operator="lessThanOrEqual">
      <formula>0</formula>
    </cfRule>
  </conditionalFormatting>
  <conditionalFormatting sqref="T64">
    <cfRule type="cellIs" dxfId="3555" priority="3553" operator="lessThanOrEqual">
      <formula>0</formula>
    </cfRule>
  </conditionalFormatting>
  <conditionalFormatting sqref="T64">
    <cfRule type="cellIs" dxfId="3554" priority="3552" operator="lessThanOrEqual">
      <formula>0</formula>
    </cfRule>
  </conditionalFormatting>
  <conditionalFormatting sqref="T64">
    <cfRule type="cellIs" dxfId="3553" priority="3549" operator="lessThanOrEqual">
      <formula>0</formula>
    </cfRule>
  </conditionalFormatting>
  <conditionalFormatting sqref="T64">
    <cfRule type="cellIs" dxfId="3552" priority="3551" operator="lessThanOrEqual">
      <formula>0</formula>
    </cfRule>
  </conditionalFormatting>
  <conditionalFormatting sqref="T64">
    <cfRule type="cellIs" dxfId="3551" priority="3550" operator="lessThanOrEqual">
      <formula>0</formula>
    </cfRule>
  </conditionalFormatting>
  <conditionalFormatting sqref="T64">
    <cfRule type="cellIs" dxfId="3550" priority="3548" operator="lessThanOrEqual">
      <formula>0</formula>
    </cfRule>
  </conditionalFormatting>
  <conditionalFormatting sqref="T64">
    <cfRule type="cellIs" dxfId="3549" priority="3547" operator="lessThanOrEqual">
      <formula>0</formula>
    </cfRule>
  </conditionalFormatting>
  <conditionalFormatting sqref="T64">
    <cfRule type="cellIs" dxfId="3548" priority="3545" operator="lessThanOrEqual">
      <formula>0</formula>
    </cfRule>
  </conditionalFormatting>
  <conditionalFormatting sqref="T64">
    <cfRule type="cellIs" dxfId="3547" priority="3544" operator="lessThanOrEqual">
      <formula>0</formula>
    </cfRule>
  </conditionalFormatting>
  <conditionalFormatting sqref="T64">
    <cfRule type="cellIs" dxfId="3546" priority="3546" operator="lessThanOrEqual">
      <formula>0</formula>
    </cfRule>
  </conditionalFormatting>
  <conditionalFormatting sqref="T64">
    <cfRule type="cellIs" dxfId="3545" priority="3543" operator="lessThanOrEqual">
      <formula>0</formula>
    </cfRule>
  </conditionalFormatting>
  <conditionalFormatting sqref="T64">
    <cfRule type="cellIs" dxfId="3544" priority="3542" operator="lessThanOrEqual">
      <formula>0</formula>
    </cfRule>
  </conditionalFormatting>
  <conditionalFormatting sqref="T64">
    <cfRule type="cellIs" dxfId="3543" priority="3541" operator="lessThanOrEqual">
      <formula>0</formula>
    </cfRule>
  </conditionalFormatting>
  <conditionalFormatting sqref="T64">
    <cfRule type="cellIs" dxfId="3542" priority="3540" operator="lessThanOrEqual">
      <formula>0</formula>
    </cfRule>
  </conditionalFormatting>
  <conditionalFormatting sqref="T65">
    <cfRule type="cellIs" dxfId="3541" priority="3539" operator="lessThanOrEqual">
      <formula>0</formula>
    </cfRule>
  </conditionalFormatting>
  <conditionalFormatting sqref="T64">
    <cfRule type="cellIs" dxfId="3540" priority="3538" operator="lessThanOrEqual">
      <formula>0</formula>
    </cfRule>
  </conditionalFormatting>
  <conditionalFormatting sqref="T64">
    <cfRule type="cellIs" dxfId="3539" priority="3535" operator="lessThanOrEqual">
      <formula>0</formula>
    </cfRule>
  </conditionalFormatting>
  <conditionalFormatting sqref="T64">
    <cfRule type="cellIs" dxfId="3538" priority="3536" operator="lessThanOrEqual">
      <formula>0</formula>
    </cfRule>
  </conditionalFormatting>
  <conditionalFormatting sqref="T64">
    <cfRule type="cellIs" dxfId="3537" priority="3534" operator="lessThanOrEqual">
      <formula>0</formula>
    </cfRule>
  </conditionalFormatting>
  <conditionalFormatting sqref="T69:T71">
    <cfRule type="cellIs" dxfId="3536" priority="3557" operator="lessThanOrEqual">
      <formula>0</formula>
    </cfRule>
  </conditionalFormatting>
  <conditionalFormatting sqref="T69:T71">
    <cfRule type="cellIs" dxfId="3535" priority="3556" operator="lessThanOrEqual">
      <formula>0</formula>
    </cfRule>
  </conditionalFormatting>
  <conditionalFormatting sqref="T64">
    <cfRule type="cellIs" dxfId="3534" priority="3555" operator="lessThanOrEqual">
      <formula>0</formula>
    </cfRule>
  </conditionalFormatting>
  <conditionalFormatting sqref="T64">
    <cfRule type="cellIs" dxfId="3533" priority="3537" operator="lessThanOrEqual">
      <formula>0</formula>
    </cfRule>
  </conditionalFormatting>
  <conditionalFormatting sqref="T64">
    <cfRule type="cellIs" dxfId="3532" priority="3533" operator="lessThanOrEqual">
      <formula>0</formula>
    </cfRule>
  </conditionalFormatting>
  <conditionalFormatting sqref="T64">
    <cfRule type="cellIs" dxfId="3531" priority="3532" operator="lessThanOrEqual">
      <formula>0</formula>
    </cfRule>
  </conditionalFormatting>
  <conditionalFormatting sqref="T64">
    <cfRule type="cellIs" dxfId="3530" priority="3531" operator="lessThanOrEqual">
      <formula>0</formula>
    </cfRule>
  </conditionalFormatting>
  <conditionalFormatting sqref="T66">
    <cfRule type="cellIs" dxfId="3529" priority="3530" operator="lessThanOrEqual">
      <formula>0</formula>
    </cfRule>
  </conditionalFormatting>
  <conditionalFormatting sqref="T66">
    <cfRule type="cellIs" dxfId="3528" priority="3529" operator="lessThanOrEqual">
      <formula>0</formula>
    </cfRule>
  </conditionalFormatting>
  <conditionalFormatting sqref="T66">
    <cfRule type="cellIs" dxfId="3527" priority="3527" operator="lessThanOrEqual">
      <formula>0</formula>
    </cfRule>
  </conditionalFormatting>
  <conditionalFormatting sqref="T66">
    <cfRule type="cellIs" dxfId="3526" priority="3528" operator="lessThanOrEqual">
      <formula>0</formula>
    </cfRule>
  </conditionalFormatting>
  <conditionalFormatting sqref="T66">
    <cfRule type="cellIs" dxfId="3525" priority="3526" operator="lessThanOrEqual">
      <formula>0</formula>
    </cfRule>
  </conditionalFormatting>
  <conditionalFormatting sqref="T66">
    <cfRule type="cellIs" dxfId="3524" priority="3525" operator="lessThanOrEqual">
      <formula>0</formula>
    </cfRule>
  </conditionalFormatting>
  <conditionalFormatting sqref="T66">
    <cfRule type="cellIs" dxfId="3523" priority="3524" operator="lessThanOrEqual">
      <formula>0</formula>
    </cfRule>
  </conditionalFormatting>
  <conditionalFormatting sqref="T66">
    <cfRule type="cellIs" dxfId="3522" priority="3523" operator="lessThanOrEqual">
      <formula>0</formula>
    </cfRule>
  </conditionalFormatting>
  <conditionalFormatting sqref="T64">
    <cfRule type="cellIs" dxfId="3521" priority="3513" operator="lessThanOrEqual">
      <formula>0</formula>
    </cfRule>
  </conditionalFormatting>
  <conditionalFormatting sqref="T64">
    <cfRule type="cellIs" dxfId="3520" priority="3512" operator="lessThanOrEqual">
      <formula>0</formula>
    </cfRule>
  </conditionalFormatting>
  <conditionalFormatting sqref="T66">
    <cfRule type="cellIs" dxfId="3519" priority="3504" operator="lessThanOrEqual">
      <formula>0</formula>
    </cfRule>
  </conditionalFormatting>
  <conditionalFormatting sqref="T66">
    <cfRule type="cellIs" dxfId="3518" priority="3503" operator="lessThanOrEqual">
      <formula>0</formula>
    </cfRule>
  </conditionalFormatting>
  <conditionalFormatting sqref="T66">
    <cfRule type="cellIs" dxfId="3517" priority="3502" operator="lessThanOrEqual">
      <formula>0</formula>
    </cfRule>
  </conditionalFormatting>
  <conditionalFormatting sqref="T64">
    <cfRule type="cellIs" dxfId="3516" priority="3511" operator="lessThanOrEqual">
      <formula>0</formula>
    </cfRule>
  </conditionalFormatting>
  <conditionalFormatting sqref="T64">
    <cfRule type="cellIs" dxfId="3515" priority="3510" operator="lessThanOrEqual">
      <formula>0</formula>
    </cfRule>
  </conditionalFormatting>
  <conditionalFormatting sqref="T64">
    <cfRule type="cellIs" dxfId="3514" priority="3509" operator="lessThanOrEqual">
      <formula>0</formula>
    </cfRule>
  </conditionalFormatting>
  <conditionalFormatting sqref="T64">
    <cfRule type="cellIs" dxfId="3513" priority="3508" operator="lessThanOrEqual">
      <formula>0</formula>
    </cfRule>
  </conditionalFormatting>
  <conditionalFormatting sqref="T64">
    <cfRule type="cellIs" dxfId="3512" priority="3507" operator="lessThanOrEqual">
      <formula>0</formula>
    </cfRule>
  </conditionalFormatting>
  <conditionalFormatting sqref="T64">
    <cfRule type="cellIs" dxfId="3511" priority="3506" operator="lessThanOrEqual">
      <formula>0</formula>
    </cfRule>
  </conditionalFormatting>
  <conditionalFormatting sqref="T66">
    <cfRule type="cellIs" dxfId="3510" priority="3499" operator="lessThanOrEqual">
      <formula>0</formula>
    </cfRule>
  </conditionalFormatting>
  <conditionalFormatting sqref="T66">
    <cfRule type="cellIs" dxfId="3509" priority="3501" operator="lessThanOrEqual">
      <formula>0</formula>
    </cfRule>
  </conditionalFormatting>
  <conditionalFormatting sqref="T66">
    <cfRule type="cellIs" dxfId="3508" priority="3500" operator="lessThanOrEqual">
      <formula>0</formula>
    </cfRule>
  </conditionalFormatting>
  <conditionalFormatting sqref="T66">
    <cfRule type="cellIs" dxfId="3507" priority="3498" operator="lessThanOrEqual">
      <formula>0</formula>
    </cfRule>
  </conditionalFormatting>
  <conditionalFormatting sqref="T65">
    <cfRule type="cellIs" dxfId="3506" priority="3497" operator="lessThanOrEqual">
      <formula>0</formula>
    </cfRule>
  </conditionalFormatting>
  <conditionalFormatting sqref="T64">
    <cfRule type="cellIs" dxfId="3505" priority="3495" operator="lessThanOrEqual">
      <formula>0</formula>
    </cfRule>
  </conditionalFormatting>
  <conditionalFormatting sqref="T64">
    <cfRule type="cellIs" dxfId="3504" priority="3496" operator="lessThanOrEqual">
      <formula>0</formula>
    </cfRule>
  </conditionalFormatting>
  <conditionalFormatting sqref="T64">
    <cfRule type="cellIs" dxfId="3503" priority="3494" operator="lessThanOrEqual">
      <formula>0</formula>
    </cfRule>
  </conditionalFormatting>
  <conditionalFormatting sqref="T64">
    <cfRule type="cellIs" dxfId="3502" priority="3493" operator="lessThanOrEqual">
      <formula>0</formula>
    </cfRule>
  </conditionalFormatting>
  <conditionalFormatting sqref="T64">
    <cfRule type="cellIs" dxfId="3501" priority="3492" operator="lessThanOrEqual">
      <formula>0</formula>
    </cfRule>
  </conditionalFormatting>
  <conditionalFormatting sqref="T64">
    <cfRule type="cellIs" dxfId="3500" priority="3491" operator="lessThanOrEqual">
      <formula>0</formula>
    </cfRule>
  </conditionalFormatting>
  <conditionalFormatting sqref="T64">
    <cfRule type="cellIs" dxfId="3499" priority="3490" operator="lessThanOrEqual">
      <formula>0</formula>
    </cfRule>
  </conditionalFormatting>
  <conditionalFormatting sqref="T64">
    <cfRule type="cellIs" dxfId="3498" priority="3489" operator="lessThanOrEqual">
      <formula>0</formula>
    </cfRule>
  </conditionalFormatting>
  <conditionalFormatting sqref="T66">
    <cfRule type="cellIs" dxfId="3497" priority="3488" operator="lessThanOrEqual">
      <formula>0</formula>
    </cfRule>
  </conditionalFormatting>
  <conditionalFormatting sqref="T66">
    <cfRule type="cellIs" dxfId="3496" priority="3486" operator="lessThanOrEqual">
      <formula>0</formula>
    </cfRule>
  </conditionalFormatting>
  <conditionalFormatting sqref="T66">
    <cfRule type="cellIs" dxfId="3495" priority="3485" operator="lessThanOrEqual">
      <formula>0</formula>
    </cfRule>
  </conditionalFormatting>
  <conditionalFormatting sqref="T66">
    <cfRule type="cellIs" dxfId="3494" priority="3487" operator="lessThanOrEqual">
      <formula>0</formula>
    </cfRule>
  </conditionalFormatting>
  <conditionalFormatting sqref="T66">
    <cfRule type="cellIs" dxfId="3493" priority="3484" operator="lessThanOrEqual">
      <formula>0</formula>
    </cfRule>
  </conditionalFormatting>
  <conditionalFormatting sqref="T66">
    <cfRule type="cellIs" dxfId="3492" priority="3483" operator="lessThanOrEqual">
      <formula>0</formula>
    </cfRule>
  </conditionalFormatting>
  <conditionalFormatting sqref="T66">
    <cfRule type="cellIs" dxfId="3491" priority="3482" operator="lessThanOrEqual">
      <formula>0</formula>
    </cfRule>
  </conditionalFormatting>
  <conditionalFormatting sqref="T66">
    <cfRule type="cellIs" dxfId="3490" priority="3481" operator="lessThanOrEqual">
      <formula>0</formula>
    </cfRule>
  </conditionalFormatting>
  <conditionalFormatting sqref="T64">
    <cfRule type="cellIs" dxfId="3489" priority="3480" operator="lessThanOrEqual">
      <formula>0</formula>
    </cfRule>
  </conditionalFormatting>
  <conditionalFormatting sqref="T67">
    <cfRule type="cellIs" dxfId="3488" priority="3479" operator="lessThanOrEqual">
      <formula>0</formula>
    </cfRule>
  </conditionalFormatting>
  <conditionalFormatting sqref="T64">
    <cfRule type="cellIs" dxfId="3487" priority="3478" operator="lessThanOrEqual">
      <formula>0</formula>
    </cfRule>
  </conditionalFormatting>
  <conditionalFormatting sqref="T64">
    <cfRule type="cellIs" dxfId="3486" priority="3477" operator="lessThanOrEqual">
      <formula>0</formula>
    </cfRule>
  </conditionalFormatting>
  <conditionalFormatting sqref="T64">
    <cfRule type="cellIs" dxfId="3485" priority="3476" operator="lessThanOrEqual">
      <formula>0</formula>
    </cfRule>
  </conditionalFormatting>
  <conditionalFormatting sqref="T64">
    <cfRule type="cellIs" dxfId="3484" priority="3475" operator="lessThanOrEqual">
      <formula>0</formula>
    </cfRule>
  </conditionalFormatting>
  <conditionalFormatting sqref="T64">
    <cfRule type="cellIs" dxfId="3483" priority="3474" operator="lessThanOrEqual">
      <formula>0</formula>
    </cfRule>
  </conditionalFormatting>
  <conditionalFormatting sqref="T64">
    <cfRule type="cellIs" dxfId="3482" priority="3473" operator="lessThanOrEqual">
      <formula>0</formula>
    </cfRule>
  </conditionalFormatting>
  <conditionalFormatting sqref="T66">
    <cfRule type="cellIs" dxfId="3481" priority="3472" operator="lessThanOrEqual">
      <formula>0</formula>
    </cfRule>
  </conditionalFormatting>
  <conditionalFormatting sqref="T64">
    <cfRule type="cellIs" dxfId="3480" priority="3463" operator="lessThanOrEqual">
      <formula>0</formula>
    </cfRule>
  </conditionalFormatting>
  <conditionalFormatting sqref="T64">
    <cfRule type="cellIs" dxfId="3479" priority="3462" operator="lessThanOrEqual">
      <formula>0</formula>
    </cfRule>
  </conditionalFormatting>
  <conditionalFormatting sqref="T64">
    <cfRule type="cellIs" dxfId="3478" priority="3461" operator="lessThanOrEqual">
      <formula>0</formula>
    </cfRule>
  </conditionalFormatting>
  <conditionalFormatting sqref="T66">
    <cfRule type="cellIs" dxfId="3477" priority="3459" operator="lessThanOrEqual">
      <formula>0</formula>
    </cfRule>
  </conditionalFormatting>
  <conditionalFormatting sqref="T66">
    <cfRule type="cellIs" dxfId="3476" priority="3460" operator="lessThanOrEqual">
      <formula>0</formula>
    </cfRule>
  </conditionalFormatting>
  <conditionalFormatting sqref="T64">
    <cfRule type="cellIs" dxfId="3475" priority="3458" operator="lessThanOrEqual">
      <formula>0</formula>
    </cfRule>
  </conditionalFormatting>
  <conditionalFormatting sqref="T66">
    <cfRule type="cellIs" dxfId="3474" priority="3457" operator="lessThanOrEqual">
      <formula>0</formula>
    </cfRule>
  </conditionalFormatting>
  <conditionalFormatting sqref="T64">
    <cfRule type="cellIs" dxfId="3473" priority="3456" operator="lessThanOrEqual">
      <formula>0</formula>
    </cfRule>
  </conditionalFormatting>
  <conditionalFormatting sqref="T64">
    <cfRule type="cellIs" dxfId="3472" priority="3470" operator="lessThanOrEqual">
      <formula>0</formula>
    </cfRule>
  </conditionalFormatting>
  <conditionalFormatting sqref="T64">
    <cfRule type="cellIs" dxfId="3471" priority="3469" operator="lessThanOrEqual">
      <formula>0</formula>
    </cfRule>
  </conditionalFormatting>
  <conditionalFormatting sqref="T64">
    <cfRule type="cellIs" dxfId="3470" priority="3468" operator="lessThanOrEqual">
      <formula>0</formula>
    </cfRule>
  </conditionalFormatting>
  <conditionalFormatting sqref="T64">
    <cfRule type="cellIs" dxfId="3469" priority="3467" operator="lessThanOrEqual">
      <formula>0</formula>
    </cfRule>
  </conditionalFormatting>
  <conditionalFormatting sqref="T64">
    <cfRule type="cellIs" dxfId="3468" priority="3466" operator="lessThanOrEqual">
      <formula>0</formula>
    </cfRule>
  </conditionalFormatting>
  <conditionalFormatting sqref="T64">
    <cfRule type="cellIs" dxfId="3467" priority="3465" operator="lessThanOrEqual">
      <formula>0</formula>
    </cfRule>
  </conditionalFormatting>
  <conditionalFormatting sqref="T64">
    <cfRule type="cellIs" dxfId="3466" priority="3464" operator="lessThanOrEqual">
      <formula>0</formula>
    </cfRule>
  </conditionalFormatting>
  <conditionalFormatting sqref="T64">
    <cfRule type="cellIs" dxfId="3465" priority="3522" operator="lessThanOrEqual">
      <formula>0</formula>
    </cfRule>
  </conditionalFormatting>
  <conditionalFormatting sqref="T64">
    <cfRule type="cellIs" dxfId="3464" priority="3521" operator="lessThanOrEqual">
      <formula>0</formula>
    </cfRule>
  </conditionalFormatting>
  <conditionalFormatting sqref="T64">
    <cfRule type="cellIs" dxfId="3463" priority="3519" operator="lessThanOrEqual">
      <formula>0</formula>
    </cfRule>
  </conditionalFormatting>
  <conditionalFormatting sqref="T64">
    <cfRule type="cellIs" dxfId="3462" priority="3520" operator="lessThanOrEqual">
      <formula>0</formula>
    </cfRule>
  </conditionalFormatting>
  <conditionalFormatting sqref="T64">
    <cfRule type="cellIs" dxfId="3461" priority="3518" operator="lessThanOrEqual">
      <formula>0</formula>
    </cfRule>
  </conditionalFormatting>
  <conditionalFormatting sqref="T64">
    <cfRule type="cellIs" dxfId="3460" priority="3517" operator="lessThanOrEqual">
      <formula>0</formula>
    </cfRule>
  </conditionalFormatting>
  <conditionalFormatting sqref="T64">
    <cfRule type="cellIs" dxfId="3459" priority="3516" operator="lessThanOrEqual">
      <formula>0</formula>
    </cfRule>
  </conditionalFormatting>
  <conditionalFormatting sqref="T64">
    <cfRule type="cellIs" dxfId="3458" priority="3515" operator="lessThanOrEqual">
      <formula>0</formula>
    </cfRule>
  </conditionalFormatting>
  <conditionalFormatting sqref="T65">
    <cfRule type="cellIs" dxfId="3457" priority="3514" operator="lessThanOrEqual">
      <formula>0</formula>
    </cfRule>
  </conditionalFormatting>
  <conditionalFormatting sqref="T66">
    <cfRule type="cellIs" dxfId="3456" priority="3505" operator="lessThanOrEqual">
      <formula>0</formula>
    </cfRule>
  </conditionalFormatting>
  <conditionalFormatting sqref="T66">
    <cfRule type="cellIs" dxfId="3455" priority="3471" operator="lessThanOrEqual">
      <formula>0</formula>
    </cfRule>
  </conditionalFormatting>
  <conditionalFormatting sqref="T66">
    <cfRule type="cellIs" dxfId="3454" priority="3455" operator="lessThanOrEqual">
      <formula>0</formula>
    </cfRule>
  </conditionalFormatting>
  <conditionalFormatting sqref="T66">
    <cfRule type="cellIs" dxfId="3453" priority="3454" operator="lessThanOrEqual">
      <formula>0</formula>
    </cfRule>
  </conditionalFormatting>
  <conditionalFormatting sqref="T64">
    <cfRule type="cellIs" dxfId="3452" priority="3453" operator="lessThanOrEqual">
      <formula>0</formula>
    </cfRule>
  </conditionalFormatting>
  <conditionalFormatting sqref="T66">
    <cfRule type="cellIs" dxfId="3451" priority="3452" operator="lessThanOrEqual">
      <formula>0</formula>
    </cfRule>
  </conditionalFormatting>
  <conditionalFormatting sqref="T68">
    <cfRule type="cellIs" dxfId="3450" priority="3451" operator="lessThanOrEqual">
      <formula>0</formula>
    </cfRule>
  </conditionalFormatting>
  <conditionalFormatting sqref="T68">
    <cfRule type="cellIs" dxfId="3449" priority="3450" operator="lessThanOrEqual">
      <formula>0</formula>
    </cfRule>
  </conditionalFormatting>
  <conditionalFormatting sqref="T68">
    <cfRule type="cellIs" dxfId="3448" priority="3448" operator="lessThanOrEqual">
      <formula>0</formula>
    </cfRule>
  </conditionalFormatting>
  <conditionalFormatting sqref="T68">
    <cfRule type="cellIs" dxfId="3447" priority="3449" operator="lessThanOrEqual">
      <formula>0</formula>
    </cfRule>
  </conditionalFormatting>
  <conditionalFormatting sqref="T68">
    <cfRule type="cellIs" dxfId="3446" priority="3447" operator="lessThanOrEqual">
      <formula>0</formula>
    </cfRule>
  </conditionalFormatting>
  <conditionalFormatting sqref="T68">
    <cfRule type="cellIs" dxfId="3445" priority="3446" operator="lessThanOrEqual">
      <formula>0</formula>
    </cfRule>
  </conditionalFormatting>
  <conditionalFormatting sqref="T68">
    <cfRule type="cellIs" dxfId="3444" priority="3445" operator="lessThanOrEqual">
      <formula>0</formula>
    </cfRule>
  </conditionalFormatting>
  <conditionalFormatting sqref="T68">
    <cfRule type="cellIs" dxfId="3443" priority="3444" operator="lessThanOrEqual">
      <formula>0</formula>
    </cfRule>
  </conditionalFormatting>
  <conditionalFormatting sqref="T67">
    <cfRule type="cellIs" dxfId="3442" priority="3443" operator="lessThanOrEqual">
      <formula>0</formula>
    </cfRule>
  </conditionalFormatting>
  <conditionalFormatting sqref="T67">
    <cfRule type="cellIs" dxfId="3441" priority="3442" operator="lessThanOrEqual">
      <formula>0</formula>
    </cfRule>
  </conditionalFormatting>
  <conditionalFormatting sqref="T64">
    <cfRule type="cellIs" dxfId="3440" priority="3441" operator="lessThanOrEqual">
      <formula>0</formula>
    </cfRule>
  </conditionalFormatting>
  <conditionalFormatting sqref="T64">
    <cfRule type="cellIs" dxfId="3439" priority="3440" operator="lessThanOrEqual">
      <formula>0</formula>
    </cfRule>
  </conditionalFormatting>
  <conditionalFormatting sqref="T64">
    <cfRule type="cellIs" dxfId="3438" priority="3438" operator="lessThanOrEqual">
      <formula>0</formula>
    </cfRule>
  </conditionalFormatting>
  <conditionalFormatting sqref="T64">
    <cfRule type="cellIs" dxfId="3437" priority="3439" operator="lessThanOrEqual">
      <formula>0</formula>
    </cfRule>
  </conditionalFormatting>
  <conditionalFormatting sqref="T64">
    <cfRule type="cellIs" dxfId="3436" priority="3437" operator="lessThanOrEqual">
      <formula>0</formula>
    </cfRule>
  </conditionalFormatting>
  <conditionalFormatting sqref="T64">
    <cfRule type="cellIs" dxfId="3435" priority="3436" operator="lessThanOrEqual">
      <formula>0</formula>
    </cfRule>
  </conditionalFormatting>
  <conditionalFormatting sqref="T64">
    <cfRule type="cellIs" dxfId="3434" priority="3435" operator="lessThanOrEqual">
      <formula>0</formula>
    </cfRule>
  </conditionalFormatting>
  <conditionalFormatting sqref="T64">
    <cfRule type="cellIs" dxfId="3433" priority="3434" operator="lessThanOrEqual">
      <formula>0</formula>
    </cfRule>
  </conditionalFormatting>
  <conditionalFormatting sqref="T64">
    <cfRule type="cellIs" dxfId="3432" priority="3432" operator="lessThanOrEqual">
      <formula>0</formula>
    </cfRule>
  </conditionalFormatting>
  <conditionalFormatting sqref="T64">
    <cfRule type="cellIs" dxfId="3431" priority="3431" operator="lessThanOrEqual">
      <formula>0</formula>
    </cfRule>
  </conditionalFormatting>
  <conditionalFormatting sqref="T64">
    <cfRule type="cellIs" dxfId="3430" priority="3430" operator="lessThanOrEqual">
      <formula>0</formula>
    </cfRule>
  </conditionalFormatting>
  <conditionalFormatting sqref="T64">
    <cfRule type="cellIs" dxfId="3429" priority="3427" operator="lessThanOrEqual">
      <formula>0</formula>
    </cfRule>
  </conditionalFormatting>
  <conditionalFormatting sqref="T64">
    <cfRule type="cellIs" dxfId="3428" priority="3429" operator="lessThanOrEqual">
      <formula>0</formula>
    </cfRule>
  </conditionalFormatting>
  <conditionalFormatting sqref="T64">
    <cfRule type="cellIs" dxfId="3427" priority="3428" operator="lessThanOrEqual">
      <formula>0</formula>
    </cfRule>
  </conditionalFormatting>
  <conditionalFormatting sqref="T64">
    <cfRule type="cellIs" dxfId="3426" priority="3426" operator="lessThanOrEqual">
      <formula>0</formula>
    </cfRule>
  </conditionalFormatting>
  <conditionalFormatting sqref="T64">
    <cfRule type="cellIs" dxfId="3425" priority="3425" operator="lessThanOrEqual">
      <formula>0</formula>
    </cfRule>
  </conditionalFormatting>
  <conditionalFormatting sqref="T64">
    <cfRule type="cellIs" dxfId="3424" priority="3423" operator="lessThanOrEqual">
      <formula>0</formula>
    </cfRule>
  </conditionalFormatting>
  <conditionalFormatting sqref="T64">
    <cfRule type="cellIs" dxfId="3423" priority="3422" operator="lessThanOrEqual">
      <formula>0</formula>
    </cfRule>
  </conditionalFormatting>
  <conditionalFormatting sqref="T64">
    <cfRule type="cellIs" dxfId="3422" priority="3424" operator="lessThanOrEqual">
      <formula>0</formula>
    </cfRule>
  </conditionalFormatting>
  <conditionalFormatting sqref="T64">
    <cfRule type="cellIs" dxfId="3421" priority="3421" operator="lessThanOrEqual">
      <formula>0</formula>
    </cfRule>
  </conditionalFormatting>
  <conditionalFormatting sqref="T64">
    <cfRule type="cellIs" dxfId="3420" priority="3420" operator="lessThanOrEqual">
      <formula>0</formula>
    </cfRule>
  </conditionalFormatting>
  <conditionalFormatting sqref="T64">
    <cfRule type="cellIs" dxfId="3419" priority="3419" operator="lessThanOrEqual">
      <formula>0</formula>
    </cfRule>
  </conditionalFormatting>
  <conditionalFormatting sqref="T64">
    <cfRule type="cellIs" dxfId="3418" priority="3418" operator="lessThanOrEqual">
      <formula>0</formula>
    </cfRule>
  </conditionalFormatting>
  <conditionalFormatting sqref="T65">
    <cfRule type="cellIs" dxfId="3417" priority="3417" operator="lessThanOrEqual">
      <formula>0</formula>
    </cfRule>
  </conditionalFormatting>
  <conditionalFormatting sqref="T64">
    <cfRule type="cellIs" dxfId="3416" priority="3416" operator="lessThanOrEqual">
      <formula>0</formula>
    </cfRule>
  </conditionalFormatting>
  <conditionalFormatting sqref="T64">
    <cfRule type="cellIs" dxfId="3415" priority="3413" operator="lessThanOrEqual">
      <formula>0</formula>
    </cfRule>
  </conditionalFormatting>
  <conditionalFormatting sqref="T64">
    <cfRule type="cellIs" dxfId="3414" priority="3414" operator="lessThanOrEqual">
      <formula>0</formula>
    </cfRule>
  </conditionalFormatting>
  <conditionalFormatting sqref="T64">
    <cfRule type="cellIs" dxfId="3413" priority="3412" operator="lessThanOrEqual">
      <formula>0</formula>
    </cfRule>
  </conditionalFormatting>
  <conditionalFormatting sqref="T64">
    <cfRule type="cellIs" dxfId="3412" priority="3433" operator="lessThanOrEqual">
      <formula>0</formula>
    </cfRule>
  </conditionalFormatting>
  <conditionalFormatting sqref="T64">
    <cfRule type="cellIs" dxfId="3411" priority="3415" operator="lessThanOrEqual">
      <formula>0</formula>
    </cfRule>
  </conditionalFormatting>
  <conditionalFormatting sqref="T64">
    <cfRule type="cellIs" dxfId="3410" priority="3411" operator="lessThanOrEqual">
      <formula>0</formula>
    </cfRule>
  </conditionalFormatting>
  <conditionalFormatting sqref="T64">
    <cfRule type="cellIs" dxfId="3409" priority="3410" operator="lessThanOrEqual">
      <formula>0</formula>
    </cfRule>
  </conditionalFormatting>
  <conditionalFormatting sqref="T64">
    <cfRule type="cellIs" dxfId="3408" priority="3409" operator="lessThanOrEqual">
      <formula>0</formula>
    </cfRule>
  </conditionalFormatting>
  <conditionalFormatting sqref="T66">
    <cfRule type="cellIs" dxfId="3407" priority="3408" operator="lessThanOrEqual">
      <formula>0</formula>
    </cfRule>
  </conditionalFormatting>
  <conditionalFormatting sqref="T66">
    <cfRule type="cellIs" dxfId="3406" priority="3407" operator="lessThanOrEqual">
      <formula>0</formula>
    </cfRule>
  </conditionalFormatting>
  <conditionalFormatting sqref="T66">
    <cfRule type="cellIs" dxfId="3405" priority="3405" operator="lessThanOrEqual">
      <formula>0</formula>
    </cfRule>
  </conditionalFormatting>
  <conditionalFormatting sqref="T66">
    <cfRule type="cellIs" dxfId="3404" priority="3406" operator="lessThanOrEqual">
      <formula>0</formula>
    </cfRule>
  </conditionalFormatting>
  <conditionalFormatting sqref="T66">
    <cfRule type="cellIs" dxfId="3403" priority="3404" operator="lessThanOrEqual">
      <formula>0</formula>
    </cfRule>
  </conditionalFormatting>
  <conditionalFormatting sqref="T66">
    <cfRule type="cellIs" dxfId="3402" priority="3403" operator="lessThanOrEqual">
      <formula>0</formula>
    </cfRule>
  </conditionalFormatting>
  <conditionalFormatting sqref="T66">
    <cfRule type="cellIs" dxfId="3401" priority="3402" operator="lessThanOrEqual">
      <formula>0</formula>
    </cfRule>
  </conditionalFormatting>
  <conditionalFormatting sqref="T66">
    <cfRule type="cellIs" dxfId="3400" priority="3401" operator="lessThanOrEqual">
      <formula>0</formula>
    </cfRule>
  </conditionalFormatting>
  <conditionalFormatting sqref="T64">
    <cfRule type="cellIs" dxfId="3399" priority="3391" operator="lessThanOrEqual">
      <formula>0</formula>
    </cfRule>
  </conditionalFormatting>
  <conditionalFormatting sqref="T64">
    <cfRule type="cellIs" dxfId="3398" priority="3390" operator="lessThanOrEqual">
      <formula>0</formula>
    </cfRule>
  </conditionalFormatting>
  <conditionalFormatting sqref="T66">
    <cfRule type="cellIs" dxfId="3397" priority="3382" operator="lessThanOrEqual">
      <formula>0</formula>
    </cfRule>
  </conditionalFormatting>
  <conditionalFormatting sqref="T66">
    <cfRule type="cellIs" dxfId="3396" priority="3381" operator="lessThanOrEqual">
      <formula>0</formula>
    </cfRule>
  </conditionalFormatting>
  <conditionalFormatting sqref="T66">
    <cfRule type="cellIs" dxfId="3395" priority="3380" operator="lessThanOrEqual">
      <formula>0</formula>
    </cfRule>
  </conditionalFormatting>
  <conditionalFormatting sqref="T64">
    <cfRule type="cellIs" dxfId="3394" priority="3389" operator="lessThanOrEqual">
      <formula>0</formula>
    </cfRule>
  </conditionalFormatting>
  <conditionalFormatting sqref="T64">
    <cfRule type="cellIs" dxfId="3393" priority="3388" operator="lessThanOrEqual">
      <formula>0</formula>
    </cfRule>
  </conditionalFormatting>
  <conditionalFormatting sqref="T64">
    <cfRule type="cellIs" dxfId="3392" priority="3387" operator="lessThanOrEqual">
      <formula>0</formula>
    </cfRule>
  </conditionalFormatting>
  <conditionalFormatting sqref="T64">
    <cfRule type="cellIs" dxfId="3391" priority="3386" operator="lessThanOrEqual">
      <formula>0</formula>
    </cfRule>
  </conditionalFormatting>
  <conditionalFormatting sqref="T64">
    <cfRule type="cellIs" dxfId="3390" priority="3385" operator="lessThanOrEqual">
      <formula>0</formula>
    </cfRule>
  </conditionalFormatting>
  <conditionalFormatting sqref="T64">
    <cfRule type="cellIs" dxfId="3389" priority="3384" operator="lessThanOrEqual">
      <formula>0</formula>
    </cfRule>
  </conditionalFormatting>
  <conditionalFormatting sqref="T66">
    <cfRule type="cellIs" dxfId="3388" priority="3377" operator="lessThanOrEqual">
      <formula>0</formula>
    </cfRule>
  </conditionalFormatting>
  <conditionalFormatting sqref="T66">
    <cfRule type="cellIs" dxfId="3387" priority="3379" operator="lessThanOrEqual">
      <formula>0</formula>
    </cfRule>
  </conditionalFormatting>
  <conditionalFormatting sqref="T66">
    <cfRule type="cellIs" dxfId="3386" priority="3378" operator="lessThanOrEqual">
      <formula>0</formula>
    </cfRule>
  </conditionalFormatting>
  <conditionalFormatting sqref="T66">
    <cfRule type="cellIs" dxfId="3385" priority="3376" operator="lessThanOrEqual">
      <formula>0</formula>
    </cfRule>
  </conditionalFormatting>
  <conditionalFormatting sqref="T65">
    <cfRule type="cellIs" dxfId="3384" priority="3375" operator="lessThanOrEqual">
      <formula>0</formula>
    </cfRule>
  </conditionalFormatting>
  <conditionalFormatting sqref="T64">
    <cfRule type="cellIs" dxfId="3383" priority="3373" operator="lessThanOrEqual">
      <formula>0</formula>
    </cfRule>
  </conditionalFormatting>
  <conditionalFormatting sqref="T64">
    <cfRule type="cellIs" dxfId="3382" priority="3374" operator="lessThanOrEqual">
      <formula>0</formula>
    </cfRule>
  </conditionalFormatting>
  <conditionalFormatting sqref="T64">
    <cfRule type="cellIs" dxfId="3381" priority="3372" operator="lessThanOrEqual">
      <formula>0</formula>
    </cfRule>
  </conditionalFormatting>
  <conditionalFormatting sqref="T64">
    <cfRule type="cellIs" dxfId="3380" priority="3371" operator="lessThanOrEqual">
      <formula>0</formula>
    </cfRule>
  </conditionalFormatting>
  <conditionalFormatting sqref="T64">
    <cfRule type="cellIs" dxfId="3379" priority="3370" operator="lessThanOrEqual">
      <formula>0</formula>
    </cfRule>
  </conditionalFormatting>
  <conditionalFormatting sqref="T64">
    <cfRule type="cellIs" dxfId="3378" priority="3369" operator="lessThanOrEqual">
      <formula>0</formula>
    </cfRule>
  </conditionalFormatting>
  <conditionalFormatting sqref="T64">
    <cfRule type="cellIs" dxfId="3377" priority="3368" operator="lessThanOrEqual">
      <formula>0</formula>
    </cfRule>
  </conditionalFormatting>
  <conditionalFormatting sqref="T64">
    <cfRule type="cellIs" dxfId="3376" priority="3367" operator="lessThanOrEqual">
      <formula>0</formula>
    </cfRule>
  </conditionalFormatting>
  <conditionalFormatting sqref="T66">
    <cfRule type="cellIs" dxfId="3375" priority="3366" operator="lessThanOrEqual">
      <formula>0</formula>
    </cfRule>
  </conditionalFormatting>
  <conditionalFormatting sqref="T66">
    <cfRule type="cellIs" dxfId="3374" priority="3364" operator="lessThanOrEqual">
      <formula>0</formula>
    </cfRule>
  </conditionalFormatting>
  <conditionalFormatting sqref="T66">
    <cfRule type="cellIs" dxfId="3373" priority="3363" operator="lessThanOrEqual">
      <formula>0</formula>
    </cfRule>
  </conditionalFormatting>
  <conditionalFormatting sqref="T66">
    <cfRule type="cellIs" dxfId="3372" priority="3365" operator="lessThanOrEqual">
      <formula>0</formula>
    </cfRule>
  </conditionalFormatting>
  <conditionalFormatting sqref="T66">
    <cfRule type="cellIs" dxfId="3371" priority="3362" operator="lessThanOrEqual">
      <formula>0</formula>
    </cfRule>
  </conditionalFormatting>
  <conditionalFormatting sqref="T66">
    <cfRule type="cellIs" dxfId="3370" priority="3361" operator="lessThanOrEqual">
      <formula>0</formula>
    </cfRule>
  </conditionalFormatting>
  <conditionalFormatting sqref="T66">
    <cfRule type="cellIs" dxfId="3369" priority="3360" operator="lessThanOrEqual">
      <formula>0</formula>
    </cfRule>
  </conditionalFormatting>
  <conditionalFormatting sqref="T66">
    <cfRule type="cellIs" dxfId="3368" priority="3359" operator="lessThanOrEqual">
      <formula>0</formula>
    </cfRule>
  </conditionalFormatting>
  <conditionalFormatting sqref="T64">
    <cfRule type="cellIs" dxfId="3367" priority="3358" operator="lessThanOrEqual">
      <formula>0</formula>
    </cfRule>
  </conditionalFormatting>
  <conditionalFormatting sqref="T67">
    <cfRule type="cellIs" dxfId="3366" priority="3357" operator="lessThanOrEqual">
      <formula>0</formula>
    </cfRule>
  </conditionalFormatting>
  <conditionalFormatting sqref="T64">
    <cfRule type="cellIs" dxfId="3365" priority="3356" operator="lessThanOrEqual">
      <formula>0</formula>
    </cfRule>
  </conditionalFormatting>
  <conditionalFormatting sqref="T64">
    <cfRule type="cellIs" dxfId="3364" priority="3355" operator="lessThanOrEqual">
      <formula>0</formula>
    </cfRule>
  </conditionalFormatting>
  <conditionalFormatting sqref="T64">
    <cfRule type="cellIs" dxfId="3363" priority="3354" operator="lessThanOrEqual">
      <formula>0</formula>
    </cfRule>
  </conditionalFormatting>
  <conditionalFormatting sqref="T64">
    <cfRule type="cellIs" dxfId="3362" priority="3353" operator="lessThanOrEqual">
      <formula>0</formula>
    </cfRule>
  </conditionalFormatting>
  <conditionalFormatting sqref="T64">
    <cfRule type="cellIs" dxfId="3361" priority="3352" operator="lessThanOrEqual">
      <formula>0</formula>
    </cfRule>
  </conditionalFormatting>
  <conditionalFormatting sqref="T64">
    <cfRule type="cellIs" dxfId="3360" priority="3351" operator="lessThanOrEqual">
      <formula>0</formula>
    </cfRule>
  </conditionalFormatting>
  <conditionalFormatting sqref="T66">
    <cfRule type="cellIs" dxfId="3359" priority="3350" operator="lessThanOrEqual">
      <formula>0</formula>
    </cfRule>
  </conditionalFormatting>
  <conditionalFormatting sqref="T64">
    <cfRule type="cellIs" dxfId="3358" priority="3341" operator="lessThanOrEqual">
      <formula>0</formula>
    </cfRule>
  </conditionalFormatting>
  <conditionalFormatting sqref="T64">
    <cfRule type="cellIs" dxfId="3357" priority="3340" operator="lessThanOrEqual">
      <formula>0</formula>
    </cfRule>
  </conditionalFormatting>
  <conditionalFormatting sqref="T64">
    <cfRule type="cellIs" dxfId="3356" priority="3339" operator="lessThanOrEqual">
      <formula>0</formula>
    </cfRule>
  </conditionalFormatting>
  <conditionalFormatting sqref="T66">
    <cfRule type="cellIs" dxfId="3355" priority="3337" operator="lessThanOrEqual">
      <formula>0</formula>
    </cfRule>
  </conditionalFormatting>
  <conditionalFormatting sqref="T66">
    <cfRule type="cellIs" dxfId="3354" priority="3338" operator="lessThanOrEqual">
      <formula>0</formula>
    </cfRule>
  </conditionalFormatting>
  <conditionalFormatting sqref="T64">
    <cfRule type="cellIs" dxfId="3353" priority="3336" operator="lessThanOrEqual">
      <formula>0</formula>
    </cfRule>
  </conditionalFormatting>
  <conditionalFormatting sqref="T66">
    <cfRule type="cellIs" dxfId="3352" priority="3335" operator="lessThanOrEqual">
      <formula>0</formula>
    </cfRule>
  </conditionalFormatting>
  <conditionalFormatting sqref="T64">
    <cfRule type="cellIs" dxfId="3351" priority="3334" operator="lessThanOrEqual">
      <formula>0</formula>
    </cfRule>
  </conditionalFormatting>
  <conditionalFormatting sqref="T64">
    <cfRule type="cellIs" dxfId="3350" priority="3348" operator="lessThanOrEqual">
      <formula>0</formula>
    </cfRule>
  </conditionalFormatting>
  <conditionalFormatting sqref="T64">
    <cfRule type="cellIs" dxfId="3349" priority="3347" operator="lessThanOrEqual">
      <formula>0</formula>
    </cfRule>
  </conditionalFormatting>
  <conditionalFormatting sqref="T64">
    <cfRule type="cellIs" dxfId="3348" priority="3346" operator="lessThanOrEqual">
      <formula>0</formula>
    </cfRule>
  </conditionalFormatting>
  <conditionalFormatting sqref="T64">
    <cfRule type="cellIs" dxfId="3347" priority="3345" operator="lessThanOrEqual">
      <formula>0</formula>
    </cfRule>
  </conditionalFormatting>
  <conditionalFormatting sqref="T64">
    <cfRule type="cellIs" dxfId="3346" priority="3344" operator="lessThanOrEqual">
      <formula>0</formula>
    </cfRule>
  </conditionalFormatting>
  <conditionalFormatting sqref="T64">
    <cfRule type="cellIs" dxfId="3345" priority="3343" operator="lessThanOrEqual">
      <formula>0</formula>
    </cfRule>
  </conditionalFormatting>
  <conditionalFormatting sqref="T64">
    <cfRule type="cellIs" dxfId="3344" priority="3342" operator="lessThanOrEqual">
      <formula>0</formula>
    </cfRule>
  </conditionalFormatting>
  <conditionalFormatting sqref="T64">
    <cfRule type="cellIs" dxfId="3343" priority="3400" operator="lessThanOrEqual">
      <formula>0</formula>
    </cfRule>
  </conditionalFormatting>
  <conditionalFormatting sqref="T64">
    <cfRule type="cellIs" dxfId="3342" priority="3399" operator="lessThanOrEqual">
      <formula>0</formula>
    </cfRule>
  </conditionalFormatting>
  <conditionalFormatting sqref="T64">
    <cfRule type="cellIs" dxfId="3341" priority="3397" operator="lessThanOrEqual">
      <formula>0</formula>
    </cfRule>
  </conditionalFormatting>
  <conditionalFormatting sqref="T64">
    <cfRule type="cellIs" dxfId="3340" priority="3398" operator="lessThanOrEqual">
      <formula>0</formula>
    </cfRule>
  </conditionalFormatting>
  <conditionalFormatting sqref="T64">
    <cfRule type="cellIs" dxfId="3339" priority="3396" operator="lessThanOrEqual">
      <formula>0</formula>
    </cfRule>
  </conditionalFormatting>
  <conditionalFormatting sqref="T64">
    <cfRule type="cellIs" dxfId="3338" priority="3395" operator="lessThanOrEqual">
      <formula>0</formula>
    </cfRule>
  </conditionalFormatting>
  <conditionalFormatting sqref="T64">
    <cfRule type="cellIs" dxfId="3337" priority="3394" operator="lessThanOrEqual">
      <formula>0</formula>
    </cfRule>
  </conditionalFormatting>
  <conditionalFormatting sqref="T64">
    <cfRule type="cellIs" dxfId="3336" priority="3393" operator="lessThanOrEqual">
      <formula>0</formula>
    </cfRule>
  </conditionalFormatting>
  <conditionalFormatting sqref="T65">
    <cfRule type="cellIs" dxfId="3335" priority="3392" operator="lessThanOrEqual">
      <formula>0</formula>
    </cfRule>
  </conditionalFormatting>
  <conditionalFormatting sqref="T66">
    <cfRule type="cellIs" dxfId="3334" priority="3383" operator="lessThanOrEqual">
      <formula>0</formula>
    </cfRule>
  </conditionalFormatting>
  <conditionalFormatting sqref="T66">
    <cfRule type="cellIs" dxfId="3333" priority="3349" operator="lessThanOrEqual">
      <formula>0</formula>
    </cfRule>
  </conditionalFormatting>
  <conditionalFormatting sqref="T66">
    <cfRule type="cellIs" dxfId="3332" priority="3333" operator="lessThanOrEqual">
      <formula>0</formula>
    </cfRule>
  </conditionalFormatting>
  <conditionalFormatting sqref="T66">
    <cfRule type="cellIs" dxfId="3331" priority="3332" operator="lessThanOrEqual">
      <formula>0</formula>
    </cfRule>
  </conditionalFormatting>
  <conditionalFormatting sqref="T64">
    <cfRule type="cellIs" dxfId="3330" priority="3331" operator="lessThanOrEqual">
      <formula>0</formula>
    </cfRule>
  </conditionalFormatting>
  <conditionalFormatting sqref="T66">
    <cfRule type="cellIs" dxfId="3329" priority="3330" operator="lessThanOrEqual">
      <formula>0</formula>
    </cfRule>
  </conditionalFormatting>
  <conditionalFormatting sqref="T68">
    <cfRule type="cellIs" dxfId="3328" priority="3329" operator="lessThanOrEqual">
      <formula>0</formula>
    </cfRule>
  </conditionalFormatting>
  <conditionalFormatting sqref="T68">
    <cfRule type="cellIs" dxfId="3327" priority="3328" operator="lessThanOrEqual">
      <formula>0</formula>
    </cfRule>
  </conditionalFormatting>
  <conditionalFormatting sqref="T68">
    <cfRule type="cellIs" dxfId="3326" priority="3326" operator="lessThanOrEqual">
      <formula>0</formula>
    </cfRule>
  </conditionalFormatting>
  <conditionalFormatting sqref="T68">
    <cfRule type="cellIs" dxfId="3325" priority="3327" operator="lessThanOrEqual">
      <formula>0</formula>
    </cfRule>
  </conditionalFormatting>
  <conditionalFormatting sqref="T68">
    <cfRule type="cellIs" dxfId="3324" priority="3325" operator="lessThanOrEqual">
      <formula>0</formula>
    </cfRule>
  </conditionalFormatting>
  <conditionalFormatting sqref="T68">
    <cfRule type="cellIs" dxfId="3323" priority="3324" operator="lessThanOrEqual">
      <formula>0</formula>
    </cfRule>
  </conditionalFormatting>
  <conditionalFormatting sqref="T68">
    <cfRule type="cellIs" dxfId="3322" priority="3323" operator="lessThanOrEqual">
      <formula>0</formula>
    </cfRule>
  </conditionalFormatting>
  <conditionalFormatting sqref="T68">
    <cfRule type="cellIs" dxfId="3321" priority="3322" operator="lessThanOrEqual">
      <formula>0</formula>
    </cfRule>
  </conditionalFormatting>
  <conditionalFormatting sqref="T64">
    <cfRule type="cellIs" dxfId="3320" priority="3300" operator="lessThanOrEqual">
      <formula>0</formula>
    </cfRule>
  </conditionalFormatting>
  <conditionalFormatting sqref="T64">
    <cfRule type="cellIs" dxfId="3319" priority="3302" operator="lessThanOrEqual">
      <formula>0</formula>
    </cfRule>
  </conditionalFormatting>
  <conditionalFormatting sqref="T64">
    <cfRule type="cellIs" dxfId="3318" priority="3301" operator="lessThanOrEqual">
      <formula>0</formula>
    </cfRule>
  </conditionalFormatting>
  <conditionalFormatting sqref="T64">
    <cfRule type="cellIs" dxfId="3317" priority="3299" operator="lessThanOrEqual">
      <formula>0</formula>
    </cfRule>
  </conditionalFormatting>
  <conditionalFormatting sqref="T64">
    <cfRule type="cellIs" dxfId="3316" priority="3298" operator="lessThanOrEqual">
      <formula>0</formula>
    </cfRule>
  </conditionalFormatting>
  <conditionalFormatting sqref="T64">
    <cfRule type="cellIs" dxfId="3315" priority="3297" operator="lessThanOrEqual">
      <formula>0</formula>
    </cfRule>
  </conditionalFormatting>
  <conditionalFormatting sqref="T66">
    <cfRule type="cellIs" dxfId="3314" priority="3296" operator="lessThanOrEqual">
      <formula>0</formula>
    </cfRule>
  </conditionalFormatting>
  <conditionalFormatting sqref="T64">
    <cfRule type="cellIs" dxfId="3313" priority="3295" operator="lessThanOrEqual">
      <formula>0</formula>
    </cfRule>
  </conditionalFormatting>
  <conditionalFormatting sqref="T66">
    <cfRule type="cellIs" dxfId="3312" priority="3294" operator="lessThanOrEqual">
      <formula>0</formula>
    </cfRule>
  </conditionalFormatting>
  <conditionalFormatting sqref="T64">
    <cfRule type="cellIs" dxfId="3311" priority="3285" operator="lessThanOrEqual">
      <formula>0</formula>
    </cfRule>
  </conditionalFormatting>
  <conditionalFormatting sqref="T68">
    <cfRule type="cellIs" dxfId="3310" priority="3273" operator="lessThanOrEqual">
      <formula>0</formula>
    </cfRule>
  </conditionalFormatting>
  <conditionalFormatting sqref="T68">
    <cfRule type="cellIs" dxfId="3309" priority="3272" operator="lessThanOrEqual">
      <formula>0</formula>
    </cfRule>
  </conditionalFormatting>
  <conditionalFormatting sqref="T68">
    <cfRule type="cellIs" dxfId="3308" priority="3271" operator="lessThanOrEqual">
      <formula>0</formula>
    </cfRule>
  </conditionalFormatting>
  <conditionalFormatting sqref="T64">
    <cfRule type="cellIs" dxfId="3307" priority="3276" operator="lessThanOrEqual">
      <formula>0</formula>
    </cfRule>
  </conditionalFormatting>
  <conditionalFormatting sqref="T66">
    <cfRule type="cellIs" dxfId="3306" priority="3283" operator="lessThanOrEqual">
      <formula>0</formula>
    </cfRule>
  </conditionalFormatting>
  <conditionalFormatting sqref="T66">
    <cfRule type="cellIs" dxfId="3305" priority="3282" operator="lessThanOrEqual">
      <formula>0</formula>
    </cfRule>
  </conditionalFormatting>
  <conditionalFormatting sqref="T64">
    <cfRule type="cellIs" dxfId="3304" priority="3281" operator="lessThanOrEqual">
      <formula>0</formula>
    </cfRule>
  </conditionalFormatting>
  <conditionalFormatting sqref="T66">
    <cfRule type="cellIs" dxfId="3303" priority="3280" operator="lessThanOrEqual">
      <formula>0</formula>
    </cfRule>
  </conditionalFormatting>
  <conditionalFormatting sqref="T64">
    <cfRule type="cellIs" dxfId="3302" priority="3286" operator="lessThanOrEqual">
      <formula>0</formula>
    </cfRule>
  </conditionalFormatting>
  <conditionalFormatting sqref="T64">
    <cfRule type="cellIs" dxfId="3301" priority="3284" operator="lessThanOrEqual">
      <formula>0</formula>
    </cfRule>
  </conditionalFormatting>
  <conditionalFormatting sqref="T64">
    <cfRule type="cellIs" dxfId="3300" priority="3279" operator="lessThanOrEqual">
      <formula>0</formula>
    </cfRule>
  </conditionalFormatting>
  <conditionalFormatting sqref="T66">
    <cfRule type="cellIs" dxfId="3299" priority="3278" operator="lessThanOrEqual">
      <formula>0</formula>
    </cfRule>
  </conditionalFormatting>
  <conditionalFormatting sqref="T66">
    <cfRule type="cellIs" dxfId="3298" priority="3277" operator="lessThanOrEqual">
      <formula>0</formula>
    </cfRule>
  </conditionalFormatting>
  <conditionalFormatting sqref="T66">
    <cfRule type="cellIs" dxfId="3297" priority="3275" operator="lessThanOrEqual">
      <formula>0</formula>
    </cfRule>
  </conditionalFormatting>
  <conditionalFormatting sqref="T68">
    <cfRule type="cellIs" dxfId="3296" priority="3268" operator="lessThanOrEqual">
      <formula>0</formula>
    </cfRule>
  </conditionalFormatting>
  <conditionalFormatting sqref="T68">
    <cfRule type="cellIs" dxfId="3295" priority="3270" operator="lessThanOrEqual">
      <formula>0</formula>
    </cfRule>
  </conditionalFormatting>
  <conditionalFormatting sqref="T68">
    <cfRule type="cellIs" dxfId="3294" priority="3269" operator="lessThanOrEqual">
      <formula>0</formula>
    </cfRule>
  </conditionalFormatting>
  <conditionalFormatting sqref="T68">
    <cfRule type="cellIs" dxfId="3293" priority="3267" operator="lessThanOrEqual">
      <formula>0</formula>
    </cfRule>
  </conditionalFormatting>
  <conditionalFormatting sqref="T64">
    <cfRule type="cellIs" dxfId="3292" priority="3266" operator="lessThanOrEqual">
      <formula>0</formula>
    </cfRule>
  </conditionalFormatting>
  <conditionalFormatting sqref="T67">
    <cfRule type="cellIs" dxfId="3291" priority="3265" operator="lessThanOrEqual">
      <formula>0</formula>
    </cfRule>
  </conditionalFormatting>
  <conditionalFormatting sqref="T64">
    <cfRule type="cellIs" dxfId="3290" priority="3264" operator="lessThanOrEqual">
      <formula>0</formula>
    </cfRule>
  </conditionalFormatting>
  <conditionalFormatting sqref="T64">
    <cfRule type="cellIs" dxfId="3289" priority="3263" operator="lessThanOrEqual">
      <formula>0</formula>
    </cfRule>
  </conditionalFormatting>
  <conditionalFormatting sqref="T64">
    <cfRule type="cellIs" dxfId="3288" priority="3262" operator="lessThanOrEqual">
      <formula>0</formula>
    </cfRule>
  </conditionalFormatting>
  <conditionalFormatting sqref="T64">
    <cfRule type="cellIs" dxfId="3287" priority="3261" operator="lessThanOrEqual">
      <formula>0</formula>
    </cfRule>
  </conditionalFormatting>
  <conditionalFormatting sqref="T64">
    <cfRule type="cellIs" dxfId="3286" priority="3260" operator="lessThanOrEqual">
      <formula>0</formula>
    </cfRule>
  </conditionalFormatting>
  <conditionalFormatting sqref="T64">
    <cfRule type="cellIs" dxfId="3285" priority="3259" operator="lessThanOrEqual">
      <formula>0</formula>
    </cfRule>
  </conditionalFormatting>
  <conditionalFormatting sqref="T64">
    <cfRule type="cellIs" dxfId="3284" priority="3257" operator="lessThanOrEqual">
      <formula>0</formula>
    </cfRule>
  </conditionalFormatting>
  <conditionalFormatting sqref="T66">
    <cfRule type="cellIs" dxfId="3283" priority="3256" operator="lessThanOrEqual">
      <formula>0</formula>
    </cfRule>
  </conditionalFormatting>
  <conditionalFormatting sqref="T66">
    <cfRule type="cellIs" dxfId="3282" priority="3258" operator="lessThanOrEqual">
      <formula>0</formula>
    </cfRule>
  </conditionalFormatting>
  <conditionalFormatting sqref="T64">
    <cfRule type="cellIs" dxfId="3281" priority="3255" operator="lessThanOrEqual">
      <formula>0</formula>
    </cfRule>
  </conditionalFormatting>
  <conditionalFormatting sqref="T64">
    <cfRule type="cellIs" dxfId="3280" priority="3250" operator="lessThanOrEqual">
      <formula>0</formula>
    </cfRule>
  </conditionalFormatting>
  <conditionalFormatting sqref="T64">
    <cfRule type="cellIs" dxfId="3279" priority="3249" operator="lessThanOrEqual">
      <formula>0</formula>
    </cfRule>
  </conditionalFormatting>
  <conditionalFormatting sqref="T64">
    <cfRule type="cellIs" dxfId="3278" priority="3248" operator="lessThanOrEqual">
      <formula>0</formula>
    </cfRule>
  </conditionalFormatting>
  <conditionalFormatting sqref="T64">
    <cfRule type="cellIs" dxfId="3277" priority="3247" operator="lessThanOrEqual">
      <formula>0</formula>
    </cfRule>
  </conditionalFormatting>
  <conditionalFormatting sqref="T64">
    <cfRule type="cellIs" dxfId="3276" priority="3246" operator="lessThanOrEqual">
      <formula>0</formula>
    </cfRule>
  </conditionalFormatting>
  <conditionalFormatting sqref="T66">
    <cfRule type="cellIs" dxfId="3275" priority="3245" operator="lessThanOrEqual">
      <formula>0</formula>
    </cfRule>
  </conditionalFormatting>
  <conditionalFormatting sqref="T66">
    <cfRule type="cellIs" dxfId="3274" priority="3244" operator="lessThanOrEqual">
      <formula>0</formula>
    </cfRule>
  </conditionalFormatting>
  <conditionalFormatting sqref="T64">
    <cfRule type="cellIs" dxfId="3273" priority="3243" operator="lessThanOrEqual">
      <formula>0</formula>
    </cfRule>
  </conditionalFormatting>
  <conditionalFormatting sqref="T66">
    <cfRule type="cellIs" dxfId="3272" priority="3242" operator="lessThanOrEqual">
      <formula>0</formula>
    </cfRule>
  </conditionalFormatting>
  <conditionalFormatting sqref="T64">
    <cfRule type="cellIs" dxfId="3271" priority="3241" operator="lessThanOrEqual">
      <formula>0</formula>
    </cfRule>
  </conditionalFormatting>
  <conditionalFormatting sqref="T66">
    <cfRule type="cellIs" dxfId="3270" priority="3240" operator="lessThanOrEqual">
      <formula>0</formula>
    </cfRule>
  </conditionalFormatting>
  <conditionalFormatting sqref="T66">
    <cfRule type="cellIs" dxfId="3269" priority="3239" operator="lessThanOrEqual">
      <formula>0</formula>
    </cfRule>
  </conditionalFormatting>
  <conditionalFormatting sqref="T64">
    <cfRule type="cellIs" dxfId="3268" priority="3238" operator="lessThanOrEqual">
      <formula>0</formula>
    </cfRule>
  </conditionalFormatting>
  <conditionalFormatting sqref="T66">
    <cfRule type="cellIs" dxfId="3267" priority="3237" operator="lessThanOrEqual">
      <formula>0</formula>
    </cfRule>
  </conditionalFormatting>
  <conditionalFormatting sqref="T68">
    <cfRule type="cellIs" dxfId="3266" priority="3236" operator="lessThanOrEqual">
      <formula>0</formula>
    </cfRule>
  </conditionalFormatting>
  <conditionalFormatting sqref="T68">
    <cfRule type="cellIs" dxfId="3265" priority="3234" operator="lessThanOrEqual">
      <formula>0</formula>
    </cfRule>
  </conditionalFormatting>
  <conditionalFormatting sqref="T68">
    <cfRule type="cellIs" dxfId="3264" priority="3233" operator="lessThanOrEqual">
      <formula>0</formula>
    </cfRule>
  </conditionalFormatting>
  <conditionalFormatting sqref="T68">
    <cfRule type="cellIs" dxfId="3263" priority="3235" operator="lessThanOrEqual">
      <formula>0</formula>
    </cfRule>
  </conditionalFormatting>
  <conditionalFormatting sqref="T68">
    <cfRule type="cellIs" dxfId="3262" priority="3232" operator="lessThanOrEqual">
      <formula>0</formula>
    </cfRule>
  </conditionalFormatting>
  <conditionalFormatting sqref="T68">
    <cfRule type="cellIs" dxfId="3261" priority="3231" operator="lessThanOrEqual">
      <formula>0</formula>
    </cfRule>
  </conditionalFormatting>
  <conditionalFormatting sqref="T68">
    <cfRule type="cellIs" dxfId="3260" priority="3230" operator="lessThanOrEqual">
      <formula>0</formula>
    </cfRule>
  </conditionalFormatting>
  <conditionalFormatting sqref="T68">
    <cfRule type="cellIs" dxfId="3259" priority="3229" operator="lessThanOrEqual">
      <formula>0</formula>
    </cfRule>
  </conditionalFormatting>
  <conditionalFormatting sqref="T66">
    <cfRule type="cellIs" dxfId="3258" priority="3228" operator="lessThanOrEqual">
      <formula>0</formula>
    </cfRule>
  </conditionalFormatting>
  <conditionalFormatting sqref="T64">
    <cfRule type="cellIs" dxfId="3257" priority="3227" operator="lessThanOrEqual">
      <formula>0</formula>
    </cfRule>
  </conditionalFormatting>
  <conditionalFormatting sqref="T69:T71">
    <cfRule type="cellIs" dxfId="3256" priority="3225" operator="lessThanOrEqual">
      <formula>0</formula>
    </cfRule>
  </conditionalFormatting>
  <conditionalFormatting sqref="T64">
    <cfRule type="cellIs" dxfId="3255" priority="3224" operator="lessThanOrEqual">
      <formula>0</formula>
    </cfRule>
  </conditionalFormatting>
  <conditionalFormatting sqref="T64">
    <cfRule type="cellIs" dxfId="3254" priority="3226" operator="lessThanOrEqual">
      <formula>0</formula>
    </cfRule>
  </conditionalFormatting>
  <conditionalFormatting sqref="T64">
    <cfRule type="cellIs" dxfId="3253" priority="3223" operator="lessThanOrEqual">
      <formula>0</formula>
    </cfRule>
  </conditionalFormatting>
  <conditionalFormatting sqref="T64">
    <cfRule type="cellIs" dxfId="3252" priority="3221" operator="lessThanOrEqual">
      <formula>0</formula>
    </cfRule>
  </conditionalFormatting>
  <conditionalFormatting sqref="T64">
    <cfRule type="cellIs" dxfId="3251" priority="3222" operator="lessThanOrEqual">
      <formula>0</formula>
    </cfRule>
  </conditionalFormatting>
  <conditionalFormatting sqref="T64">
    <cfRule type="cellIs" dxfId="3250" priority="3220" operator="lessThanOrEqual">
      <formula>0</formula>
    </cfRule>
  </conditionalFormatting>
  <conditionalFormatting sqref="T64">
    <cfRule type="cellIs" dxfId="3249" priority="3219" operator="lessThanOrEqual">
      <formula>0</formula>
    </cfRule>
  </conditionalFormatting>
  <conditionalFormatting sqref="T64">
    <cfRule type="cellIs" dxfId="3248" priority="3218" operator="lessThanOrEqual">
      <formula>0</formula>
    </cfRule>
  </conditionalFormatting>
  <conditionalFormatting sqref="T64">
    <cfRule type="cellIs" dxfId="3247" priority="3217" operator="lessThanOrEqual">
      <formula>0</formula>
    </cfRule>
  </conditionalFormatting>
  <conditionalFormatting sqref="T66">
    <cfRule type="cellIs" dxfId="3246" priority="3216" operator="lessThanOrEqual">
      <formula>0</formula>
    </cfRule>
  </conditionalFormatting>
  <conditionalFormatting sqref="T66">
    <cfRule type="cellIs" dxfId="3245" priority="3215" operator="lessThanOrEqual">
      <formula>0</formula>
    </cfRule>
  </conditionalFormatting>
  <conditionalFormatting sqref="T64">
    <cfRule type="cellIs" dxfId="3244" priority="3214" operator="lessThanOrEqual">
      <formula>0</formula>
    </cfRule>
  </conditionalFormatting>
  <conditionalFormatting sqref="T66">
    <cfRule type="cellIs" dxfId="3243" priority="3213" operator="lessThanOrEqual">
      <formula>0</formula>
    </cfRule>
  </conditionalFormatting>
  <conditionalFormatting sqref="T64">
    <cfRule type="cellIs" dxfId="3242" priority="3212" operator="lessThanOrEqual">
      <formula>0</formula>
    </cfRule>
  </conditionalFormatting>
  <conditionalFormatting sqref="T66">
    <cfRule type="cellIs" dxfId="3241" priority="3211" operator="lessThanOrEqual">
      <formula>0</formula>
    </cfRule>
  </conditionalFormatting>
  <conditionalFormatting sqref="T66">
    <cfRule type="cellIs" dxfId="3240" priority="3210" operator="lessThanOrEqual">
      <formula>0</formula>
    </cfRule>
  </conditionalFormatting>
  <conditionalFormatting sqref="T64">
    <cfRule type="cellIs" dxfId="3239" priority="3209" operator="lessThanOrEqual">
      <formula>0</formula>
    </cfRule>
  </conditionalFormatting>
  <conditionalFormatting sqref="T66">
    <cfRule type="cellIs" dxfId="3238" priority="3208" operator="lessThanOrEqual">
      <formula>0</formula>
    </cfRule>
  </conditionalFormatting>
  <conditionalFormatting sqref="T68">
    <cfRule type="cellIs" dxfId="3237" priority="3207" operator="lessThanOrEqual">
      <formula>0</formula>
    </cfRule>
  </conditionalFormatting>
  <conditionalFormatting sqref="T66">
    <cfRule type="cellIs" dxfId="3236" priority="3198" operator="lessThanOrEqual">
      <formula>0</formula>
    </cfRule>
  </conditionalFormatting>
  <conditionalFormatting sqref="T66">
    <cfRule type="cellIs" dxfId="3235" priority="3197" operator="lessThanOrEqual">
      <formula>0</formula>
    </cfRule>
  </conditionalFormatting>
  <conditionalFormatting sqref="T66">
    <cfRule type="cellIs" dxfId="3234" priority="3196" operator="lessThanOrEqual">
      <formula>0</formula>
    </cfRule>
  </conditionalFormatting>
  <conditionalFormatting sqref="T68">
    <cfRule type="cellIs" dxfId="3233" priority="3194" operator="lessThanOrEqual">
      <formula>0</formula>
    </cfRule>
  </conditionalFormatting>
  <conditionalFormatting sqref="T68">
    <cfRule type="cellIs" dxfId="3232" priority="3195" operator="lessThanOrEqual">
      <formula>0</formula>
    </cfRule>
  </conditionalFormatting>
  <conditionalFormatting sqref="T66">
    <cfRule type="cellIs" dxfId="3231" priority="3193" operator="lessThanOrEqual">
      <formula>0</formula>
    </cfRule>
  </conditionalFormatting>
  <conditionalFormatting sqref="T68">
    <cfRule type="cellIs" dxfId="3230" priority="3192" operator="lessThanOrEqual">
      <formula>0</formula>
    </cfRule>
  </conditionalFormatting>
  <conditionalFormatting sqref="T65">
    <cfRule type="cellIs" dxfId="3229" priority="3191" operator="lessThanOrEqual">
      <formula>0</formula>
    </cfRule>
  </conditionalFormatting>
  <conditionalFormatting sqref="T66">
    <cfRule type="cellIs" dxfId="3228" priority="3190" operator="lessThanOrEqual">
      <formula>0</formula>
    </cfRule>
  </conditionalFormatting>
  <conditionalFormatting sqref="T65">
    <cfRule type="cellIs" dxfId="3227" priority="3321" operator="lessThanOrEqual">
      <formula>0</formula>
    </cfRule>
  </conditionalFormatting>
  <conditionalFormatting sqref="T64">
    <cfRule type="cellIs" dxfId="3226" priority="3320" operator="lessThanOrEqual">
      <formula>0</formula>
    </cfRule>
  </conditionalFormatting>
  <conditionalFormatting sqref="T64">
    <cfRule type="cellIs" dxfId="3225" priority="3319" operator="lessThanOrEqual">
      <formula>0</formula>
    </cfRule>
  </conditionalFormatting>
  <conditionalFormatting sqref="T64">
    <cfRule type="cellIs" dxfId="3224" priority="3317" operator="lessThanOrEqual">
      <formula>0</formula>
    </cfRule>
  </conditionalFormatting>
  <conditionalFormatting sqref="T64">
    <cfRule type="cellIs" dxfId="3223" priority="3318" operator="lessThanOrEqual">
      <formula>0</formula>
    </cfRule>
  </conditionalFormatting>
  <conditionalFormatting sqref="T64">
    <cfRule type="cellIs" dxfId="3222" priority="3316" operator="lessThanOrEqual">
      <formula>0</formula>
    </cfRule>
  </conditionalFormatting>
  <conditionalFormatting sqref="T64">
    <cfRule type="cellIs" dxfId="3221" priority="3315" operator="lessThanOrEqual">
      <formula>0</formula>
    </cfRule>
  </conditionalFormatting>
  <conditionalFormatting sqref="T64">
    <cfRule type="cellIs" dxfId="3220" priority="3314" operator="lessThanOrEqual">
      <formula>0</formula>
    </cfRule>
  </conditionalFormatting>
  <conditionalFormatting sqref="T64">
    <cfRule type="cellIs" dxfId="3219" priority="3313" operator="lessThanOrEqual">
      <formula>0</formula>
    </cfRule>
  </conditionalFormatting>
  <conditionalFormatting sqref="T66">
    <cfRule type="cellIs" dxfId="3218" priority="3205" operator="lessThanOrEqual">
      <formula>0</formula>
    </cfRule>
  </conditionalFormatting>
  <conditionalFormatting sqref="T66">
    <cfRule type="cellIs" dxfId="3217" priority="3204" operator="lessThanOrEqual">
      <formula>0</formula>
    </cfRule>
  </conditionalFormatting>
  <conditionalFormatting sqref="T66">
    <cfRule type="cellIs" dxfId="3216" priority="3203" operator="lessThanOrEqual">
      <formula>0</formula>
    </cfRule>
  </conditionalFormatting>
  <conditionalFormatting sqref="T66">
    <cfRule type="cellIs" dxfId="3215" priority="3202" operator="lessThanOrEqual">
      <formula>0</formula>
    </cfRule>
  </conditionalFormatting>
  <conditionalFormatting sqref="T66">
    <cfRule type="cellIs" dxfId="3214" priority="3201" operator="lessThanOrEqual">
      <formula>0</formula>
    </cfRule>
  </conditionalFormatting>
  <conditionalFormatting sqref="T66">
    <cfRule type="cellIs" dxfId="3213" priority="3200" operator="lessThanOrEqual">
      <formula>0</formula>
    </cfRule>
  </conditionalFormatting>
  <conditionalFormatting sqref="T66">
    <cfRule type="cellIs" dxfId="3212" priority="3199" operator="lessThanOrEqual">
      <formula>0</formula>
    </cfRule>
  </conditionalFormatting>
  <conditionalFormatting sqref="T66">
    <cfRule type="cellIs" dxfId="3211" priority="3312" operator="lessThanOrEqual">
      <formula>0</formula>
    </cfRule>
  </conditionalFormatting>
  <conditionalFormatting sqref="T66">
    <cfRule type="cellIs" dxfId="3210" priority="3311" operator="lessThanOrEqual">
      <formula>0</formula>
    </cfRule>
  </conditionalFormatting>
  <conditionalFormatting sqref="T66">
    <cfRule type="cellIs" dxfId="3209" priority="3309" operator="lessThanOrEqual">
      <formula>0</formula>
    </cfRule>
  </conditionalFormatting>
  <conditionalFormatting sqref="T66">
    <cfRule type="cellIs" dxfId="3208" priority="3310" operator="lessThanOrEqual">
      <formula>0</formula>
    </cfRule>
  </conditionalFormatting>
  <conditionalFormatting sqref="T66">
    <cfRule type="cellIs" dxfId="3207" priority="3308" operator="lessThanOrEqual">
      <formula>0</formula>
    </cfRule>
  </conditionalFormatting>
  <conditionalFormatting sqref="T66">
    <cfRule type="cellIs" dxfId="3206" priority="3307" operator="lessThanOrEqual">
      <formula>0</formula>
    </cfRule>
  </conditionalFormatting>
  <conditionalFormatting sqref="T66">
    <cfRule type="cellIs" dxfId="3205" priority="3306" operator="lessThanOrEqual">
      <formula>0</formula>
    </cfRule>
  </conditionalFormatting>
  <conditionalFormatting sqref="T66">
    <cfRule type="cellIs" dxfId="3204" priority="3305" operator="lessThanOrEqual">
      <formula>0</formula>
    </cfRule>
  </conditionalFormatting>
  <conditionalFormatting sqref="T64">
    <cfRule type="cellIs" dxfId="3203" priority="3304" operator="lessThanOrEqual">
      <formula>0</formula>
    </cfRule>
  </conditionalFormatting>
  <conditionalFormatting sqref="T67">
    <cfRule type="cellIs" dxfId="3202" priority="3303" operator="lessThanOrEqual">
      <formula>0</formula>
    </cfRule>
  </conditionalFormatting>
  <conditionalFormatting sqref="T64">
    <cfRule type="cellIs" dxfId="3201" priority="3293" operator="lessThanOrEqual">
      <formula>0</formula>
    </cfRule>
  </conditionalFormatting>
  <conditionalFormatting sqref="T64">
    <cfRule type="cellIs" dxfId="3200" priority="3292" operator="lessThanOrEqual">
      <formula>0</formula>
    </cfRule>
  </conditionalFormatting>
  <conditionalFormatting sqref="T64">
    <cfRule type="cellIs" dxfId="3199" priority="3291" operator="lessThanOrEqual">
      <formula>0</formula>
    </cfRule>
  </conditionalFormatting>
  <conditionalFormatting sqref="T64">
    <cfRule type="cellIs" dxfId="3198" priority="3289" operator="lessThanOrEqual">
      <formula>0</formula>
    </cfRule>
  </conditionalFormatting>
  <conditionalFormatting sqref="T64">
    <cfRule type="cellIs" dxfId="3197" priority="3290" operator="lessThanOrEqual">
      <formula>0</formula>
    </cfRule>
  </conditionalFormatting>
  <conditionalFormatting sqref="T64">
    <cfRule type="cellIs" dxfId="3196" priority="3288" operator="lessThanOrEqual">
      <formula>0</formula>
    </cfRule>
  </conditionalFormatting>
  <conditionalFormatting sqref="T64">
    <cfRule type="cellIs" dxfId="3195" priority="3287" operator="lessThanOrEqual">
      <formula>0</formula>
    </cfRule>
  </conditionalFormatting>
  <conditionalFormatting sqref="T68">
    <cfRule type="cellIs" dxfId="3194" priority="3274" operator="lessThanOrEqual">
      <formula>0</formula>
    </cfRule>
  </conditionalFormatting>
  <conditionalFormatting sqref="T64">
    <cfRule type="cellIs" dxfId="3193" priority="3254" operator="lessThanOrEqual">
      <formula>0</formula>
    </cfRule>
  </conditionalFormatting>
  <conditionalFormatting sqref="T64">
    <cfRule type="cellIs" dxfId="3192" priority="3253" operator="lessThanOrEqual">
      <formula>0</formula>
    </cfRule>
  </conditionalFormatting>
  <conditionalFormatting sqref="T64">
    <cfRule type="cellIs" dxfId="3191" priority="3252" operator="lessThanOrEqual">
      <formula>0</formula>
    </cfRule>
  </conditionalFormatting>
  <conditionalFormatting sqref="T64">
    <cfRule type="cellIs" dxfId="3190" priority="3251" operator="lessThanOrEqual">
      <formula>0</formula>
    </cfRule>
  </conditionalFormatting>
  <conditionalFormatting sqref="T68">
    <cfRule type="cellIs" dxfId="3189" priority="3206" operator="lessThanOrEqual">
      <formula>0</formula>
    </cfRule>
  </conditionalFormatting>
  <conditionalFormatting sqref="T68">
    <cfRule type="cellIs" dxfId="3188" priority="3189" operator="lessThanOrEqual">
      <formula>0</formula>
    </cfRule>
  </conditionalFormatting>
  <conditionalFormatting sqref="T68">
    <cfRule type="cellIs" dxfId="3187" priority="3188" operator="lessThanOrEqual">
      <formula>0</formula>
    </cfRule>
  </conditionalFormatting>
  <conditionalFormatting sqref="T66">
    <cfRule type="cellIs" dxfId="3186" priority="3187" operator="lessThanOrEqual">
      <formula>0</formula>
    </cfRule>
  </conditionalFormatting>
  <conditionalFormatting sqref="T68">
    <cfRule type="cellIs" dxfId="3185" priority="3186" operator="lessThanOrEqual">
      <formula>0</formula>
    </cfRule>
  </conditionalFormatting>
  <conditionalFormatting sqref="T64">
    <cfRule type="cellIs" dxfId="3184" priority="3182" operator="lessThanOrEqual">
      <formula>0</formula>
    </cfRule>
  </conditionalFormatting>
  <conditionalFormatting sqref="T64">
    <cfRule type="cellIs" dxfId="3183" priority="3181" operator="lessThanOrEqual">
      <formula>0</formula>
    </cfRule>
  </conditionalFormatting>
  <conditionalFormatting sqref="T64">
    <cfRule type="cellIs" dxfId="3182" priority="3180" operator="lessThanOrEqual">
      <formula>0</formula>
    </cfRule>
  </conditionalFormatting>
  <conditionalFormatting sqref="T64">
    <cfRule type="cellIs" dxfId="3181" priority="3177" operator="lessThanOrEqual">
      <formula>0</formula>
    </cfRule>
  </conditionalFormatting>
  <conditionalFormatting sqref="T64">
    <cfRule type="cellIs" dxfId="3180" priority="3179" operator="lessThanOrEqual">
      <formula>0</formula>
    </cfRule>
  </conditionalFormatting>
  <conditionalFormatting sqref="T64">
    <cfRule type="cellIs" dxfId="3179" priority="3178" operator="lessThanOrEqual">
      <formula>0</formula>
    </cfRule>
  </conditionalFormatting>
  <conditionalFormatting sqref="T64">
    <cfRule type="cellIs" dxfId="3178" priority="3176" operator="lessThanOrEqual">
      <formula>0</formula>
    </cfRule>
  </conditionalFormatting>
  <conditionalFormatting sqref="T64">
    <cfRule type="cellIs" dxfId="3177" priority="3175" operator="lessThanOrEqual">
      <formula>0</formula>
    </cfRule>
  </conditionalFormatting>
  <conditionalFormatting sqref="T64">
    <cfRule type="cellIs" dxfId="3176" priority="3173" operator="lessThanOrEqual">
      <formula>0</formula>
    </cfRule>
  </conditionalFormatting>
  <conditionalFormatting sqref="T64">
    <cfRule type="cellIs" dxfId="3175" priority="3172" operator="lessThanOrEqual">
      <formula>0</formula>
    </cfRule>
  </conditionalFormatting>
  <conditionalFormatting sqref="T64">
    <cfRule type="cellIs" dxfId="3174" priority="3174" operator="lessThanOrEqual">
      <formula>0</formula>
    </cfRule>
  </conditionalFormatting>
  <conditionalFormatting sqref="T64">
    <cfRule type="cellIs" dxfId="3173" priority="3171" operator="lessThanOrEqual">
      <formula>0</formula>
    </cfRule>
  </conditionalFormatting>
  <conditionalFormatting sqref="T64">
    <cfRule type="cellIs" dxfId="3172" priority="3170" operator="lessThanOrEqual">
      <formula>0</formula>
    </cfRule>
  </conditionalFormatting>
  <conditionalFormatting sqref="T64">
    <cfRule type="cellIs" dxfId="3171" priority="3169" operator="lessThanOrEqual">
      <formula>0</formula>
    </cfRule>
  </conditionalFormatting>
  <conditionalFormatting sqref="T64">
    <cfRule type="cellIs" dxfId="3170" priority="3168" operator="lessThanOrEqual">
      <formula>0</formula>
    </cfRule>
  </conditionalFormatting>
  <conditionalFormatting sqref="T65">
    <cfRule type="cellIs" dxfId="3169" priority="3167" operator="lessThanOrEqual">
      <formula>0</formula>
    </cfRule>
  </conditionalFormatting>
  <conditionalFormatting sqref="T64">
    <cfRule type="cellIs" dxfId="3168" priority="3166" operator="lessThanOrEqual">
      <formula>0</formula>
    </cfRule>
  </conditionalFormatting>
  <conditionalFormatting sqref="T64">
    <cfRule type="cellIs" dxfId="3167" priority="3163" operator="lessThanOrEqual">
      <formula>0</formula>
    </cfRule>
  </conditionalFormatting>
  <conditionalFormatting sqref="T64">
    <cfRule type="cellIs" dxfId="3166" priority="3164" operator="lessThanOrEqual">
      <formula>0</formula>
    </cfRule>
  </conditionalFormatting>
  <conditionalFormatting sqref="T64">
    <cfRule type="cellIs" dxfId="3165" priority="3162" operator="lessThanOrEqual">
      <formula>0</formula>
    </cfRule>
  </conditionalFormatting>
  <conditionalFormatting sqref="T69:T71">
    <cfRule type="cellIs" dxfId="3164" priority="3185" operator="lessThanOrEqual">
      <formula>0</formula>
    </cfRule>
  </conditionalFormatting>
  <conditionalFormatting sqref="T69:T71">
    <cfRule type="cellIs" dxfId="3163" priority="3184" operator="lessThanOrEqual">
      <formula>0</formula>
    </cfRule>
  </conditionalFormatting>
  <conditionalFormatting sqref="T64">
    <cfRule type="cellIs" dxfId="3162" priority="3183" operator="lessThanOrEqual">
      <formula>0</formula>
    </cfRule>
  </conditionalFormatting>
  <conditionalFormatting sqref="T64">
    <cfRule type="cellIs" dxfId="3161" priority="3165" operator="lessThanOrEqual">
      <formula>0</formula>
    </cfRule>
  </conditionalFormatting>
  <conditionalFormatting sqref="T64">
    <cfRule type="cellIs" dxfId="3160" priority="3161" operator="lessThanOrEqual">
      <formula>0</formula>
    </cfRule>
  </conditionalFormatting>
  <conditionalFormatting sqref="T64">
    <cfRule type="cellIs" dxfId="3159" priority="3160" operator="lessThanOrEqual">
      <formula>0</formula>
    </cfRule>
  </conditionalFormatting>
  <conditionalFormatting sqref="T64">
    <cfRule type="cellIs" dxfId="3158" priority="3159" operator="lessThanOrEqual">
      <formula>0</formula>
    </cfRule>
  </conditionalFormatting>
  <conditionalFormatting sqref="T66">
    <cfRule type="cellIs" dxfId="3157" priority="3158" operator="lessThanOrEqual">
      <formula>0</formula>
    </cfRule>
  </conditionalFormatting>
  <conditionalFormatting sqref="T66">
    <cfRule type="cellIs" dxfId="3156" priority="3157" operator="lessThanOrEqual">
      <formula>0</formula>
    </cfRule>
  </conditionalFormatting>
  <conditionalFormatting sqref="T66">
    <cfRule type="cellIs" dxfId="3155" priority="3155" operator="lessThanOrEqual">
      <formula>0</formula>
    </cfRule>
  </conditionalFormatting>
  <conditionalFormatting sqref="T66">
    <cfRule type="cellIs" dxfId="3154" priority="3156" operator="lessThanOrEqual">
      <formula>0</formula>
    </cfRule>
  </conditionalFormatting>
  <conditionalFormatting sqref="T66">
    <cfRule type="cellIs" dxfId="3153" priority="3154" operator="lessThanOrEqual">
      <formula>0</formula>
    </cfRule>
  </conditionalFormatting>
  <conditionalFormatting sqref="T66">
    <cfRule type="cellIs" dxfId="3152" priority="3153" operator="lessThanOrEqual">
      <formula>0</formula>
    </cfRule>
  </conditionalFormatting>
  <conditionalFormatting sqref="T66">
    <cfRule type="cellIs" dxfId="3151" priority="3152" operator="lessThanOrEqual">
      <formula>0</formula>
    </cfRule>
  </conditionalFormatting>
  <conditionalFormatting sqref="T66">
    <cfRule type="cellIs" dxfId="3150" priority="3151" operator="lessThanOrEqual">
      <formula>0</formula>
    </cfRule>
  </conditionalFormatting>
  <conditionalFormatting sqref="T64">
    <cfRule type="cellIs" dxfId="3149" priority="3141" operator="lessThanOrEqual">
      <formula>0</formula>
    </cfRule>
  </conditionalFormatting>
  <conditionalFormatting sqref="T64">
    <cfRule type="cellIs" dxfId="3148" priority="3140" operator="lessThanOrEqual">
      <formula>0</formula>
    </cfRule>
  </conditionalFormatting>
  <conditionalFormatting sqref="T66">
    <cfRule type="cellIs" dxfId="3147" priority="3132" operator="lessThanOrEqual">
      <formula>0</formula>
    </cfRule>
  </conditionalFormatting>
  <conditionalFormatting sqref="T66">
    <cfRule type="cellIs" dxfId="3146" priority="3131" operator="lessThanOrEqual">
      <formula>0</formula>
    </cfRule>
  </conditionalFormatting>
  <conditionalFormatting sqref="T66">
    <cfRule type="cellIs" dxfId="3145" priority="3130" operator="lessThanOrEqual">
      <formula>0</formula>
    </cfRule>
  </conditionalFormatting>
  <conditionalFormatting sqref="T64">
    <cfRule type="cellIs" dxfId="3144" priority="3139" operator="lessThanOrEqual">
      <formula>0</formula>
    </cfRule>
  </conditionalFormatting>
  <conditionalFormatting sqref="T64">
    <cfRule type="cellIs" dxfId="3143" priority="3138" operator="lessThanOrEqual">
      <formula>0</formula>
    </cfRule>
  </conditionalFormatting>
  <conditionalFormatting sqref="T64">
    <cfRule type="cellIs" dxfId="3142" priority="3137" operator="lessThanOrEqual">
      <formula>0</formula>
    </cfRule>
  </conditionalFormatting>
  <conditionalFormatting sqref="T64">
    <cfRule type="cellIs" dxfId="3141" priority="3136" operator="lessThanOrEqual">
      <formula>0</formula>
    </cfRule>
  </conditionalFormatting>
  <conditionalFormatting sqref="T64">
    <cfRule type="cellIs" dxfId="3140" priority="3135" operator="lessThanOrEqual">
      <formula>0</formula>
    </cfRule>
  </conditionalFormatting>
  <conditionalFormatting sqref="T64">
    <cfRule type="cellIs" dxfId="3139" priority="3134" operator="lessThanOrEqual">
      <formula>0</formula>
    </cfRule>
  </conditionalFormatting>
  <conditionalFormatting sqref="T66">
    <cfRule type="cellIs" dxfId="3138" priority="3127" operator="lessThanOrEqual">
      <formula>0</formula>
    </cfRule>
  </conditionalFormatting>
  <conditionalFormatting sqref="T66">
    <cfRule type="cellIs" dxfId="3137" priority="3129" operator="lessThanOrEqual">
      <formula>0</formula>
    </cfRule>
  </conditionalFormatting>
  <conditionalFormatting sqref="T66">
    <cfRule type="cellIs" dxfId="3136" priority="3128" operator="lessThanOrEqual">
      <formula>0</formula>
    </cfRule>
  </conditionalFormatting>
  <conditionalFormatting sqref="T66">
    <cfRule type="cellIs" dxfId="3135" priority="3126" operator="lessThanOrEqual">
      <formula>0</formula>
    </cfRule>
  </conditionalFormatting>
  <conditionalFormatting sqref="T65">
    <cfRule type="cellIs" dxfId="3134" priority="3125" operator="lessThanOrEqual">
      <formula>0</formula>
    </cfRule>
  </conditionalFormatting>
  <conditionalFormatting sqref="T64">
    <cfRule type="cellIs" dxfId="3133" priority="3123" operator="lessThanOrEqual">
      <formula>0</formula>
    </cfRule>
  </conditionalFormatting>
  <conditionalFormatting sqref="T64">
    <cfRule type="cellIs" dxfId="3132" priority="3124" operator="lessThanOrEqual">
      <formula>0</formula>
    </cfRule>
  </conditionalFormatting>
  <conditionalFormatting sqref="T64">
    <cfRule type="cellIs" dxfId="3131" priority="3122" operator="lessThanOrEqual">
      <formula>0</formula>
    </cfRule>
  </conditionalFormatting>
  <conditionalFormatting sqref="T64">
    <cfRule type="cellIs" dxfId="3130" priority="3121" operator="lessThanOrEqual">
      <formula>0</formula>
    </cfRule>
  </conditionalFormatting>
  <conditionalFormatting sqref="T64">
    <cfRule type="cellIs" dxfId="3129" priority="3120" operator="lessThanOrEqual">
      <formula>0</formula>
    </cfRule>
  </conditionalFormatting>
  <conditionalFormatting sqref="T64">
    <cfRule type="cellIs" dxfId="3128" priority="3119" operator="lessThanOrEqual">
      <formula>0</formula>
    </cfRule>
  </conditionalFormatting>
  <conditionalFormatting sqref="T64">
    <cfRule type="cellIs" dxfId="3127" priority="3118" operator="lessThanOrEqual">
      <formula>0</formula>
    </cfRule>
  </conditionalFormatting>
  <conditionalFormatting sqref="T64">
    <cfRule type="cellIs" dxfId="3126" priority="3117" operator="lessThanOrEqual">
      <formula>0</formula>
    </cfRule>
  </conditionalFormatting>
  <conditionalFormatting sqref="T66">
    <cfRule type="cellIs" dxfId="3125" priority="3116" operator="lessThanOrEqual">
      <formula>0</formula>
    </cfRule>
  </conditionalFormatting>
  <conditionalFormatting sqref="T66">
    <cfRule type="cellIs" dxfId="3124" priority="3114" operator="lessThanOrEqual">
      <formula>0</formula>
    </cfRule>
  </conditionalFormatting>
  <conditionalFormatting sqref="T66">
    <cfRule type="cellIs" dxfId="3123" priority="3113" operator="lessThanOrEqual">
      <formula>0</formula>
    </cfRule>
  </conditionalFormatting>
  <conditionalFormatting sqref="T66">
    <cfRule type="cellIs" dxfId="3122" priority="3115" operator="lessThanOrEqual">
      <formula>0</formula>
    </cfRule>
  </conditionalFormatting>
  <conditionalFormatting sqref="T66">
    <cfRule type="cellIs" dxfId="3121" priority="3112" operator="lessThanOrEqual">
      <formula>0</formula>
    </cfRule>
  </conditionalFormatting>
  <conditionalFormatting sqref="T66">
    <cfRule type="cellIs" dxfId="3120" priority="3111" operator="lessThanOrEqual">
      <formula>0</formula>
    </cfRule>
  </conditionalFormatting>
  <conditionalFormatting sqref="T66">
    <cfRule type="cellIs" dxfId="3119" priority="3110" operator="lessThanOrEqual">
      <formula>0</formula>
    </cfRule>
  </conditionalFormatting>
  <conditionalFormatting sqref="T66">
    <cfRule type="cellIs" dxfId="3118" priority="3109" operator="lessThanOrEqual">
      <formula>0</formula>
    </cfRule>
  </conditionalFormatting>
  <conditionalFormatting sqref="T64">
    <cfRule type="cellIs" dxfId="3117" priority="3108" operator="lessThanOrEqual">
      <formula>0</formula>
    </cfRule>
  </conditionalFormatting>
  <conditionalFormatting sqref="T67">
    <cfRule type="cellIs" dxfId="3116" priority="3107" operator="lessThanOrEqual">
      <formula>0</formula>
    </cfRule>
  </conditionalFormatting>
  <conditionalFormatting sqref="T64">
    <cfRule type="cellIs" dxfId="3115" priority="3106" operator="lessThanOrEqual">
      <formula>0</formula>
    </cfRule>
  </conditionalFormatting>
  <conditionalFormatting sqref="T64">
    <cfRule type="cellIs" dxfId="3114" priority="3105" operator="lessThanOrEqual">
      <formula>0</formula>
    </cfRule>
  </conditionalFormatting>
  <conditionalFormatting sqref="T64">
    <cfRule type="cellIs" dxfId="3113" priority="3104" operator="lessThanOrEqual">
      <formula>0</formula>
    </cfRule>
  </conditionalFormatting>
  <conditionalFormatting sqref="T64">
    <cfRule type="cellIs" dxfId="3112" priority="3103" operator="lessThanOrEqual">
      <formula>0</formula>
    </cfRule>
  </conditionalFormatting>
  <conditionalFormatting sqref="T64">
    <cfRule type="cellIs" dxfId="3111" priority="3102" operator="lessThanOrEqual">
      <formula>0</formula>
    </cfRule>
  </conditionalFormatting>
  <conditionalFormatting sqref="T64">
    <cfRule type="cellIs" dxfId="3110" priority="3101" operator="lessThanOrEqual">
      <formula>0</formula>
    </cfRule>
  </conditionalFormatting>
  <conditionalFormatting sqref="T66">
    <cfRule type="cellIs" dxfId="3109" priority="3100" operator="lessThanOrEqual">
      <formula>0</formula>
    </cfRule>
  </conditionalFormatting>
  <conditionalFormatting sqref="T64">
    <cfRule type="cellIs" dxfId="3108" priority="3091" operator="lessThanOrEqual">
      <formula>0</formula>
    </cfRule>
  </conditionalFormatting>
  <conditionalFormatting sqref="T64">
    <cfRule type="cellIs" dxfId="3107" priority="3090" operator="lessThanOrEqual">
      <formula>0</formula>
    </cfRule>
  </conditionalFormatting>
  <conditionalFormatting sqref="T64">
    <cfRule type="cellIs" dxfId="3106" priority="3089" operator="lessThanOrEqual">
      <formula>0</formula>
    </cfRule>
  </conditionalFormatting>
  <conditionalFormatting sqref="T66">
    <cfRule type="cellIs" dxfId="3105" priority="3087" operator="lessThanOrEqual">
      <formula>0</formula>
    </cfRule>
  </conditionalFormatting>
  <conditionalFormatting sqref="T66">
    <cfRule type="cellIs" dxfId="3104" priority="3088" operator="lessThanOrEqual">
      <formula>0</formula>
    </cfRule>
  </conditionalFormatting>
  <conditionalFormatting sqref="T64">
    <cfRule type="cellIs" dxfId="3103" priority="3086" operator="lessThanOrEqual">
      <formula>0</formula>
    </cfRule>
  </conditionalFormatting>
  <conditionalFormatting sqref="T66">
    <cfRule type="cellIs" dxfId="3102" priority="3085" operator="lessThanOrEqual">
      <formula>0</formula>
    </cfRule>
  </conditionalFormatting>
  <conditionalFormatting sqref="T64">
    <cfRule type="cellIs" dxfId="3101" priority="3084" operator="lessThanOrEqual">
      <formula>0</formula>
    </cfRule>
  </conditionalFormatting>
  <conditionalFormatting sqref="T64">
    <cfRule type="cellIs" dxfId="3100" priority="3098" operator="lessThanOrEqual">
      <formula>0</formula>
    </cfRule>
  </conditionalFormatting>
  <conditionalFormatting sqref="T64">
    <cfRule type="cellIs" dxfId="3099" priority="3097" operator="lessThanOrEqual">
      <formula>0</formula>
    </cfRule>
  </conditionalFormatting>
  <conditionalFormatting sqref="T64">
    <cfRule type="cellIs" dxfId="3098" priority="3096" operator="lessThanOrEqual">
      <formula>0</formula>
    </cfRule>
  </conditionalFormatting>
  <conditionalFormatting sqref="T64">
    <cfRule type="cellIs" dxfId="3097" priority="3095" operator="lessThanOrEqual">
      <formula>0</formula>
    </cfRule>
  </conditionalFormatting>
  <conditionalFormatting sqref="T64">
    <cfRule type="cellIs" dxfId="3096" priority="3094" operator="lessThanOrEqual">
      <formula>0</formula>
    </cfRule>
  </conditionalFormatting>
  <conditionalFormatting sqref="T64">
    <cfRule type="cellIs" dxfId="3095" priority="3093" operator="lessThanOrEqual">
      <formula>0</formula>
    </cfRule>
  </conditionalFormatting>
  <conditionalFormatting sqref="T64">
    <cfRule type="cellIs" dxfId="3094" priority="3092" operator="lessThanOrEqual">
      <formula>0</formula>
    </cfRule>
  </conditionalFormatting>
  <conditionalFormatting sqref="T64">
    <cfRule type="cellIs" dxfId="3093" priority="3150" operator="lessThanOrEqual">
      <formula>0</formula>
    </cfRule>
  </conditionalFormatting>
  <conditionalFormatting sqref="T64">
    <cfRule type="cellIs" dxfId="3092" priority="3149" operator="lessThanOrEqual">
      <formula>0</formula>
    </cfRule>
  </conditionalFormatting>
  <conditionalFormatting sqref="T64">
    <cfRule type="cellIs" dxfId="3091" priority="3147" operator="lessThanOrEqual">
      <formula>0</formula>
    </cfRule>
  </conditionalFormatting>
  <conditionalFormatting sqref="T64">
    <cfRule type="cellIs" dxfId="3090" priority="3148" operator="lessThanOrEqual">
      <formula>0</formula>
    </cfRule>
  </conditionalFormatting>
  <conditionalFormatting sqref="T64">
    <cfRule type="cellIs" dxfId="3089" priority="3146" operator="lessThanOrEqual">
      <formula>0</formula>
    </cfRule>
  </conditionalFormatting>
  <conditionalFormatting sqref="T64">
    <cfRule type="cellIs" dxfId="3088" priority="3145" operator="lessThanOrEqual">
      <formula>0</formula>
    </cfRule>
  </conditionalFormatting>
  <conditionalFormatting sqref="T64">
    <cfRule type="cellIs" dxfId="3087" priority="3144" operator="lessThanOrEqual">
      <formula>0</formula>
    </cfRule>
  </conditionalFormatting>
  <conditionalFormatting sqref="T64">
    <cfRule type="cellIs" dxfId="3086" priority="3143" operator="lessThanOrEqual">
      <formula>0</formula>
    </cfRule>
  </conditionalFormatting>
  <conditionalFormatting sqref="T65">
    <cfRule type="cellIs" dxfId="3085" priority="3142" operator="lessThanOrEqual">
      <formula>0</formula>
    </cfRule>
  </conditionalFormatting>
  <conditionalFormatting sqref="T66">
    <cfRule type="cellIs" dxfId="3084" priority="3133" operator="lessThanOrEqual">
      <formula>0</formula>
    </cfRule>
  </conditionalFormatting>
  <conditionalFormatting sqref="T66">
    <cfRule type="cellIs" dxfId="3083" priority="3099" operator="lessThanOrEqual">
      <formula>0</formula>
    </cfRule>
  </conditionalFormatting>
  <conditionalFormatting sqref="T66">
    <cfRule type="cellIs" dxfId="3082" priority="3083" operator="lessThanOrEqual">
      <formula>0</formula>
    </cfRule>
  </conditionalFormatting>
  <conditionalFormatting sqref="T66">
    <cfRule type="cellIs" dxfId="3081" priority="3082" operator="lessThanOrEqual">
      <formula>0</formula>
    </cfRule>
  </conditionalFormatting>
  <conditionalFormatting sqref="T64">
    <cfRule type="cellIs" dxfId="3080" priority="3081" operator="lessThanOrEqual">
      <formula>0</formula>
    </cfRule>
  </conditionalFormatting>
  <conditionalFormatting sqref="T66">
    <cfRule type="cellIs" dxfId="3079" priority="3080" operator="lessThanOrEqual">
      <formula>0</formula>
    </cfRule>
  </conditionalFormatting>
  <conditionalFormatting sqref="T68">
    <cfRule type="cellIs" dxfId="3078" priority="3079" operator="lessThanOrEqual">
      <formula>0</formula>
    </cfRule>
  </conditionalFormatting>
  <conditionalFormatting sqref="T68">
    <cfRule type="cellIs" dxfId="3077" priority="3078" operator="lessThanOrEqual">
      <formula>0</formula>
    </cfRule>
  </conditionalFormatting>
  <conditionalFormatting sqref="T68">
    <cfRule type="cellIs" dxfId="3076" priority="3076" operator="lessThanOrEqual">
      <formula>0</formula>
    </cfRule>
  </conditionalFormatting>
  <conditionalFormatting sqref="T68">
    <cfRule type="cellIs" dxfId="3075" priority="3077" operator="lessThanOrEqual">
      <formula>0</formula>
    </cfRule>
  </conditionalFormatting>
  <conditionalFormatting sqref="T68">
    <cfRule type="cellIs" dxfId="3074" priority="3075" operator="lessThanOrEqual">
      <formula>0</formula>
    </cfRule>
  </conditionalFormatting>
  <conditionalFormatting sqref="T68">
    <cfRule type="cellIs" dxfId="3073" priority="3074" operator="lessThanOrEqual">
      <formula>0</formula>
    </cfRule>
  </conditionalFormatting>
  <conditionalFormatting sqref="T68">
    <cfRule type="cellIs" dxfId="3072" priority="3073" operator="lessThanOrEqual">
      <formula>0</formula>
    </cfRule>
  </conditionalFormatting>
  <conditionalFormatting sqref="T68">
    <cfRule type="cellIs" dxfId="3071" priority="3072" operator="lessThanOrEqual">
      <formula>0</formula>
    </cfRule>
  </conditionalFormatting>
  <conditionalFormatting sqref="T64">
    <cfRule type="cellIs" dxfId="3070" priority="3062" operator="lessThanOrEqual">
      <formula>0</formula>
    </cfRule>
  </conditionalFormatting>
  <conditionalFormatting sqref="T64">
    <cfRule type="cellIs" dxfId="3069" priority="3061" operator="lessThanOrEqual">
      <formula>0</formula>
    </cfRule>
  </conditionalFormatting>
  <conditionalFormatting sqref="T66">
    <cfRule type="cellIs" dxfId="3068" priority="3053" operator="lessThanOrEqual">
      <formula>0</formula>
    </cfRule>
  </conditionalFormatting>
  <conditionalFormatting sqref="T66">
    <cfRule type="cellIs" dxfId="3067" priority="3052" operator="lessThanOrEqual">
      <formula>0</formula>
    </cfRule>
  </conditionalFormatting>
  <conditionalFormatting sqref="T66">
    <cfRule type="cellIs" dxfId="3066" priority="3051" operator="lessThanOrEqual">
      <formula>0</formula>
    </cfRule>
  </conditionalFormatting>
  <conditionalFormatting sqref="T64">
    <cfRule type="cellIs" dxfId="3065" priority="3060" operator="lessThanOrEqual">
      <formula>0</formula>
    </cfRule>
  </conditionalFormatting>
  <conditionalFormatting sqref="T64">
    <cfRule type="cellIs" dxfId="3064" priority="3059" operator="lessThanOrEqual">
      <formula>0</formula>
    </cfRule>
  </conditionalFormatting>
  <conditionalFormatting sqref="T64">
    <cfRule type="cellIs" dxfId="3063" priority="3058" operator="lessThanOrEqual">
      <formula>0</formula>
    </cfRule>
  </conditionalFormatting>
  <conditionalFormatting sqref="T64">
    <cfRule type="cellIs" dxfId="3062" priority="3057" operator="lessThanOrEqual">
      <formula>0</formula>
    </cfRule>
  </conditionalFormatting>
  <conditionalFormatting sqref="T64">
    <cfRule type="cellIs" dxfId="3061" priority="3056" operator="lessThanOrEqual">
      <formula>0</formula>
    </cfRule>
  </conditionalFormatting>
  <conditionalFormatting sqref="T64">
    <cfRule type="cellIs" dxfId="3060" priority="3055" operator="lessThanOrEqual">
      <formula>0</formula>
    </cfRule>
  </conditionalFormatting>
  <conditionalFormatting sqref="T66">
    <cfRule type="cellIs" dxfId="3059" priority="3048" operator="lessThanOrEqual">
      <formula>0</formula>
    </cfRule>
  </conditionalFormatting>
  <conditionalFormatting sqref="T66">
    <cfRule type="cellIs" dxfId="3058" priority="3050" operator="lessThanOrEqual">
      <formula>0</formula>
    </cfRule>
  </conditionalFormatting>
  <conditionalFormatting sqref="T66">
    <cfRule type="cellIs" dxfId="3057" priority="3049" operator="lessThanOrEqual">
      <formula>0</formula>
    </cfRule>
  </conditionalFormatting>
  <conditionalFormatting sqref="T66">
    <cfRule type="cellIs" dxfId="3056" priority="3047" operator="lessThanOrEqual">
      <formula>0</formula>
    </cfRule>
  </conditionalFormatting>
  <conditionalFormatting sqref="T65">
    <cfRule type="cellIs" dxfId="3055" priority="3046" operator="lessThanOrEqual">
      <formula>0</formula>
    </cfRule>
  </conditionalFormatting>
  <conditionalFormatting sqref="T64">
    <cfRule type="cellIs" dxfId="3054" priority="3044" operator="lessThanOrEqual">
      <formula>0</formula>
    </cfRule>
  </conditionalFormatting>
  <conditionalFormatting sqref="T64">
    <cfRule type="cellIs" dxfId="3053" priority="3045" operator="lessThanOrEqual">
      <formula>0</formula>
    </cfRule>
  </conditionalFormatting>
  <conditionalFormatting sqref="T64">
    <cfRule type="cellIs" dxfId="3052" priority="3043" operator="lessThanOrEqual">
      <formula>0</formula>
    </cfRule>
  </conditionalFormatting>
  <conditionalFormatting sqref="T64">
    <cfRule type="cellIs" dxfId="3051" priority="3042" operator="lessThanOrEqual">
      <formula>0</formula>
    </cfRule>
  </conditionalFormatting>
  <conditionalFormatting sqref="T64">
    <cfRule type="cellIs" dxfId="3050" priority="3041" operator="lessThanOrEqual">
      <formula>0</formula>
    </cfRule>
  </conditionalFormatting>
  <conditionalFormatting sqref="T64">
    <cfRule type="cellIs" dxfId="3049" priority="3040" operator="lessThanOrEqual">
      <formula>0</formula>
    </cfRule>
  </conditionalFormatting>
  <conditionalFormatting sqref="T64">
    <cfRule type="cellIs" dxfId="3048" priority="3039" operator="lessThanOrEqual">
      <formula>0</formula>
    </cfRule>
  </conditionalFormatting>
  <conditionalFormatting sqref="T64">
    <cfRule type="cellIs" dxfId="3047" priority="3038" operator="lessThanOrEqual">
      <formula>0</formula>
    </cfRule>
  </conditionalFormatting>
  <conditionalFormatting sqref="T66">
    <cfRule type="cellIs" dxfId="3046" priority="3037" operator="lessThanOrEqual">
      <formula>0</formula>
    </cfRule>
  </conditionalFormatting>
  <conditionalFormatting sqref="T66">
    <cfRule type="cellIs" dxfId="3045" priority="3035" operator="lessThanOrEqual">
      <formula>0</formula>
    </cfRule>
  </conditionalFormatting>
  <conditionalFormatting sqref="T66">
    <cfRule type="cellIs" dxfId="3044" priority="3034" operator="lessThanOrEqual">
      <formula>0</formula>
    </cfRule>
  </conditionalFormatting>
  <conditionalFormatting sqref="T66">
    <cfRule type="cellIs" dxfId="3043" priority="3036" operator="lessThanOrEqual">
      <formula>0</formula>
    </cfRule>
  </conditionalFormatting>
  <conditionalFormatting sqref="T66">
    <cfRule type="cellIs" dxfId="3042" priority="3033" operator="lessThanOrEqual">
      <formula>0</formula>
    </cfRule>
  </conditionalFormatting>
  <conditionalFormatting sqref="T66">
    <cfRule type="cellIs" dxfId="3041" priority="3032" operator="lessThanOrEqual">
      <formula>0</formula>
    </cfRule>
  </conditionalFormatting>
  <conditionalFormatting sqref="T66">
    <cfRule type="cellIs" dxfId="3040" priority="3031" operator="lessThanOrEqual">
      <formula>0</formula>
    </cfRule>
  </conditionalFormatting>
  <conditionalFormatting sqref="T66">
    <cfRule type="cellIs" dxfId="3039" priority="3030" operator="lessThanOrEqual">
      <formula>0</formula>
    </cfRule>
  </conditionalFormatting>
  <conditionalFormatting sqref="T64">
    <cfRule type="cellIs" dxfId="3038" priority="3029" operator="lessThanOrEqual">
      <formula>0</formula>
    </cfRule>
  </conditionalFormatting>
  <conditionalFormatting sqref="T67">
    <cfRule type="cellIs" dxfId="3037" priority="3028" operator="lessThanOrEqual">
      <formula>0</formula>
    </cfRule>
  </conditionalFormatting>
  <conditionalFormatting sqref="T64">
    <cfRule type="cellIs" dxfId="3036" priority="3027" operator="lessThanOrEqual">
      <formula>0</formula>
    </cfRule>
  </conditionalFormatting>
  <conditionalFormatting sqref="T64">
    <cfRule type="cellIs" dxfId="3035" priority="3026" operator="lessThanOrEqual">
      <formula>0</formula>
    </cfRule>
  </conditionalFormatting>
  <conditionalFormatting sqref="T64">
    <cfRule type="cellIs" dxfId="3034" priority="3025" operator="lessThanOrEqual">
      <formula>0</formula>
    </cfRule>
  </conditionalFormatting>
  <conditionalFormatting sqref="T64">
    <cfRule type="cellIs" dxfId="3033" priority="3024" operator="lessThanOrEqual">
      <formula>0</formula>
    </cfRule>
  </conditionalFormatting>
  <conditionalFormatting sqref="T64">
    <cfRule type="cellIs" dxfId="3032" priority="3023" operator="lessThanOrEqual">
      <formula>0</formula>
    </cfRule>
  </conditionalFormatting>
  <conditionalFormatting sqref="T64">
    <cfRule type="cellIs" dxfId="3031" priority="3022" operator="lessThanOrEqual">
      <formula>0</formula>
    </cfRule>
  </conditionalFormatting>
  <conditionalFormatting sqref="T66">
    <cfRule type="cellIs" dxfId="3030" priority="3021" operator="lessThanOrEqual">
      <formula>0</formula>
    </cfRule>
  </conditionalFormatting>
  <conditionalFormatting sqref="T64">
    <cfRule type="cellIs" dxfId="3029" priority="3012" operator="lessThanOrEqual">
      <formula>0</formula>
    </cfRule>
  </conditionalFormatting>
  <conditionalFormatting sqref="T64">
    <cfRule type="cellIs" dxfId="3028" priority="3011" operator="lessThanOrEqual">
      <formula>0</formula>
    </cfRule>
  </conditionalFormatting>
  <conditionalFormatting sqref="T64">
    <cfRule type="cellIs" dxfId="3027" priority="3010" operator="lessThanOrEqual">
      <formula>0</formula>
    </cfRule>
  </conditionalFormatting>
  <conditionalFormatting sqref="T66">
    <cfRule type="cellIs" dxfId="3026" priority="3008" operator="lessThanOrEqual">
      <formula>0</formula>
    </cfRule>
  </conditionalFormatting>
  <conditionalFormatting sqref="T66">
    <cfRule type="cellIs" dxfId="3025" priority="3009" operator="lessThanOrEqual">
      <formula>0</formula>
    </cfRule>
  </conditionalFormatting>
  <conditionalFormatting sqref="T64">
    <cfRule type="cellIs" dxfId="3024" priority="3007" operator="lessThanOrEqual">
      <formula>0</formula>
    </cfRule>
  </conditionalFormatting>
  <conditionalFormatting sqref="T66">
    <cfRule type="cellIs" dxfId="3023" priority="3006" operator="lessThanOrEqual">
      <formula>0</formula>
    </cfRule>
  </conditionalFormatting>
  <conditionalFormatting sqref="T64">
    <cfRule type="cellIs" dxfId="3022" priority="3005" operator="lessThanOrEqual">
      <formula>0</formula>
    </cfRule>
  </conditionalFormatting>
  <conditionalFormatting sqref="T64">
    <cfRule type="cellIs" dxfId="3021" priority="3019" operator="lessThanOrEqual">
      <formula>0</formula>
    </cfRule>
  </conditionalFormatting>
  <conditionalFormatting sqref="T64">
    <cfRule type="cellIs" dxfId="3020" priority="3018" operator="lessThanOrEqual">
      <formula>0</formula>
    </cfRule>
  </conditionalFormatting>
  <conditionalFormatting sqref="T64">
    <cfRule type="cellIs" dxfId="3019" priority="3017" operator="lessThanOrEqual">
      <formula>0</formula>
    </cfRule>
  </conditionalFormatting>
  <conditionalFormatting sqref="T64">
    <cfRule type="cellIs" dxfId="3018" priority="3016" operator="lessThanOrEqual">
      <formula>0</formula>
    </cfRule>
  </conditionalFormatting>
  <conditionalFormatting sqref="T64">
    <cfRule type="cellIs" dxfId="3017" priority="3015" operator="lessThanOrEqual">
      <formula>0</formula>
    </cfRule>
  </conditionalFormatting>
  <conditionalFormatting sqref="T64">
    <cfRule type="cellIs" dxfId="3016" priority="3014" operator="lessThanOrEqual">
      <formula>0</formula>
    </cfRule>
  </conditionalFormatting>
  <conditionalFormatting sqref="T64">
    <cfRule type="cellIs" dxfId="3015" priority="3013" operator="lessThanOrEqual">
      <formula>0</formula>
    </cfRule>
  </conditionalFormatting>
  <conditionalFormatting sqref="T64">
    <cfRule type="cellIs" dxfId="3014" priority="3071" operator="lessThanOrEqual">
      <formula>0</formula>
    </cfRule>
  </conditionalFormatting>
  <conditionalFormatting sqref="T64">
    <cfRule type="cellIs" dxfId="3013" priority="3070" operator="lessThanOrEqual">
      <formula>0</formula>
    </cfRule>
  </conditionalFormatting>
  <conditionalFormatting sqref="T64">
    <cfRule type="cellIs" dxfId="3012" priority="3068" operator="lessThanOrEqual">
      <formula>0</formula>
    </cfRule>
  </conditionalFormatting>
  <conditionalFormatting sqref="T64">
    <cfRule type="cellIs" dxfId="3011" priority="3069" operator="lessThanOrEqual">
      <formula>0</formula>
    </cfRule>
  </conditionalFormatting>
  <conditionalFormatting sqref="T64">
    <cfRule type="cellIs" dxfId="3010" priority="3067" operator="lessThanOrEqual">
      <formula>0</formula>
    </cfRule>
  </conditionalFormatting>
  <conditionalFormatting sqref="T64">
    <cfRule type="cellIs" dxfId="3009" priority="3066" operator="lessThanOrEqual">
      <formula>0</formula>
    </cfRule>
  </conditionalFormatting>
  <conditionalFormatting sqref="T64">
    <cfRule type="cellIs" dxfId="3008" priority="3065" operator="lessThanOrEqual">
      <formula>0</formula>
    </cfRule>
  </conditionalFormatting>
  <conditionalFormatting sqref="T64">
    <cfRule type="cellIs" dxfId="3007" priority="3064" operator="lessThanOrEqual">
      <formula>0</formula>
    </cfRule>
  </conditionalFormatting>
  <conditionalFormatting sqref="T65">
    <cfRule type="cellIs" dxfId="3006" priority="3063" operator="lessThanOrEqual">
      <formula>0</formula>
    </cfRule>
  </conditionalFormatting>
  <conditionalFormatting sqref="T66">
    <cfRule type="cellIs" dxfId="3005" priority="3054" operator="lessThanOrEqual">
      <formula>0</formula>
    </cfRule>
  </conditionalFormatting>
  <conditionalFormatting sqref="T66">
    <cfRule type="cellIs" dxfId="3004" priority="3020" operator="lessThanOrEqual">
      <formula>0</formula>
    </cfRule>
  </conditionalFormatting>
  <conditionalFormatting sqref="T66">
    <cfRule type="cellIs" dxfId="3003" priority="3004" operator="lessThanOrEqual">
      <formula>0</formula>
    </cfRule>
  </conditionalFormatting>
  <conditionalFormatting sqref="T66">
    <cfRule type="cellIs" dxfId="3002" priority="3003" operator="lessThanOrEqual">
      <formula>0</formula>
    </cfRule>
  </conditionalFormatting>
  <conditionalFormatting sqref="T64">
    <cfRule type="cellIs" dxfId="3001" priority="3002" operator="lessThanOrEqual">
      <formula>0</formula>
    </cfRule>
  </conditionalFormatting>
  <conditionalFormatting sqref="T66">
    <cfRule type="cellIs" dxfId="3000" priority="3001" operator="lessThanOrEqual">
      <formula>0</formula>
    </cfRule>
  </conditionalFormatting>
  <conditionalFormatting sqref="T68">
    <cfRule type="cellIs" dxfId="2999" priority="3000" operator="lessThanOrEqual">
      <formula>0</formula>
    </cfRule>
  </conditionalFormatting>
  <conditionalFormatting sqref="T68">
    <cfRule type="cellIs" dxfId="2998" priority="2999" operator="lessThanOrEqual">
      <formula>0</formula>
    </cfRule>
  </conditionalFormatting>
  <conditionalFormatting sqref="T68">
    <cfRule type="cellIs" dxfId="2997" priority="2997" operator="lessThanOrEqual">
      <formula>0</formula>
    </cfRule>
  </conditionalFormatting>
  <conditionalFormatting sqref="T68">
    <cfRule type="cellIs" dxfId="2996" priority="2998" operator="lessThanOrEqual">
      <formula>0</formula>
    </cfRule>
  </conditionalFormatting>
  <conditionalFormatting sqref="T68">
    <cfRule type="cellIs" dxfId="2995" priority="2996" operator="lessThanOrEqual">
      <formula>0</formula>
    </cfRule>
  </conditionalFormatting>
  <conditionalFormatting sqref="T68">
    <cfRule type="cellIs" dxfId="2994" priority="2995" operator="lessThanOrEqual">
      <formula>0</formula>
    </cfRule>
  </conditionalFormatting>
  <conditionalFormatting sqref="T68">
    <cfRule type="cellIs" dxfId="2993" priority="2994" operator="lessThanOrEqual">
      <formula>0</formula>
    </cfRule>
  </conditionalFormatting>
  <conditionalFormatting sqref="T68">
    <cfRule type="cellIs" dxfId="2992" priority="2993" operator="lessThanOrEqual">
      <formula>0</formula>
    </cfRule>
  </conditionalFormatting>
  <conditionalFormatting sqref="T64">
    <cfRule type="cellIs" dxfId="2991" priority="2971" operator="lessThanOrEqual">
      <formula>0</formula>
    </cfRule>
  </conditionalFormatting>
  <conditionalFormatting sqref="T64">
    <cfRule type="cellIs" dxfId="2990" priority="2973" operator="lessThanOrEqual">
      <formula>0</formula>
    </cfRule>
  </conditionalFormatting>
  <conditionalFormatting sqref="T64">
    <cfRule type="cellIs" dxfId="2989" priority="2972" operator="lessThanOrEqual">
      <formula>0</formula>
    </cfRule>
  </conditionalFormatting>
  <conditionalFormatting sqref="T64">
    <cfRule type="cellIs" dxfId="2988" priority="2970" operator="lessThanOrEqual">
      <formula>0</formula>
    </cfRule>
  </conditionalFormatting>
  <conditionalFormatting sqref="T64">
    <cfRule type="cellIs" dxfId="2987" priority="2969" operator="lessThanOrEqual">
      <formula>0</formula>
    </cfRule>
  </conditionalFormatting>
  <conditionalFormatting sqref="T64">
    <cfRule type="cellIs" dxfId="2986" priority="2968" operator="lessThanOrEqual">
      <formula>0</formula>
    </cfRule>
  </conditionalFormatting>
  <conditionalFormatting sqref="T66">
    <cfRule type="cellIs" dxfId="2985" priority="2967" operator="lessThanOrEqual">
      <formula>0</formula>
    </cfRule>
  </conditionalFormatting>
  <conditionalFormatting sqref="T64">
    <cfRule type="cellIs" dxfId="2984" priority="2966" operator="lessThanOrEqual">
      <formula>0</formula>
    </cfRule>
  </conditionalFormatting>
  <conditionalFormatting sqref="T66">
    <cfRule type="cellIs" dxfId="2983" priority="2965" operator="lessThanOrEqual">
      <formula>0</formula>
    </cfRule>
  </conditionalFormatting>
  <conditionalFormatting sqref="T64">
    <cfRule type="cellIs" dxfId="2982" priority="2956" operator="lessThanOrEqual">
      <formula>0</formula>
    </cfRule>
  </conditionalFormatting>
  <conditionalFormatting sqref="T68">
    <cfRule type="cellIs" dxfId="2981" priority="2944" operator="lessThanOrEqual">
      <formula>0</formula>
    </cfRule>
  </conditionalFormatting>
  <conditionalFormatting sqref="T68">
    <cfRule type="cellIs" dxfId="2980" priority="2943" operator="lessThanOrEqual">
      <formula>0</formula>
    </cfRule>
  </conditionalFormatting>
  <conditionalFormatting sqref="T68">
    <cfRule type="cellIs" dxfId="2979" priority="2942" operator="lessThanOrEqual">
      <formula>0</formula>
    </cfRule>
  </conditionalFormatting>
  <conditionalFormatting sqref="T64">
    <cfRule type="cellIs" dxfId="2978" priority="2947" operator="lessThanOrEqual">
      <formula>0</formula>
    </cfRule>
  </conditionalFormatting>
  <conditionalFormatting sqref="T66">
    <cfRule type="cellIs" dxfId="2977" priority="2954" operator="lessThanOrEqual">
      <formula>0</formula>
    </cfRule>
  </conditionalFormatting>
  <conditionalFormatting sqref="T66">
    <cfRule type="cellIs" dxfId="2976" priority="2953" operator="lessThanOrEqual">
      <formula>0</formula>
    </cfRule>
  </conditionalFormatting>
  <conditionalFormatting sqref="T64">
    <cfRule type="cellIs" dxfId="2975" priority="2952" operator="lessThanOrEqual">
      <formula>0</formula>
    </cfRule>
  </conditionalFormatting>
  <conditionalFormatting sqref="T66">
    <cfRule type="cellIs" dxfId="2974" priority="2951" operator="lessThanOrEqual">
      <formula>0</formula>
    </cfRule>
  </conditionalFormatting>
  <conditionalFormatting sqref="T64">
    <cfRule type="cellIs" dxfId="2973" priority="2957" operator="lessThanOrEqual">
      <formula>0</formula>
    </cfRule>
  </conditionalFormatting>
  <conditionalFormatting sqref="T64">
    <cfRule type="cellIs" dxfId="2972" priority="2955" operator="lessThanOrEqual">
      <formula>0</formula>
    </cfRule>
  </conditionalFormatting>
  <conditionalFormatting sqref="T64">
    <cfRule type="cellIs" dxfId="2971" priority="2950" operator="lessThanOrEqual">
      <formula>0</formula>
    </cfRule>
  </conditionalFormatting>
  <conditionalFormatting sqref="T66">
    <cfRule type="cellIs" dxfId="2970" priority="2949" operator="lessThanOrEqual">
      <formula>0</formula>
    </cfRule>
  </conditionalFormatting>
  <conditionalFormatting sqref="T66">
    <cfRule type="cellIs" dxfId="2969" priority="2948" operator="lessThanOrEqual">
      <formula>0</formula>
    </cfRule>
  </conditionalFormatting>
  <conditionalFormatting sqref="T66">
    <cfRule type="cellIs" dxfId="2968" priority="2946" operator="lessThanOrEqual">
      <formula>0</formula>
    </cfRule>
  </conditionalFormatting>
  <conditionalFormatting sqref="T68">
    <cfRule type="cellIs" dxfId="2967" priority="2939" operator="lessThanOrEqual">
      <formula>0</formula>
    </cfRule>
  </conditionalFormatting>
  <conditionalFormatting sqref="T68">
    <cfRule type="cellIs" dxfId="2966" priority="2941" operator="lessThanOrEqual">
      <formula>0</formula>
    </cfRule>
  </conditionalFormatting>
  <conditionalFormatting sqref="T68">
    <cfRule type="cellIs" dxfId="2965" priority="2940" operator="lessThanOrEqual">
      <formula>0</formula>
    </cfRule>
  </conditionalFormatting>
  <conditionalFormatting sqref="T68">
    <cfRule type="cellIs" dxfId="2964" priority="2938" operator="lessThanOrEqual">
      <formula>0</formula>
    </cfRule>
  </conditionalFormatting>
  <conditionalFormatting sqref="T64">
    <cfRule type="cellIs" dxfId="2963" priority="2937" operator="lessThanOrEqual">
      <formula>0</formula>
    </cfRule>
  </conditionalFormatting>
  <conditionalFormatting sqref="T67">
    <cfRule type="cellIs" dxfId="2962" priority="2936" operator="lessThanOrEqual">
      <formula>0</formula>
    </cfRule>
  </conditionalFormatting>
  <conditionalFormatting sqref="T64">
    <cfRule type="cellIs" dxfId="2961" priority="2935" operator="lessThanOrEqual">
      <formula>0</formula>
    </cfRule>
  </conditionalFormatting>
  <conditionalFormatting sqref="T64">
    <cfRule type="cellIs" dxfId="2960" priority="2934" operator="lessThanOrEqual">
      <formula>0</formula>
    </cfRule>
  </conditionalFormatting>
  <conditionalFormatting sqref="T64">
    <cfRule type="cellIs" dxfId="2959" priority="2933" operator="lessThanOrEqual">
      <formula>0</formula>
    </cfRule>
  </conditionalFormatting>
  <conditionalFormatting sqref="T64">
    <cfRule type="cellIs" dxfId="2958" priority="2932" operator="lessThanOrEqual">
      <formula>0</formula>
    </cfRule>
  </conditionalFormatting>
  <conditionalFormatting sqref="T64">
    <cfRule type="cellIs" dxfId="2957" priority="2931" operator="lessThanOrEqual">
      <formula>0</formula>
    </cfRule>
  </conditionalFormatting>
  <conditionalFormatting sqref="T64">
    <cfRule type="cellIs" dxfId="2956" priority="2930" operator="lessThanOrEqual">
      <formula>0</formula>
    </cfRule>
  </conditionalFormatting>
  <conditionalFormatting sqref="T64">
    <cfRule type="cellIs" dxfId="2955" priority="2928" operator="lessThanOrEqual">
      <formula>0</formula>
    </cfRule>
  </conditionalFormatting>
  <conditionalFormatting sqref="T66">
    <cfRule type="cellIs" dxfId="2954" priority="2927" operator="lessThanOrEqual">
      <formula>0</formula>
    </cfRule>
  </conditionalFormatting>
  <conditionalFormatting sqref="T66">
    <cfRule type="cellIs" dxfId="2953" priority="2929" operator="lessThanOrEqual">
      <formula>0</formula>
    </cfRule>
  </conditionalFormatting>
  <conditionalFormatting sqref="T64">
    <cfRule type="cellIs" dxfId="2952" priority="2926" operator="lessThanOrEqual">
      <formula>0</formula>
    </cfRule>
  </conditionalFormatting>
  <conditionalFormatting sqref="T64">
    <cfRule type="cellIs" dxfId="2951" priority="2921" operator="lessThanOrEqual">
      <formula>0</formula>
    </cfRule>
  </conditionalFormatting>
  <conditionalFormatting sqref="T64">
    <cfRule type="cellIs" dxfId="2950" priority="2920" operator="lessThanOrEqual">
      <formula>0</formula>
    </cfRule>
  </conditionalFormatting>
  <conditionalFormatting sqref="T64">
    <cfRule type="cellIs" dxfId="2949" priority="2919" operator="lessThanOrEqual">
      <formula>0</formula>
    </cfRule>
  </conditionalFormatting>
  <conditionalFormatting sqref="T64">
    <cfRule type="cellIs" dxfId="2948" priority="2918" operator="lessThanOrEqual">
      <formula>0</formula>
    </cfRule>
  </conditionalFormatting>
  <conditionalFormatting sqref="T64">
    <cfRule type="cellIs" dxfId="2947" priority="2917" operator="lessThanOrEqual">
      <formula>0</formula>
    </cfRule>
  </conditionalFormatting>
  <conditionalFormatting sqref="T66">
    <cfRule type="cellIs" dxfId="2946" priority="2916" operator="lessThanOrEqual">
      <formula>0</formula>
    </cfRule>
  </conditionalFormatting>
  <conditionalFormatting sqref="T66">
    <cfRule type="cellIs" dxfId="2945" priority="2915" operator="lessThanOrEqual">
      <formula>0</formula>
    </cfRule>
  </conditionalFormatting>
  <conditionalFormatting sqref="T64">
    <cfRule type="cellIs" dxfId="2944" priority="2914" operator="lessThanOrEqual">
      <formula>0</formula>
    </cfRule>
  </conditionalFormatting>
  <conditionalFormatting sqref="T66">
    <cfRule type="cellIs" dxfId="2943" priority="2913" operator="lessThanOrEqual">
      <formula>0</formula>
    </cfRule>
  </conditionalFormatting>
  <conditionalFormatting sqref="T64">
    <cfRule type="cellIs" dxfId="2942" priority="2912" operator="lessThanOrEqual">
      <formula>0</formula>
    </cfRule>
  </conditionalFormatting>
  <conditionalFormatting sqref="T66">
    <cfRule type="cellIs" dxfId="2941" priority="2911" operator="lessThanOrEqual">
      <formula>0</formula>
    </cfRule>
  </conditionalFormatting>
  <conditionalFormatting sqref="T66">
    <cfRule type="cellIs" dxfId="2940" priority="2910" operator="lessThanOrEqual">
      <formula>0</formula>
    </cfRule>
  </conditionalFormatting>
  <conditionalFormatting sqref="T64">
    <cfRule type="cellIs" dxfId="2939" priority="2909" operator="lessThanOrEqual">
      <formula>0</formula>
    </cfRule>
  </conditionalFormatting>
  <conditionalFormatting sqref="T66">
    <cfRule type="cellIs" dxfId="2938" priority="2908" operator="lessThanOrEqual">
      <formula>0</formula>
    </cfRule>
  </conditionalFormatting>
  <conditionalFormatting sqref="T68">
    <cfRule type="cellIs" dxfId="2937" priority="2907" operator="lessThanOrEqual">
      <formula>0</formula>
    </cfRule>
  </conditionalFormatting>
  <conditionalFormatting sqref="T68">
    <cfRule type="cellIs" dxfId="2936" priority="2905" operator="lessThanOrEqual">
      <formula>0</formula>
    </cfRule>
  </conditionalFormatting>
  <conditionalFormatting sqref="T68">
    <cfRule type="cellIs" dxfId="2935" priority="2904" operator="lessThanOrEqual">
      <formula>0</formula>
    </cfRule>
  </conditionalFormatting>
  <conditionalFormatting sqref="T68">
    <cfRule type="cellIs" dxfId="2934" priority="2906" operator="lessThanOrEqual">
      <formula>0</formula>
    </cfRule>
  </conditionalFormatting>
  <conditionalFormatting sqref="T68">
    <cfRule type="cellIs" dxfId="2933" priority="2903" operator="lessThanOrEqual">
      <formula>0</formula>
    </cfRule>
  </conditionalFormatting>
  <conditionalFormatting sqref="T68">
    <cfRule type="cellIs" dxfId="2932" priority="2902" operator="lessThanOrEqual">
      <formula>0</formula>
    </cfRule>
  </conditionalFormatting>
  <conditionalFormatting sqref="T68">
    <cfRule type="cellIs" dxfId="2931" priority="2901" operator="lessThanOrEqual">
      <formula>0</formula>
    </cfRule>
  </conditionalFormatting>
  <conditionalFormatting sqref="T68">
    <cfRule type="cellIs" dxfId="2930" priority="2900" operator="lessThanOrEqual">
      <formula>0</formula>
    </cfRule>
  </conditionalFormatting>
  <conditionalFormatting sqref="T66">
    <cfRule type="cellIs" dxfId="2929" priority="2899" operator="lessThanOrEqual">
      <formula>0</formula>
    </cfRule>
  </conditionalFormatting>
  <conditionalFormatting sqref="T64">
    <cfRule type="cellIs" dxfId="2928" priority="2898" operator="lessThanOrEqual">
      <formula>0</formula>
    </cfRule>
  </conditionalFormatting>
  <conditionalFormatting sqref="T69">
    <cfRule type="cellIs" dxfId="2927" priority="2896" operator="lessThanOrEqual">
      <formula>0</formula>
    </cfRule>
  </conditionalFormatting>
  <conditionalFormatting sqref="T64">
    <cfRule type="cellIs" dxfId="2926" priority="2895" operator="lessThanOrEqual">
      <formula>0</formula>
    </cfRule>
  </conditionalFormatting>
  <conditionalFormatting sqref="T64">
    <cfRule type="cellIs" dxfId="2925" priority="2897" operator="lessThanOrEqual">
      <formula>0</formula>
    </cfRule>
  </conditionalFormatting>
  <conditionalFormatting sqref="T64">
    <cfRule type="cellIs" dxfId="2924" priority="2894" operator="lessThanOrEqual">
      <formula>0</formula>
    </cfRule>
  </conditionalFormatting>
  <conditionalFormatting sqref="T64">
    <cfRule type="cellIs" dxfId="2923" priority="2892" operator="lessThanOrEqual">
      <formula>0</formula>
    </cfRule>
  </conditionalFormatting>
  <conditionalFormatting sqref="T64">
    <cfRule type="cellIs" dxfId="2922" priority="2893" operator="lessThanOrEqual">
      <formula>0</formula>
    </cfRule>
  </conditionalFormatting>
  <conditionalFormatting sqref="T64">
    <cfRule type="cellIs" dxfId="2921" priority="2891" operator="lessThanOrEqual">
      <formula>0</formula>
    </cfRule>
  </conditionalFormatting>
  <conditionalFormatting sqref="T64">
    <cfRule type="cellIs" dxfId="2920" priority="2890" operator="lessThanOrEqual">
      <formula>0</formula>
    </cfRule>
  </conditionalFormatting>
  <conditionalFormatting sqref="T64">
    <cfRule type="cellIs" dxfId="2919" priority="2889" operator="lessThanOrEqual">
      <formula>0</formula>
    </cfRule>
  </conditionalFormatting>
  <conditionalFormatting sqref="T64">
    <cfRule type="cellIs" dxfId="2918" priority="2888" operator="lessThanOrEqual">
      <formula>0</formula>
    </cfRule>
  </conditionalFormatting>
  <conditionalFormatting sqref="T66">
    <cfRule type="cellIs" dxfId="2917" priority="2887" operator="lessThanOrEqual">
      <formula>0</formula>
    </cfRule>
  </conditionalFormatting>
  <conditionalFormatting sqref="T66">
    <cfRule type="cellIs" dxfId="2916" priority="2886" operator="lessThanOrEqual">
      <formula>0</formula>
    </cfRule>
  </conditionalFormatting>
  <conditionalFormatting sqref="T64">
    <cfRule type="cellIs" dxfId="2915" priority="2885" operator="lessThanOrEqual">
      <formula>0</formula>
    </cfRule>
  </conditionalFormatting>
  <conditionalFormatting sqref="T66">
    <cfRule type="cellIs" dxfId="2914" priority="2884" operator="lessThanOrEqual">
      <formula>0</formula>
    </cfRule>
  </conditionalFormatting>
  <conditionalFormatting sqref="T64">
    <cfRule type="cellIs" dxfId="2913" priority="2883" operator="lessThanOrEqual">
      <formula>0</formula>
    </cfRule>
  </conditionalFormatting>
  <conditionalFormatting sqref="T66">
    <cfRule type="cellIs" dxfId="2912" priority="2882" operator="lessThanOrEqual">
      <formula>0</formula>
    </cfRule>
  </conditionalFormatting>
  <conditionalFormatting sqref="T66">
    <cfRule type="cellIs" dxfId="2911" priority="2881" operator="lessThanOrEqual">
      <formula>0</formula>
    </cfRule>
  </conditionalFormatting>
  <conditionalFormatting sqref="T64">
    <cfRule type="cellIs" dxfId="2910" priority="2880" operator="lessThanOrEqual">
      <formula>0</formula>
    </cfRule>
  </conditionalFormatting>
  <conditionalFormatting sqref="T66">
    <cfRule type="cellIs" dxfId="2909" priority="2879" operator="lessThanOrEqual">
      <formula>0</formula>
    </cfRule>
  </conditionalFormatting>
  <conditionalFormatting sqref="T68">
    <cfRule type="cellIs" dxfId="2908" priority="2878" operator="lessThanOrEqual">
      <formula>0</formula>
    </cfRule>
  </conditionalFormatting>
  <conditionalFormatting sqref="T66">
    <cfRule type="cellIs" dxfId="2907" priority="2869" operator="lessThanOrEqual">
      <formula>0</formula>
    </cfRule>
  </conditionalFormatting>
  <conditionalFormatting sqref="T66">
    <cfRule type="cellIs" dxfId="2906" priority="2868" operator="lessThanOrEqual">
      <formula>0</formula>
    </cfRule>
  </conditionalFormatting>
  <conditionalFormatting sqref="T66">
    <cfRule type="cellIs" dxfId="2905" priority="2867" operator="lessThanOrEqual">
      <formula>0</formula>
    </cfRule>
  </conditionalFormatting>
  <conditionalFormatting sqref="T68">
    <cfRule type="cellIs" dxfId="2904" priority="2865" operator="lessThanOrEqual">
      <formula>0</formula>
    </cfRule>
  </conditionalFormatting>
  <conditionalFormatting sqref="T68">
    <cfRule type="cellIs" dxfId="2903" priority="2866" operator="lessThanOrEqual">
      <formula>0</formula>
    </cfRule>
  </conditionalFormatting>
  <conditionalFormatting sqref="T66">
    <cfRule type="cellIs" dxfId="2902" priority="2864" operator="lessThanOrEqual">
      <formula>0</formula>
    </cfRule>
  </conditionalFormatting>
  <conditionalFormatting sqref="T68">
    <cfRule type="cellIs" dxfId="2901" priority="2863" operator="lessThanOrEqual">
      <formula>0</formula>
    </cfRule>
  </conditionalFormatting>
  <conditionalFormatting sqref="T65">
    <cfRule type="cellIs" dxfId="2900" priority="2862" operator="lessThanOrEqual">
      <formula>0</formula>
    </cfRule>
  </conditionalFormatting>
  <conditionalFormatting sqref="T66">
    <cfRule type="cellIs" dxfId="2899" priority="2861" operator="lessThanOrEqual">
      <formula>0</formula>
    </cfRule>
  </conditionalFormatting>
  <conditionalFormatting sqref="T65">
    <cfRule type="cellIs" dxfId="2898" priority="2992" operator="lessThanOrEqual">
      <formula>0</formula>
    </cfRule>
  </conditionalFormatting>
  <conditionalFormatting sqref="T64">
    <cfRule type="cellIs" dxfId="2897" priority="2991" operator="lessThanOrEqual">
      <formula>0</formula>
    </cfRule>
  </conditionalFormatting>
  <conditionalFormatting sqref="T64">
    <cfRule type="cellIs" dxfId="2896" priority="2990" operator="lessThanOrEqual">
      <formula>0</formula>
    </cfRule>
  </conditionalFormatting>
  <conditionalFormatting sqref="T64">
    <cfRule type="cellIs" dxfId="2895" priority="2988" operator="lessThanOrEqual">
      <formula>0</formula>
    </cfRule>
  </conditionalFormatting>
  <conditionalFormatting sqref="T64">
    <cfRule type="cellIs" dxfId="2894" priority="2989" operator="lessThanOrEqual">
      <formula>0</formula>
    </cfRule>
  </conditionalFormatting>
  <conditionalFormatting sqref="T64">
    <cfRule type="cellIs" dxfId="2893" priority="2987" operator="lessThanOrEqual">
      <formula>0</formula>
    </cfRule>
  </conditionalFormatting>
  <conditionalFormatting sqref="T64">
    <cfRule type="cellIs" dxfId="2892" priority="2986" operator="lessThanOrEqual">
      <formula>0</formula>
    </cfRule>
  </conditionalFormatting>
  <conditionalFormatting sqref="T64">
    <cfRule type="cellIs" dxfId="2891" priority="2985" operator="lessThanOrEqual">
      <formula>0</formula>
    </cfRule>
  </conditionalFormatting>
  <conditionalFormatting sqref="T64">
    <cfRule type="cellIs" dxfId="2890" priority="2984" operator="lessThanOrEqual">
      <formula>0</formula>
    </cfRule>
  </conditionalFormatting>
  <conditionalFormatting sqref="T66">
    <cfRule type="cellIs" dxfId="2889" priority="2876" operator="lessThanOrEqual">
      <formula>0</formula>
    </cfRule>
  </conditionalFormatting>
  <conditionalFormatting sqref="T66">
    <cfRule type="cellIs" dxfId="2888" priority="2875" operator="lessThanOrEqual">
      <formula>0</formula>
    </cfRule>
  </conditionalFormatting>
  <conditionalFormatting sqref="T66">
    <cfRule type="cellIs" dxfId="2887" priority="2874" operator="lessThanOrEqual">
      <formula>0</formula>
    </cfRule>
  </conditionalFormatting>
  <conditionalFormatting sqref="T66">
    <cfRule type="cellIs" dxfId="2886" priority="2873" operator="lessThanOrEqual">
      <formula>0</formula>
    </cfRule>
  </conditionalFormatting>
  <conditionalFormatting sqref="T66">
    <cfRule type="cellIs" dxfId="2885" priority="2872" operator="lessThanOrEqual">
      <formula>0</formula>
    </cfRule>
  </conditionalFormatting>
  <conditionalFormatting sqref="T66">
    <cfRule type="cellIs" dxfId="2884" priority="2871" operator="lessThanOrEqual">
      <formula>0</formula>
    </cfRule>
  </conditionalFormatting>
  <conditionalFormatting sqref="T66">
    <cfRule type="cellIs" dxfId="2883" priority="2870" operator="lessThanOrEqual">
      <formula>0</formula>
    </cfRule>
  </conditionalFormatting>
  <conditionalFormatting sqref="T66">
    <cfRule type="cellIs" dxfId="2882" priority="2983" operator="lessThanOrEqual">
      <formula>0</formula>
    </cfRule>
  </conditionalFormatting>
  <conditionalFormatting sqref="T66">
    <cfRule type="cellIs" dxfId="2881" priority="2982" operator="lessThanOrEqual">
      <formula>0</formula>
    </cfRule>
  </conditionalFormatting>
  <conditionalFormatting sqref="T66">
    <cfRule type="cellIs" dxfId="2880" priority="2980" operator="lessThanOrEqual">
      <formula>0</formula>
    </cfRule>
  </conditionalFormatting>
  <conditionalFormatting sqref="T66">
    <cfRule type="cellIs" dxfId="2879" priority="2981" operator="lessThanOrEqual">
      <formula>0</formula>
    </cfRule>
  </conditionalFormatting>
  <conditionalFormatting sqref="T66">
    <cfRule type="cellIs" dxfId="2878" priority="2979" operator="lessThanOrEqual">
      <formula>0</formula>
    </cfRule>
  </conditionalFormatting>
  <conditionalFormatting sqref="T66">
    <cfRule type="cellIs" dxfId="2877" priority="2978" operator="lessThanOrEqual">
      <formula>0</formula>
    </cfRule>
  </conditionalFormatting>
  <conditionalFormatting sqref="T66">
    <cfRule type="cellIs" dxfId="2876" priority="2977" operator="lessThanOrEqual">
      <formula>0</formula>
    </cfRule>
  </conditionalFormatting>
  <conditionalFormatting sqref="T66">
    <cfRule type="cellIs" dxfId="2875" priority="2976" operator="lessThanOrEqual">
      <formula>0</formula>
    </cfRule>
  </conditionalFormatting>
  <conditionalFormatting sqref="T64">
    <cfRule type="cellIs" dxfId="2874" priority="2975" operator="lessThanOrEqual">
      <formula>0</formula>
    </cfRule>
  </conditionalFormatting>
  <conditionalFormatting sqref="T67">
    <cfRule type="cellIs" dxfId="2873" priority="2974" operator="lessThanOrEqual">
      <formula>0</formula>
    </cfRule>
  </conditionalFormatting>
  <conditionalFormatting sqref="T64">
    <cfRule type="cellIs" dxfId="2872" priority="2964" operator="lessThanOrEqual">
      <formula>0</formula>
    </cfRule>
  </conditionalFormatting>
  <conditionalFormatting sqref="T64">
    <cfRule type="cellIs" dxfId="2871" priority="2963" operator="lessThanOrEqual">
      <formula>0</formula>
    </cfRule>
  </conditionalFormatting>
  <conditionalFormatting sqref="T64">
    <cfRule type="cellIs" dxfId="2870" priority="2962" operator="lessThanOrEqual">
      <formula>0</formula>
    </cfRule>
  </conditionalFormatting>
  <conditionalFormatting sqref="T64">
    <cfRule type="cellIs" dxfId="2869" priority="2960" operator="lessThanOrEqual">
      <formula>0</formula>
    </cfRule>
  </conditionalFormatting>
  <conditionalFormatting sqref="T64">
    <cfRule type="cellIs" dxfId="2868" priority="2961" operator="lessThanOrEqual">
      <formula>0</formula>
    </cfRule>
  </conditionalFormatting>
  <conditionalFormatting sqref="T64">
    <cfRule type="cellIs" dxfId="2867" priority="2959" operator="lessThanOrEqual">
      <formula>0</formula>
    </cfRule>
  </conditionalFormatting>
  <conditionalFormatting sqref="T64">
    <cfRule type="cellIs" dxfId="2866" priority="2958" operator="lessThanOrEqual">
      <formula>0</formula>
    </cfRule>
  </conditionalFormatting>
  <conditionalFormatting sqref="T68">
    <cfRule type="cellIs" dxfId="2865" priority="2945" operator="lessThanOrEqual">
      <formula>0</formula>
    </cfRule>
  </conditionalFormatting>
  <conditionalFormatting sqref="T64">
    <cfRule type="cellIs" dxfId="2864" priority="2925" operator="lessThanOrEqual">
      <formula>0</formula>
    </cfRule>
  </conditionalFormatting>
  <conditionalFormatting sqref="T64">
    <cfRule type="cellIs" dxfId="2863" priority="2924" operator="lessThanOrEqual">
      <formula>0</formula>
    </cfRule>
  </conditionalFormatting>
  <conditionalFormatting sqref="T64">
    <cfRule type="cellIs" dxfId="2862" priority="2923" operator="lessThanOrEqual">
      <formula>0</formula>
    </cfRule>
  </conditionalFormatting>
  <conditionalFormatting sqref="T64">
    <cfRule type="cellIs" dxfId="2861" priority="2922" operator="lessThanOrEqual">
      <formula>0</formula>
    </cfRule>
  </conditionalFormatting>
  <conditionalFormatting sqref="T68">
    <cfRule type="cellIs" dxfId="2860" priority="2877" operator="lessThanOrEqual">
      <formula>0</formula>
    </cfRule>
  </conditionalFormatting>
  <conditionalFormatting sqref="T68">
    <cfRule type="cellIs" dxfId="2859" priority="2860" operator="lessThanOrEqual">
      <formula>0</formula>
    </cfRule>
  </conditionalFormatting>
  <conditionalFormatting sqref="T68">
    <cfRule type="cellIs" dxfId="2858" priority="2859" operator="lessThanOrEqual">
      <formula>0</formula>
    </cfRule>
  </conditionalFormatting>
  <conditionalFormatting sqref="T66">
    <cfRule type="cellIs" dxfId="2857" priority="2858" operator="lessThanOrEqual">
      <formula>0</formula>
    </cfRule>
  </conditionalFormatting>
  <conditionalFormatting sqref="T68">
    <cfRule type="cellIs" dxfId="2856" priority="2857" operator="lessThanOrEqual">
      <formula>0</formula>
    </cfRule>
  </conditionalFormatting>
  <conditionalFormatting sqref="T70">
    <cfRule type="cellIs" dxfId="2855" priority="2856" operator="lessThanOrEqual">
      <formula>0</formula>
    </cfRule>
  </conditionalFormatting>
  <conditionalFormatting sqref="T70">
    <cfRule type="cellIs" dxfId="2854" priority="2855" operator="lessThanOrEqual">
      <formula>0</formula>
    </cfRule>
  </conditionalFormatting>
  <conditionalFormatting sqref="T70">
    <cfRule type="cellIs" dxfId="2853" priority="2853" operator="lessThanOrEqual">
      <formula>0</formula>
    </cfRule>
  </conditionalFormatting>
  <conditionalFormatting sqref="T70">
    <cfRule type="cellIs" dxfId="2852" priority="2854" operator="lessThanOrEqual">
      <formula>0</formula>
    </cfRule>
  </conditionalFormatting>
  <conditionalFormatting sqref="T70">
    <cfRule type="cellIs" dxfId="2851" priority="2852" operator="lessThanOrEqual">
      <formula>0</formula>
    </cfRule>
  </conditionalFormatting>
  <conditionalFormatting sqref="T70">
    <cfRule type="cellIs" dxfId="2850" priority="2851" operator="lessThanOrEqual">
      <formula>0</formula>
    </cfRule>
  </conditionalFormatting>
  <conditionalFormatting sqref="T70">
    <cfRule type="cellIs" dxfId="2849" priority="2850" operator="lessThanOrEqual">
      <formula>0</formula>
    </cfRule>
  </conditionalFormatting>
  <conditionalFormatting sqref="T70">
    <cfRule type="cellIs" dxfId="2848" priority="2849" operator="lessThanOrEqual">
      <formula>0</formula>
    </cfRule>
  </conditionalFormatting>
  <conditionalFormatting sqref="T64">
    <cfRule type="cellIs" dxfId="2847" priority="2845" operator="lessThanOrEqual">
      <formula>0</formula>
    </cfRule>
  </conditionalFormatting>
  <conditionalFormatting sqref="T64">
    <cfRule type="cellIs" dxfId="2846" priority="2844" operator="lessThanOrEqual">
      <formula>0</formula>
    </cfRule>
  </conditionalFormatting>
  <conditionalFormatting sqref="T64">
    <cfRule type="cellIs" dxfId="2845" priority="2843" operator="lessThanOrEqual">
      <formula>0</formula>
    </cfRule>
  </conditionalFormatting>
  <conditionalFormatting sqref="T64">
    <cfRule type="cellIs" dxfId="2844" priority="2840" operator="lessThanOrEqual">
      <formula>0</formula>
    </cfRule>
  </conditionalFormatting>
  <conditionalFormatting sqref="T64">
    <cfRule type="cellIs" dxfId="2843" priority="2842" operator="lessThanOrEqual">
      <formula>0</formula>
    </cfRule>
  </conditionalFormatting>
  <conditionalFormatting sqref="T64">
    <cfRule type="cellIs" dxfId="2842" priority="2841" operator="lessThanOrEqual">
      <formula>0</formula>
    </cfRule>
  </conditionalFormatting>
  <conditionalFormatting sqref="T64">
    <cfRule type="cellIs" dxfId="2841" priority="2839" operator="lessThanOrEqual">
      <formula>0</formula>
    </cfRule>
  </conditionalFormatting>
  <conditionalFormatting sqref="T64">
    <cfRule type="cellIs" dxfId="2840" priority="2838" operator="lessThanOrEqual">
      <formula>0</formula>
    </cfRule>
  </conditionalFormatting>
  <conditionalFormatting sqref="T64">
    <cfRule type="cellIs" dxfId="2839" priority="2836" operator="lessThanOrEqual">
      <formula>0</formula>
    </cfRule>
  </conditionalFormatting>
  <conditionalFormatting sqref="T64">
    <cfRule type="cellIs" dxfId="2838" priority="2835" operator="lessThanOrEqual">
      <formula>0</formula>
    </cfRule>
  </conditionalFormatting>
  <conditionalFormatting sqref="T64">
    <cfRule type="cellIs" dxfId="2837" priority="2837" operator="lessThanOrEqual">
      <formula>0</formula>
    </cfRule>
  </conditionalFormatting>
  <conditionalFormatting sqref="T64">
    <cfRule type="cellIs" dxfId="2836" priority="2834" operator="lessThanOrEqual">
      <formula>0</formula>
    </cfRule>
  </conditionalFormatting>
  <conditionalFormatting sqref="T64">
    <cfRule type="cellIs" dxfId="2835" priority="2833" operator="lessThanOrEqual">
      <formula>0</formula>
    </cfRule>
  </conditionalFormatting>
  <conditionalFormatting sqref="T64">
    <cfRule type="cellIs" dxfId="2834" priority="2832" operator="lessThanOrEqual">
      <formula>0</formula>
    </cfRule>
  </conditionalFormatting>
  <conditionalFormatting sqref="T64">
    <cfRule type="cellIs" dxfId="2833" priority="2831" operator="lessThanOrEqual">
      <formula>0</formula>
    </cfRule>
  </conditionalFormatting>
  <conditionalFormatting sqref="T65">
    <cfRule type="cellIs" dxfId="2832" priority="2830" operator="lessThanOrEqual">
      <formula>0</formula>
    </cfRule>
  </conditionalFormatting>
  <conditionalFormatting sqref="T64">
    <cfRule type="cellIs" dxfId="2831" priority="2829" operator="lessThanOrEqual">
      <formula>0</formula>
    </cfRule>
  </conditionalFormatting>
  <conditionalFormatting sqref="T64">
    <cfRule type="cellIs" dxfId="2830" priority="2826" operator="lessThanOrEqual">
      <formula>0</formula>
    </cfRule>
  </conditionalFormatting>
  <conditionalFormatting sqref="T64">
    <cfRule type="cellIs" dxfId="2829" priority="2827" operator="lessThanOrEqual">
      <formula>0</formula>
    </cfRule>
  </conditionalFormatting>
  <conditionalFormatting sqref="T64">
    <cfRule type="cellIs" dxfId="2828" priority="2825" operator="lessThanOrEqual">
      <formula>0</formula>
    </cfRule>
  </conditionalFormatting>
  <conditionalFormatting sqref="T69">
    <cfRule type="cellIs" dxfId="2827" priority="2848" operator="lessThanOrEqual">
      <formula>0</formula>
    </cfRule>
  </conditionalFormatting>
  <conditionalFormatting sqref="T69">
    <cfRule type="cellIs" dxfId="2826" priority="2847" operator="lessThanOrEqual">
      <formula>0</formula>
    </cfRule>
  </conditionalFormatting>
  <conditionalFormatting sqref="T64">
    <cfRule type="cellIs" dxfId="2825" priority="2846" operator="lessThanOrEqual">
      <formula>0</formula>
    </cfRule>
  </conditionalFormatting>
  <conditionalFormatting sqref="T64">
    <cfRule type="cellIs" dxfId="2824" priority="2828" operator="lessThanOrEqual">
      <formula>0</formula>
    </cfRule>
  </conditionalFormatting>
  <conditionalFormatting sqref="T64">
    <cfRule type="cellIs" dxfId="2823" priority="2824" operator="lessThanOrEqual">
      <formula>0</formula>
    </cfRule>
  </conditionalFormatting>
  <conditionalFormatting sqref="T64">
    <cfRule type="cellIs" dxfId="2822" priority="2823" operator="lessThanOrEqual">
      <formula>0</formula>
    </cfRule>
  </conditionalFormatting>
  <conditionalFormatting sqref="T64">
    <cfRule type="cellIs" dxfId="2821" priority="2822" operator="lessThanOrEqual">
      <formula>0</formula>
    </cfRule>
  </conditionalFormatting>
  <conditionalFormatting sqref="T66">
    <cfRule type="cellIs" dxfId="2820" priority="2821" operator="lessThanOrEqual">
      <formula>0</formula>
    </cfRule>
  </conditionalFormatting>
  <conditionalFormatting sqref="T66">
    <cfRule type="cellIs" dxfId="2819" priority="2820" operator="lessThanOrEqual">
      <formula>0</formula>
    </cfRule>
  </conditionalFormatting>
  <conditionalFormatting sqref="T66">
    <cfRule type="cellIs" dxfId="2818" priority="2818" operator="lessThanOrEqual">
      <formula>0</formula>
    </cfRule>
  </conditionalFormatting>
  <conditionalFormatting sqref="T66">
    <cfRule type="cellIs" dxfId="2817" priority="2819" operator="lessThanOrEqual">
      <formula>0</formula>
    </cfRule>
  </conditionalFormatting>
  <conditionalFormatting sqref="T66">
    <cfRule type="cellIs" dxfId="2816" priority="2817" operator="lessThanOrEqual">
      <formula>0</formula>
    </cfRule>
  </conditionalFormatting>
  <conditionalFormatting sqref="T66">
    <cfRule type="cellIs" dxfId="2815" priority="2816" operator="lessThanOrEqual">
      <formula>0</formula>
    </cfRule>
  </conditionalFormatting>
  <conditionalFormatting sqref="T66">
    <cfRule type="cellIs" dxfId="2814" priority="2815" operator="lessThanOrEqual">
      <formula>0</formula>
    </cfRule>
  </conditionalFormatting>
  <conditionalFormatting sqref="T66">
    <cfRule type="cellIs" dxfId="2813" priority="2814" operator="lessThanOrEqual">
      <formula>0</formula>
    </cfRule>
  </conditionalFormatting>
  <conditionalFormatting sqref="T64">
    <cfRule type="cellIs" dxfId="2812" priority="2804" operator="lessThanOrEqual">
      <formula>0</formula>
    </cfRule>
  </conditionalFormatting>
  <conditionalFormatting sqref="T64">
    <cfRule type="cellIs" dxfId="2811" priority="2803" operator="lessThanOrEqual">
      <formula>0</formula>
    </cfRule>
  </conditionalFormatting>
  <conditionalFormatting sqref="T66">
    <cfRule type="cellIs" dxfId="2810" priority="2795" operator="lessThanOrEqual">
      <formula>0</formula>
    </cfRule>
  </conditionalFormatting>
  <conditionalFormatting sqref="T66">
    <cfRule type="cellIs" dxfId="2809" priority="2794" operator="lessThanOrEqual">
      <formula>0</formula>
    </cfRule>
  </conditionalFormatting>
  <conditionalFormatting sqref="T66">
    <cfRule type="cellIs" dxfId="2808" priority="2793" operator="lessThanOrEqual">
      <formula>0</formula>
    </cfRule>
  </conditionalFormatting>
  <conditionalFormatting sqref="T64">
    <cfRule type="cellIs" dxfId="2807" priority="2802" operator="lessThanOrEqual">
      <formula>0</formula>
    </cfRule>
  </conditionalFormatting>
  <conditionalFormatting sqref="T64">
    <cfRule type="cellIs" dxfId="2806" priority="2801" operator="lessThanOrEqual">
      <formula>0</formula>
    </cfRule>
  </conditionalFormatting>
  <conditionalFormatting sqref="T64">
    <cfRule type="cellIs" dxfId="2805" priority="2800" operator="lessThanOrEqual">
      <formula>0</formula>
    </cfRule>
  </conditionalFormatting>
  <conditionalFormatting sqref="T64">
    <cfRule type="cellIs" dxfId="2804" priority="2799" operator="lessThanOrEqual">
      <formula>0</formula>
    </cfRule>
  </conditionalFormatting>
  <conditionalFormatting sqref="T64">
    <cfRule type="cellIs" dxfId="2803" priority="2798" operator="lessThanOrEqual">
      <formula>0</formula>
    </cfRule>
  </conditionalFormatting>
  <conditionalFormatting sqref="T64">
    <cfRule type="cellIs" dxfId="2802" priority="2797" operator="lessThanOrEqual">
      <formula>0</formula>
    </cfRule>
  </conditionalFormatting>
  <conditionalFormatting sqref="T66">
    <cfRule type="cellIs" dxfId="2801" priority="2790" operator="lessThanOrEqual">
      <formula>0</formula>
    </cfRule>
  </conditionalFormatting>
  <conditionalFormatting sqref="T66">
    <cfRule type="cellIs" dxfId="2800" priority="2792" operator="lessThanOrEqual">
      <formula>0</formula>
    </cfRule>
  </conditionalFormatting>
  <conditionalFormatting sqref="T66">
    <cfRule type="cellIs" dxfId="2799" priority="2791" operator="lessThanOrEqual">
      <formula>0</formula>
    </cfRule>
  </conditionalFormatting>
  <conditionalFormatting sqref="T66">
    <cfRule type="cellIs" dxfId="2798" priority="2789" operator="lessThanOrEqual">
      <formula>0</formula>
    </cfRule>
  </conditionalFormatting>
  <conditionalFormatting sqref="T65">
    <cfRule type="cellIs" dxfId="2797" priority="2788" operator="lessThanOrEqual">
      <formula>0</formula>
    </cfRule>
  </conditionalFormatting>
  <conditionalFormatting sqref="T64">
    <cfRule type="cellIs" dxfId="2796" priority="2786" operator="lessThanOrEqual">
      <formula>0</formula>
    </cfRule>
  </conditionalFormatting>
  <conditionalFormatting sqref="T64">
    <cfRule type="cellIs" dxfId="2795" priority="2787" operator="lessThanOrEqual">
      <formula>0</formula>
    </cfRule>
  </conditionalFormatting>
  <conditionalFormatting sqref="T64">
    <cfRule type="cellIs" dxfId="2794" priority="2785" operator="lessThanOrEqual">
      <formula>0</formula>
    </cfRule>
  </conditionalFormatting>
  <conditionalFormatting sqref="T64">
    <cfRule type="cellIs" dxfId="2793" priority="2784" operator="lessThanOrEqual">
      <formula>0</formula>
    </cfRule>
  </conditionalFormatting>
  <conditionalFormatting sqref="T64">
    <cfRule type="cellIs" dxfId="2792" priority="2783" operator="lessThanOrEqual">
      <formula>0</formula>
    </cfRule>
  </conditionalFormatting>
  <conditionalFormatting sqref="T64">
    <cfRule type="cellIs" dxfId="2791" priority="2782" operator="lessThanOrEqual">
      <formula>0</formula>
    </cfRule>
  </conditionalFormatting>
  <conditionalFormatting sqref="T64">
    <cfRule type="cellIs" dxfId="2790" priority="2781" operator="lessThanOrEqual">
      <formula>0</formula>
    </cfRule>
  </conditionalFormatting>
  <conditionalFormatting sqref="T64">
    <cfRule type="cellIs" dxfId="2789" priority="2780" operator="lessThanOrEqual">
      <formula>0</formula>
    </cfRule>
  </conditionalFormatting>
  <conditionalFormatting sqref="T66">
    <cfRule type="cellIs" dxfId="2788" priority="2779" operator="lessThanOrEqual">
      <formula>0</formula>
    </cfRule>
  </conditionalFormatting>
  <conditionalFormatting sqref="T66">
    <cfRule type="cellIs" dxfId="2787" priority="2777" operator="lessThanOrEqual">
      <formula>0</formula>
    </cfRule>
  </conditionalFormatting>
  <conditionalFormatting sqref="T66">
    <cfRule type="cellIs" dxfId="2786" priority="2776" operator="lessThanOrEqual">
      <formula>0</formula>
    </cfRule>
  </conditionalFormatting>
  <conditionalFormatting sqref="T66">
    <cfRule type="cellIs" dxfId="2785" priority="2778" operator="lessThanOrEqual">
      <formula>0</formula>
    </cfRule>
  </conditionalFormatting>
  <conditionalFormatting sqref="T66">
    <cfRule type="cellIs" dxfId="2784" priority="2775" operator="lessThanOrEqual">
      <formula>0</formula>
    </cfRule>
  </conditionalFormatting>
  <conditionalFormatting sqref="T66">
    <cfRule type="cellIs" dxfId="2783" priority="2774" operator="lessThanOrEqual">
      <formula>0</formula>
    </cfRule>
  </conditionalFormatting>
  <conditionalFormatting sqref="T66">
    <cfRule type="cellIs" dxfId="2782" priority="2773" operator="lessThanOrEqual">
      <formula>0</formula>
    </cfRule>
  </conditionalFormatting>
  <conditionalFormatting sqref="T66">
    <cfRule type="cellIs" dxfId="2781" priority="2772" operator="lessThanOrEqual">
      <formula>0</formula>
    </cfRule>
  </conditionalFormatting>
  <conditionalFormatting sqref="T64">
    <cfRule type="cellIs" dxfId="2780" priority="2771" operator="lessThanOrEqual">
      <formula>0</formula>
    </cfRule>
  </conditionalFormatting>
  <conditionalFormatting sqref="T67">
    <cfRule type="cellIs" dxfId="2779" priority="2770" operator="lessThanOrEqual">
      <formula>0</formula>
    </cfRule>
  </conditionalFormatting>
  <conditionalFormatting sqref="T64">
    <cfRule type="cellIs" dxfId="2778" priority="2769" operator="lessThanOrEqual">
      <formula>0</formula>
    </cfRule>
  </conditionalFormatting>
  <conditionalFormatting sqref="T64">
    <cfRule type="cellIs" dxfId="2777" priority="2768" operator="lessThanOrEqual">
      <formula>0</formula>
    </cfRule>
  </conditionalFormatting>
  <conditionalFormatting sqref="T64">
    <cfRule type="cellIs" dxfId="2776" priority="2767" operator="lessThanOrEqual">
      <formula>0</formula>
    </cfRule>
  </conditionalFormatting>
  <conditionalFormatting sqref="T64">
    <cfRule type="cellIs" dxfId="2775" priority="2766" operator="lessThanOrEqual">
      <formula>0</formula>
    </cfRule>
  </conditionalFormatting>
  <conditionalFormatting sqref="T64">
    <cfRule type="cellIs" dxfId="2774" priority="2765" operator="lessThanOrEqual">
      <formula>0</formula>
    </cfRule>
  </conditionalFormatting>
  <conditionalFormatting sqref="T64">
    <cfRule type="cellIs" dxfId="2773" priority="2764" operator="lessThanOrEqual">
      <formula>0</formula>
    </cfRule>
  </conditionalFormatting>
  <conditionalFormatting sqref="T66">
    <cfRule type="cellIs" dxfId="2772" priority="2763" operator="lessThanOrEqual">
      <formula>0</formula>
    </cfRule>
  </conditionalFormatting>
  <conditionalFormatting sqref="T64">
    <cfRule type="cellIs" dxfId="2771" priority="2754" operator="lessThanOrEqual">
      <formula>0</formula>
    </cfRule>
  </conditionalFormatting>
  <conditionalFormatting sqref="T64">
    <cfRule type="cellIs" dxfId="2770" priority="2753" operator="lessThanOrEqual">
      <formula>0</formula>
    </cfRule>
  </conditionalFormatting>
  <conditionalFormatting sqref="T64">
    <cfRule type="cellIs" dxfId="2769" priority="2752" operator="lessThanOrEqual">
      <formula>0</formula>
    </cfRule>
  </conditionalFormatting>
  <conditionalFormatting sqref="T66">
    <cfRule type="cellIs" dxfId="2768" priority="2750" operator="lessThanOrEqual">
      <formula>0</formula>
    </cfRule>
  </conditionalFormatting>
  <conditionalFormatting sqref="T66">
    <cfRule type="cellIs" dxfId="2767" priority="2751" operator="lessThanOrEqual">
      <formula>0</formula>
    </cfRule>
  </conditionalFormatting>
  <conditionalFormatting sqref="T64">
    <cfRule type="cellIs" dxfId="2766" priority="2749" operator="lessThanOrEqual">
      <formula>0</formula>
    </cfRule>
  </conditionalFormatting>
  <conditionalFormatting sqref="T66">
    <cfRule type="cellIs" dxfId="2765" priority="2748" operator="lessThanOrEqual">
      <formula>0</formula>
    </cfRule>
  </conditionalFormatting>
  <conditionalFormatting sqref="T64">
    <cfRule type="cellIs" dxfId="2764" priority="2747" operator="lessThanOrEqual">
      <formula>0</formula>
    </cfRule>
  </conditionalFormatting>
  <conditionalFormatting sqref="T64">
    <cfRule type="cellIs" dxfId="2763" priority="2761" operator="lessThanOrEqual">
      <formula>0</formula>
    </cfRule>
  </conditionalFormatting>
  <conditionalFormatting sqref="T64">
    <cfRule type="cellIs" dxfId="2762" priority="2760" operator="lessThanOrEqual">
      <formula>0</formula>
    </cfRule>
  </conditionalFormatting>
  <conditionalFormatting sqref="T64">
    <cfRule type="cellIs" dxfId="2761" priority="2759" operator="lessThanOrEqual">
      <formula>0</formula>
    </cfRule>
  </conditionalFormatting>
  <conditionalFormatting sqref="T64">
    <cfRule type="cellIs" dxfId="2760" priority="2758" operator="lessThanOrEqual">
      <formula>0</formula>
    </cfRule>
  </conditionalFormatting>
  <conditionalFormatting sqref="T64">
    <cfRule type="cellIs" dxfId="2759" priority="2757" operator="lessThanOrEqual">
      <formula>0</formula>
    </cfRule>
  </conditionalFormatting>
  <conditionalFormatting sqref="T64">
    <cfRule type="cellIs" dxfId="2758" priority="2756" operator="lessThanOrEqual">
      <formula>0</formula>
    </cfRule>
  </conditionalFormatting>
  <conditionalFormatting sqref="T64">
    <cfRule type="cellIs" dxfId="2757" priority="2755" operator="lessThanOrEqual">
      <formula>0</formula>
    </cfRule>
  </conditionalFormatting>
  <conditionalFormatting sqref="T64">
    <cfRule type="cellIs" dxfId="2756" priority="2813" operator="lessThanOrEqual">
      <formula>0</formula>
    </cfRule>
  </conditionalFormatting>
  <conditionalFormatting sqref="T64">
    <cfRule type="cellIs" dxfId="2755" priority="2812" operator="lessThanOrEqual">
      <formula>0</formula>
    </cfRule>
  </conditionalFormatting>
  <conditionalFormatting sqref="T64">
    <cfRule type="cellIs" dxfId="2754" priority="2810" operator="lessThanOrEqual">
      <formula>0</formula>
    </cfRule>
  </conditionalFormatting>
  <conditionalFormatting sqref="T64">
    <cfRule type="cellIs" dxfId="2753" priority="2811" operator="lessThanOrEqual">
      <formula>0</formula>
    </cfRule>
  </conditionalFormatting>
  <conditionalFormatting sqref="T64">
    <cfRule type="cellIs" dxfId="2752" priority="2809" operator="lessThanOrEqual">
      <formula>0</formula>
    </cfRule>
  </conditionalFormatting>
  <conditionalFormatting sqref="T64">
    <cfRule type="cellIs" dxfId="2751" priority="2808" operator="lessThanOrEqual">
      <formula>0</formula>
    </cfRule>
  </conditionalFormatting>
  <conditionalFormatting sqref="T64">
    <cfRule type="cellIs" dxfId="2750" priority="2807" operator="lessThanOrEqual">
      <formula>0</formula>
    </cfRule>
  </conditionalFormatting>
  <conditionalFormatting sqref="T64">
    <cfRule type="cellIs" dxfId="2749" priority="2806" operator="lessThanOrEqual">
      <formula>0</formula>
    </cfRule>
  </conditionalFormatting>
  <conditionalFormatting sqref="T65">
    <cfRule type="cellIs" dxfId="2748" priority="2805" operator="lessThanOrEqual">
      <formula>0</formula>
    </cfRule>
  </conditionalFormatting>
  <conditionalFormatting sqref="T66">
    <cfRule type="cellIs" dxfId="2747" priority="2796" operator="lessThanOrEqual">
      <formula>0</formula>
    </cfRule>
  </conditionalFormatting>
  <conditionalFormatting sqref="T66">
    <cfRule type="cellIs" dxfId="2746" priority="2762" operator="lessThanOrEqual">
      <formula>0</formula>
    </cfRule>
  </conditionalFormatting>
  <conditionalFormatting sqref="T66">
    <cfRule type="cellIs" dxfId="2745" priority="2746" operator="lessThanOrEqual">
      <formula>0</formula>
    </cfRule>
  </conditionalFormatting>
  <conditionalFormatting sqref="T66">
    <cfRule type="cellIs" dxfId="2744" priority="2745" operator="lessThanOrEqual">
      <formula>0</formula>
    </cfRule>
  </conditionalFormatting>
  <conditionalFormatting sqref="T64">
    <cfRule type="cellIs" dxfId="2743" priority="2744" operator="lessThanOrEqual">
      <formula>0</formula>
    </cfRule>
  </conditionalFormatting>
  <conditionalFormatting sqref="T66">
    <cfRule type="cellIs" dxfId="2742" priority="2743" operator="lessThanOrEqual">
      <formula>0</formula>
    </cfRule>
  </conditionalFormatting>
  <conditionalFormatting sqref="T68">
    <cfRule type="cellIs" dxfId="2741" priority="2742" operator="lessThanOrEqual">
      <formula>0</formula>
    </cfRule>
  </conditionalFormatting>
  <conditionalFormatting sqref="T68">
    <cfRule type="cellIs" dxfId="2740" priority="2741" operator="lessThanOrEqual">
      <formula>0</formula>
    </cfRule>
  </conditionalFormatting>
  <conditionalFormatting sqref="T68">
    <cfRule type="cellIs" dxfId="2739" priority="2739" operator="lessThanOrEqual">
      <formula>0</formula>
    </cfRule>
  </conditionalFormatting>
  <conditionalFormatting sqref="T68">
    <cfRule type="cellIs" dxfId="2738" priority="2740" operator="lessThanOrEqual">
      <formula>0</formula>
    </cfRule>
  </conditionalFormatting>
  <conditionalFormatting sqref="T68">
    <cfRule type="cellIs" dxfId="2737" priority="2738" operator="lessThanOrEqual">
      <formula>0</formula>
    </cfRule>
  </conditionalFormatting>
  <conditionalFormatting sqref="T68">
    <cfRule type="cellIs" dxfId="2736" priority="2737" operator="lessThanOrEqual">
      <formula>0</formula>
    </cfRule>
  </conditionalFormatting>
  <conditionalFormatting sqref="T68">
    <cfRule type="cellIs" dxfId="2735" priority="2736" operator="lessThanOrEqual">
      <formula>0</formula>
    </cfRule>
  </conditionalFormatting>
  <conditionalFormatting sqref="T68">
    <cfRule type="cellIs" dxfId="2734" priority="2735" operator="lessThanOrEqual">
      <formula>0</formula>
    </cfRule>
  </conditionalFormatting>
  <conditionalFormatting sqref="T64">
    <cfRule type="cellIs" dxfId="2733" priority="2713" operator="lessThanOrEqual">
      <formula>0</formula>
    </cfRule>
  </conditionalFormatting>
  <conditionalFormatting sqref="T64">
    <cfRule type="cellIs" dxfId="2732" priority="2715" operator="lessThanOrEqual">
      <formula>0</formula>
    </cfRule>
  </conditionalFormatting>
  <conditionalFormatting sqref="T64">
    <cfRule type="cellIs" dxfId="2731" priority="2714" operator="lessThanOrEqual">
      <formula>0</formula>
    </cfRule>
  </conditionalFormatting>
  <conditionalFormatting sqref="T64">
    <cfRule type="cellIs" dxfId="2730" priority="2712" operator="lessThanOrEqual">
      <formula>0</formula>
    </cfRule>
  </conditionalFormatting>
  <conditionalFormatting sqref="T64">
    <cfRule type="cellIs" dxfId="2729" priority="2711" operator="lessThanOrEqual">
      <formula>0</formula>
    </cfRule>
  </conditionalFormatting>
  <conditionalFormatting sqref="T64">
    <cfRule type="cellIs" dxfId="2728" priority="2710" operator="lessThanOrEqual">
      <formula>0</formula>
    </cfRule>
  </conditionalFormatting>
  <conditionalFormatting sqref="T66">
    <cfRule type="cellIs" dxfId="2727" priority="2709" operator="lessThanOrEqual">
      <formula>0</formula>
    </cfRule>
  </conditionalFormatting>
  <conditionalFormatting sqref="T64">
    <cfRule type="cellIs" dxfId="2726" priority="2708" operator="lessThanOrEqual">
      <formula>0</formula>
    </cfRule>
  </conditionalFormatting>
  <conditionalFormatting sqref="T66">
    <cfRule type="cellIs" dxfId="2725" priority="2707" operator="lessThanOrEqual">
      <formula>0</formula>
    </cfRule>
  </conditionalFormatting>
  <conditionalFormatting sqref="T64">
    <cfRule type="cellIs" dxfId="2724" priority="2698" operator="lessThanOrEqual">
      <formula>0</formula>
    </cfRule>
  </conditionalFormatting>
  <conditionalFormatting sqref="T68">
    <cfRule type="cellIs" dxfId="2723" priority="2686" operator="lessThanOrEqual">
      <formula>0</formula>
    </cfRule>
  </conditionalFormatting>
  <conditionalFormatting sqref="T68">
    <cfRule type="cellIs" dxfId="2722" priority="2685" operator="lessThanOrEqual">
      <formula>0</formula>
    </cfRule>
  </conditionalFormatting>
  <conditionalFormatting sqref="T68">
    <cfRule type="cellIs" dxfId="2721" priority="2684" operator="lessThanOrEqual">
      <formula>0</formula>
    </cfRule>
  </conditionalFormatting>
  <conditionalFormatting sqref="T64">
    <cfRule type="cellIs" dxfId="2720" priority="2689" operator="lessThanOrEqual">
      <formula>0</formula>
    </cfRule>
  </conditionalFormatting>
  <conditionalFormatting sqref="T66">
    <cfRule type="cellIs" dxfId="2719" priority="2696" operator="lessThanOrEqual">
      <formula>0</formula>
    </cfRule>
  </conditionalFormatting>
  <conditionalFormatting sqref="T66">
    <cfRule type="cellIs" dxfId="2718" priority="2695" operator="lessThanOrEqual">
      <formula>0</formula>
    </cfRule>
  </conditionalFormatting>
  <conditionalFormatting sqref="T64">
    <cfRule type="cellIs" dxfId="2717" priority="2694" operator="lessThanOrEqual">
      <formula>0</formula>
    </cfRule>
  </conditionalFormatting>
  <conditionalFormatting sqref="T66">
    <cfRule type="cellIs" dxfId="2716" priority="2693" operator="lessThanOrEqual">
      <formula>0</formula>
    </cfRule>
  </conditionalFormatting>
  <conditionalFormatting sqref="T64">
    <cfRule type="cellIs" dxfId="2715" priority="2699" operator="lessThanOrEqual">
      <formula>0</formula>
    </cfRule>
  </conditionalFormatting>
  <conditionalFormatting sqref="T64">
    <cfRule type="cellIs" dxfId="2714" priority="2697" operator="lessThanOrEqual">
      <formula>0</formula>
    </cfRule>
  </conditionalFormatting>
  <conditionalFormatting sqref="T64">
    <cfRule type="cellIs" dxfId="2713" priority="2692" operator="lessThanOrEqual">
      <formula>0</formula>
    </cfRule>
  </conditionalFormatting>
  <conditionalFormatting sqref="T66">
    <cfRule type="cellIs" dxfId="2712" priority="2691" operator="lessThanOrEqual">
      <formula>0</formula>
    </cfRule>
  </conditionalFormatting>
  <conditionalFormatting sqref="T66">
    <cfRule type="cellIs" dxfId="2711" priority="2690" operator="lessThanOrEqual">
      <formula>0</formula>
    </cfRule>
  </conditionalFormatting>
  <conditionalFormatting sqref="T66">
    <cfRule type="cellIs" dxfId="2710" priority="2688" operator="lessThanOrEqual">
      <formula>0</formula>
    </cfRule>
  </conditionalFormatting>
  <conditionalFormatting sqref="T68">
    <cfRule type="cellIs" dxfId="2709" priority="2681" operator="lessThanOrEqual">
      <formula>0</formula>
    </cfRule>
  </conditionalFormatting>
  <conditionalFormatting sqref="T68">
    <cfRule type="cellIs" dxfId="2708" priority="2683" operator="lessThanOrEqual">
      <formula>0</formula>
    </cfRule>
  </conditionalFormatting>
  <conditionalFormatting sqref="T68">
    <cfRule type="cellIs" dxfId="2707" priority="2682" operator="lessThanOrEqual">
      <formula>0</formula>
    </cfRule>
  </conditionalFormatting>
  <conditionalFormatting sqref="T68">
    <cfRule type="cellIs" dxfId="2706" priority="2680" operator="lessThanOrEqual">
      <formula>0</formula>
    </cfRule>
  </conditionalFormatting>
  <conditionalFormatting sqref="T64">
    <cfRule type="cellIs" dxfId="2705" priority="2679" operator="lessThanOrEqual">
      <formula>0</formula>
    </cfRule>
  </conditionalFormatting>
  <conditionalFormatting sqref="T67">
    <cfRule type="cellIs" dxfId="2704" priority="2678" operator="lessThanOrEqual">
      <formula>0</formula>
    </cfRule>
  </conditionalFormatting>
  <conditionalFormatting sqref="T64">
    <cfRule type="cellIs" dxfId="2703" priority="2677" operator="lessThanOrEqual">
      <formula>0</formula>
    </cfRule>
  </conditionalFormatting>
  <conditionalFormatting sqref="T64">
    <cfRule type="cellIs" dxfId="2702" priority="2676" operator="lessThanOrEqual">
      <formula>0</formula>
    </cfRule>
  </conditionalFormatting>
  <conditionalFormatting sqref="T64">
    <cfRule type="cellIs" dxfId="2701" priority="2675" operator="lessThanOrEqual">
      <formula>0</formula>
    </cfRule>
  </conditionalFormatting>
  <conditionalFormatting sqref="T64">
    <cfRule type="cellIs" dxfId="2700" priority="2674" operator="lessThanOrEqual">
      <formula>0</formula>
    </cfRule>
  </conditionalFormatting>
  <conditionalFormatting sqref="T64">
    <cfRule type="cellIs" dxfId="2699" priority="2673" operator="lessThanOrEqual">
      <formula>0</formula>
    </cfRule>
  </conditionalFormatting>
  <conditionalFormatting sqref="T64">
    <cfRule type="cellIs" dxfId="2698" priority="2672" operator="lessThanOrEqual">
      <formula>0</formula>
    </cfRule>
  </conditionalFormatting>
  <conditionalFormatting sqref="T64">
    <cfRule type="cellIs" dxfId="2697" priority="2670" operator="lessThanOrEqual">
      <formula>0</formula>
    </cfRule>
  </conditionalFormatting>
  <conditionalFormatting sqref="T66">
    <cfRule type="cellIs" dxfId="2696" priority="2669" operator="lessThanOrEqual">
      <formula>0</formula>
    </cfRule>
  </conditionalFormatting>
  <conditionalFormatting sqref="T66">
    <cfRule type="cellIs" dxfId="2695" priority="2671" operator="lessThanOrEqual">
      <formula>0</formula>
    </cfRule>
  </conditionalFormatting>
  <conditionalFormatting sqref="T64">
    <cfRule type="cellIs" dxfId="2694" priority="2668" operator="lessThanOrEqual">
      <formula>0</formula>
    </cfRule>
  </conditionalFormatting>
  <conditionalFormatting sqref="T64">
    <cfRule type="cellIs" dxfId="2693" priority="2663" operator="lessThanOrEqual">
      <formula>0</formula>
    </cfRule>
  </conditionalFormatting>
  <conditionalFormatting sqref="T64">
    <cfRule type="cellIs" dxfId="2692" priority="2662" operator="lessThanOrEqual">
      <formula>0</formula>
    </cfRule>
  </conditionalFormatting>
  <conditionalFormatting sqref="T64">
    <cfRule type="cellIs" dxfId="2691" priority="2661" operator="lessThanOrEqual">
      <formula>0</formula>
    </cfRule>
  </conditionalFormatting>
  <conditionalFormatting sqref="T64">
    <cfRule type="cellIs" dxfId="2690" priority="2660" operator="lessThanOrEqual">
      <formula>0</formula>
    </cfRule>
  </conditionalFormatting>
  <conditionalFormatting sqref="T64">
    <cfRule type="cellIs" dxfId="2689" priority="2659" operator="lessThanOrEqual">
      <formula>0</formula>
    </cfRule>
  </conditionalFormatting>
  <conditionalFormatting sqref="T66">
    <cfRule type="cellIs" dxfId="2688" priority="2658" operator="lessThanOrEqual">
      <formula>0</formula>
    </cfRule>
  </conditionalFormatting>
  <conditionalFormatting sqref="T66">
    <cfRule type="cellIs" dxfId="2687" priority="2657" operator="lessThanOrEqual">
      <formula>0</formula>
    </cfRule>
  </conditionalFormatting>
  <conditionalFormatting sqref="T64">
    <cfRule type="cellIs" dxfId="2686" priority="2656" operator="lessThanOrEqual">
      <formula>0</formula>
    </cfRule>
  </conditionalFormatting>
  <conditionalFormatting sqref="T66">
    <cfRule type="cellIs" dxfId="2685" priority="2655" operator="lessThanOrEqual">
      <formula>0</formula>
    </cfRule>
  </conditionalFormatting>
  <conditionalFormatting sqref="T64">
    <cfRule type="cellIs" dxfId="2684" priority="2654" operator="lessThanOrEqual">
      <formula>0</formula>
    </cfRule>
  </conditionalFormatting>
  <conditionalFormatting sqref="T66">
    <cfRule type="cellIs" dxfId="2683" priority="2653" operator="lessThanOrEqual">
      <formula>0</formula>
    </cfRule>
  </conditionalFormatting>
  <conditionalFormatting sqref="T66">
    <cfRule type="cellIs" dxfId="2682" priority="2652" operator="lessThanOrEqual">
      <formula>0</formula>
    </cfRule>
  </conditionalFormatting>
  <conditionalFormatting sqref="T64">
    <cfRule type="cellIs" dxfId="2681" priority="2651" operator="lessThanOrEqual">
      <formula>0</formula>
    </cfRule>
  </conditionalFormatting>
  <conditionalFormatting sqref="T66">
    <cfRule type="cellIs" dxfId="2680" priority="2650" operator="lessThanOrEqual">
      <formula>0</formula>
    </cfRule>
  </conditionalFormatting>
  <conditionalFormatting sqref="T68">
    <cfRule type="cellIs" dxfId="2679" priority="2649" operator="lessThanOrEqual">
      <formula>0</formula>
    </cfRule>
  </conditionalFormatting>
  <conditionalFormatting sqref="T68">
    <cfRule type="cellIs" dxfId="2678" priority="2647" operator="lessThanOrEqual">
      <formula>0</formula>
    </cfRule>
  </conditionalFormatting>
  <conditionalFormatting sqref="T68">
    <cfRule type="cellIs" dxfId="2677" priority="2646" operator="lessThanOrEqual">
      <formula>0</formula>
    </cfRule>
  </conditionalFormatting>
  <conditionalFormatting sqref="T68">
    <cfRule type="cellIs" dxfId="2676" priority="2648" operator="lessThanOrEqual">
      <formula>0</formula>
    </cfRule>
  </conditionalFormatting>
  <conditionalFormatting sqref="T68">
    <cfRule type="cellIs" dxfId="2675" priority="2645" operator="lessThanOrEqual">
      <formula>0</formula>
    </cfRule>
  </conditionalFormatting>
  <conditionalFormatting sqref="T68">
    <cfRule type="cellIs" dxfId="2674" priority="2644" operator="lessThanOrEqual">
      <formula>0</formula>
    </cfRule>
  </conditionalFormatting>
  <conditionalFormatting sqref="T68">
    <cfRule type="cellIs" dxfId="2673" priority="2643" operator="lessThanOrEqual">
      <formula>0</formula>
    </cfRule>
  </conditionalFormatting>
  <conditionalFormatting sqref="T68">
    <cfRule type="cellIs" dxfId="2672" priority="2642" operator="lessThanOrEqual">
      <formula>0</formula>
    </cfRule>
  </conditionalFormatting>
  <conditionalFormatting sqref="T66">
    <cfRule type="cellIs" dxfId="2671" priority="2641" operator="lessThanOrEqual">
      <formula>0</formula>
    </cfRule>
  </conditionalFormatting>
  <conditionalFormatting sqref="T64">
    <cfRule type="cellIs" dxfId="2670" priority="2640" operator="lessThanOrEqual">
      <formula>0</formula>
    </cfRule>
  </conditionalFormatting>
  <conditionalFormatting sqref="T69">
    <cfRule type="cellIs" dxfId="2669" priority="2638" operator="lessThanOrEqual">
      <formula>0</formula>
    </cfRule>
  </conditionalFormatting>
  <conditionalFormatting sqref="T64">
    <cfRule type="cellIs" dxfId="2668" priority="2637" operator="lessThanOrEqual">
      <formula>0</formula>
    </cfRule>
  </conditionalFormatting>
  <conditionalFormatting sqref="T64">
    <cfRule type="cellIs" dxfId="2667" priority="2639" operator="lessThanOrEqual">
      <formula>0</formula>
    </cfRule>
  </conditionalFormatting>
  <conditionalFormatting sqref="T64">
    <cfRule type="cellIs" dxfId="2666" priority="2636" operator="lessThanOrEqual">
      <formula>0</formula>
    </cfRule>
  </conditionalFormatting>
  <conditionalFormatting sqref="T64">
    <cfRule type="cellIs" dxfId="2665" priority="2634" operator="lessThanOrEqual">
      <formula>0</formula>
    </cfRule>
  </conditionalFormatting>
  <conditionalFormatting sqref="T64">
    <cfRule type="cellIs" dxfId="2664" priority="2635" operator="lessThanOrEqual">
      <formula>0</formula>
    </cfRule>
  </conditionalFormatting>
  <conditionalFormatting sqref="T64">
    <cfRule type="cellIs" dxfId="2663" priority="2633" operator="lessThanOrEqual">
      <formula>0</formula>
    </cfRule>
  </conditionalFormatting>
  <conditionalFormatting sqref="T64">
    <cfRule type="cellIs" dxfId="2662" priority="2632" operator="lessThanOrEqual">
      <formula>0</formula>
    </cfRule>
  </conditionalFormatting>
  <conditionalFormatting sqref="T64">
    <cfRule type="cellIs" dxfId="2661" priority="2631" operator="lessThanOrEqual">
      <formula>0</formula>
    </cfRule>
  </conditionalFormatting>
  <conditionalFormatting sqref="T64">
    <cfRule type="cellIs" dxfId="2660" priority="2630" operator="lessThanOrEqual">
      <formula>0</formula>
    </cfRule>
  </conditionalFormatting>
  <conditionalFormatting sqref="T66">
    <cfRule type="cellIs" dxfId="2659" priority="2629" operator="lessThanOrEqual">
      <formula>0</formula>
    </cfRule>
  </conditionalFormatting>
  <conditionalFormatting sqref="T66">
    <cfRule type="cellIs" dxfId="2658" priority="2628" operator="lessThanOrEqual">
      <formula>0</formula>
    </cfRule>
  </conditionalFormatting>
  <conditionalFormatting sqref="T64">
    <cfRule type="cellIs" dxfId="2657" priority="2627" operator="lessThanOrEqual">
      <formula>0</formula>
    </cfRule>
  </conditionalFormatting>
  <conditionalFormatting sqref="T66">
    <cfRule type="cellIs" dxfId="2656" priority="2626" operator="lessThanOrEqual">
      <formula>0</formula>
    </cfRule>
  </conditionalFormatting>
  <conditionalFormatting sqref="T64">
    <cfRule type="cellIs" dxfId="2655" priority="2625" operator="lessThanOrEqual">
      <formula>0</formula>
    </cfRule>
  </conditionalFormatting>
  <conditionalFormatting sqref="T66">
    <cfRule type="cellIs" dxfId="2654" priority="2624" operator="lessThanOrEqual">
      <formula>0</formula>
    </cfRule>
  </conditionalFormatting>
  <conditionalFormatting sqref="T66">
    <cfRule type="cellIs" dxfId="2653" priority="2623" operator="lessThanOrEqual">
      <formula>0</formula>
    </cfRule>
  </conditionalFormatting>
  <conditionalFormatting sqref="T64">
    <cfRule type="cellIs" dxfId="2652" priority="2622" operator="lessThanOrEqual">
      <formula>0</formula>
    </cfRule>
  </conditionalFormatting>
  <conditionalFormatting sqref="T66">
    <cfRule type="cellIs" dxfId="2651" priority="2621" operator="lessThanOrEqual">
      <formula>0</formula>
    </cfRule>
  </conditionalFormatting>
  <conditionalFormatting sqref="T68">
    <cfRule type="cellIs" dxfId="2650" priority="2620" operator="lessThanOrEqual">
      <formula>0</formula>
    </cfRule>
  </conditionalFormatting>
  <conditionalFormatting sqref="T66">
    <cfRule type="cellIs" dxfId="2649" priority="2611" operator="lessThanOrEqual">
      <formula>0</formula>
    </cfRule>
  </conditionalFormatting>
  <conditionalFormatting sqref="T66">
    <cfRule type="cellIs" dxfId="2648" priority="2610" operator="lessThanOrEqual">
      <formula>0</formula>
    </cfRule>
  </conditionalFormatting>
  <conditionalFormatting sqref="T66">
    <cfRule type="cellIs" dxfId="2647" priority="2609" operator="lessThanOrEqual">
      <formula>0</formula>
    </cfRule>
  </conditionalFormatting>
  <conditionalFormatting sqref="T68">
    <cfRule type="cellIs" dxfId="2646" priority="2607" operator="lessThanOrEqual">
      <formula>0</formula>
    </cfRule>
  </conditionalFormatting>
  <conditionalFormatting sqref="T68">
    <cfRule type="cellIs" dxfId="2645" priority="2608" operator="lessThanOrEqual">
      <formula>0</formula>
    </cfRule>
  </conditionalFormatting>
  <conditionalFormatting sqref="T66">
    <cfRule type="cellIs" dxfId="2644" priority="2606" operator="lessThanOrEqual">
      <formula>0</formula>
    </cfRule>
  </conditionalFormatting>
  <conditionalFormatting sqref="T68">
    <cfRule type="cellIs" dxfId="2643" priority="2605" operator="lessThanOrEqual">
      <formula>0</formula>
    </cfRule>
  </conditionalFormatting>
  <conditionalFormatting sqref="T65">
    <cfRule type="cellIs" dxfId="2642" priority="2604" operator="lessThanOrEqual">
      <formula>0</formula>
    </cfRule>
  </conditionalFormatting>
  <conditionalFormatting sqref="T66">
    <cfRule type="cellIs" dxfId="2641" priority="2603" operator="lessThanOrEqual">
      <formula>0</formula>
    </cfRule>
  </conditionalFormatting>
  <conditionalFormatting sqref="T65">
    <cfRule type="cellIs" dxfId="2640" priority="2734" operator="lessThanOrEqual">
      <formula>0</formula>
    </cfRule>
  </conditionalFormatting>
  <conditionalFormatting sqref="T64">
    <cfRule type="cellIs" dxfId="2639" priority="2733" operator="lessThanOrEqual">
      <formula>0</formula>
    </cfRule>
  </conditionalFormatting>
  <conditionalFormatting sqref="T64">
    <cfRule type="cellIs" dxfId="2638" priority="2732" operator="lessThanOrEqual">
      <formula>0</formula>
    </cfRule>
  </conditionalFormatting>
  <conditionalFormatting sqref="T64">
    <cfRule type="cellIs" dxfId="2637" priority="2730" operator="lessThanOrEqual">
      <formula>0</formula>
    </cfRule>
  </conditionalFormatting>
  <conditionalFormatting sqref="T64">
    <cfRule type="cellIs" dxfId="2636" priority="2731" operator="lessThanOrEqual">
      <formula>0</formula>
    </cfRule>
  </conditionalFormatting>
  <conditionalFormatting sqref="T64">
    <cfRule type="cellIs" dxfId="2635" priority="2729" operator="lessThanOrEqual">
      <formula>0</formula>
    </cfRule>
  </conditionalFormatting>
  <conditionalFormatting sqref="T64">
    <cfRule type="cellIs" dxfId="2634" priority="2728" operator="lessThanOrEqual">
      <formula>0</formula>
    </cfRule>
  </conditionalFormatting>
  <conditionalFormatting sqref="T64">
    <cfRule type="cellIs" dxfId="2633" priority="2727" operator="lessThanOrEqual">
      <formula>0</formula>
    </cfRule>
  </conditionalFormatting>
  <conditionalFormatting sqref="T64">
    <cfRule type="cellIs" dxfId="2632" priority="2726" operator="lessThanOrEqual">
      <formula>0</formula>
    </cfRule>
  </conditionalFormatting>
  <conditionalFormatting sqref="T66">
    <cfRule type="cellIs" dxfId="2631" priority="2618" operator="lessThanOrEqual">
      <formula>0</formula>
    </cfRule>
  </conditionalFormatting>
  <conditionalFormatting sqref="T66">
    <cfRule type="cellIs" dxfId="2630" priority="2617" operator="lessThanOrEqual">
      <formula>0</formula>
    </cfRule>
  </conditionalFormatting>
  <conditionalFormatting sqref="T66">
    <cfRule type="cellIs" dxfId="2629" priority="2616" operator="lessThanOrEqual">
      <formula>0</formula>
    </cfRule>
  </conditionalFormatting>
  <conditionalFormatting sqref="T66">
    <cfRule type="cellIs" dxfId="2628" priority="2615" operator="lessThanOrEqual">
      <formula>0</formula>
    </cfRule>
  </conditionalFormatting>
  <conditionalFormatting sqref="T66">
    <cfRule type="cellIs" dxfId="2627" priority="2614" operator="lessThanOrEqual">
      <formula>0</formula>
    </cfRule>
  </conditionalFormatting>
  <conditionalFormatting sqref="T66">
    <cfRule type="cellIs" dxfId="2626" priority="2613" operator="lessThanOrEqual">
      <formula>0</formula>
    </cfRule>
  </conditionalFormatting>
  <conditionalFormatting sqref="T66">
    <cfRule type="cellIs" dxfId="2625" priority="2612" operator="lessThanOrEqual">
      <formula>0</formula>
    </cfRule>
  </conditionalFormatting>
  <conditionalFormatting sqref="T66">
    <cfRule type="cellIs" dxfId="2624" priority="2725" operator="lessThanOrEqual">
      <formula>0</formula>
    </cfRule>
  </conditionalFormatting>
  <conditionalFormatting sqref="T66">
    <cfRule type="cellIs" dxfId="2623" priority="2724" operator="lessThanOrEqual">
      <formula>0</formula>
    </cfRule>
  </conditionalFormatting>
  <conditionalFormatting sqref="T66">
    <cfRule type="cellIs" dxfId="2622" priority="2722" operator="lessThanOrEqual">
      <formula>0</formula>
    </cfRule>
  </conditionalFormatting>
  <conditionalFormatting sqref="T66">
    <cfRule type="cellIs" dxfId="2621" priority="2723" operator="lessThanOrEqual">
      <formula>0</formula>
    </cfRule>
  </conditionalFormatting>
  <conditionalFormatting sqref="T66">
    <cfRule type="cellIs" dxfId="2620" priority="2721" operator="lessThanOrEqual">
      <formula>0</formula>
    </cfRule>
  </conditionalFormatting>
  <conditionalFormatting sqref="T66">
    <cfRule type="cellIs" dxfId="2619" priority="2720" operator="lessThanOrEqual">
      <formula>0</formula>
    </cfRule>
  </conditionalFormatting>
  <conditionalFormatting sqref="T66">
    <cfRule type="cellIs" dxfId="2618" priority="2719" operator="lessThanOrEqual">
      <formula>0</formula>
    </cfRule>
  </conditionalFormatting>
  <conditionalFormatting sqref="T66">
    <cfRule type="cellIs" dxfId="2617" priority="2718" operator="lessThanOrEqual">
      <formula>0</formula>
    </cfRule>
  </conditionalFormatting>
  <conditionalFormatting sqref="T64">
    <cfRule type="cellIs" dxfId="2616" priority="2717" operator="lessThanOrEqual">
      <formula>0</formula>
    </cfRule>
  </conditionalFormatting>
  <conditionalFormatting sqref="T67">
    <cfRule type="cellIs" dxfId="2615" priority="2716" operator="lessThanOrEqual">
      <formula>0</formula>
    </cfRule>
  </conditionalFormatting>
  <conditionalFormatting sqref="T64">
    <cfRule type="cellIs" dxfId="2614" priority="2706" operator="lessThanOrEqual">
      <formula>0</formula>
    </cfRule>
  </conditionalFormatting>
  <conditionalFormatting sqref="T64">
    <cfRule type="cellIs" dxfId="2613" priority="2705" operator="lessThanOrEqual">
      <formula>0</formula>
    </cfRule>
  </conditionalFormatting>
  <conditionalFormatting sqref="T64">
    <cfRule type="cellIs" dxfId="2612" priority="2704" operator="lessThanOrEqual">
      <formula>0</formula>
    </cfRule>
  </conditionalFormatting>
  <conditionalFormatting sqref="T64">
    <cfRule type="cellIs" dxfId="2611" priority="2702" operator="lessThanOrEqual">
      <formula>0</formula>
    </cfRule>
  </conditionalFormatting>
  <conditionalFormatting sqref="T64">
    <cfRule type="cellIs" dxfId="2610" priority="2703" operator="lessThanOrEqual">
      <formula>0</formula>
    </cfRule>
  </conditionalFormatting>
  <conditionalFormatting sqref="T64">
    <cfRule type="cellIs" dxfId="2609" priority="2701" operator="lessThanOrEqual">
      <formula>0</formula>
    </cfRule>
  </conditionalFormatting>
  <conditionalFormatting sqref="T64">
    <cfRule type="cellIs" dxfId="2608" priority="2700" operator="lessThanOrEqual">
      <formula>0</formula>
    </cfRule>
  </conditionalFormatting>
  <conditionalFormatting sqref="T68">
    <cfRule type="cellIs" dxfId="2607" priority="2687" operator="lessThanOrEqual">
      <formula>0</formula>
    </cfRule>
  </conditionalFormatting>
  <conditionalFormatting sqref="T64">
    <cfRule type="cellIs" dxfId="2606" priority="2667" operator="lessThanOrEqual">
      <formula>0</formula>
    </cfRule>
  </conditionalFormatting>
  <conditionalFormatting sqref="T64">
    <cfRule type="cellIs" dxfId="2605" priority="2666" operator="lessThanOrEqual">
      <formula>0</formula>
    </cfRule>
  </conditionalFormatting>
  <conditionalFormatting sqref="T64">
    <cfRule type="cellIs" dxfId="2604" priority="2665" operator="lessThanOrEqual">
      <formula>0</formula>
    </cfRule>
  </conditionalFormatting>
  <conditionalFormatting sqref="T64">
    <cfRule type="cellIs" dxfId="2603" priority="2664" operator="lessThanOrEqual">
      <formula>0</formula>
    </cfRule>
  </conditionalFormatting>
  <conditionalFormatting sqref="T68">
    <cfRule type="cellIs" dxfId="2602" priority="2619" operator="lessThanOrEqual">
      <formula>0</formula>
    </cfRule>
  </conditionalFormatting>
  <conditionalFormatting sqref="T68">
    <cfRule type="cellIs" dxfId="2601" priority="2602" operator="lessThanOrEqual">
      <formula>0</formula>
    </cfRule>
  </conditionalFormatting>
  <conditionalFormatting sqref="T68">
    <cfRule type="cellIs" dxfId="2600" priority="2601" operator="lessThanOrEqual">
      <formula>0</formula>
    </cfRule>
  </conditionalFormatting>
  <conditionalFormatting sqref="T66">
    <cfRule type="cellIs" dxfId="2599" priority="2600" operator="lessThanOrEqual">
      <formula>0</formula>
    </cfRule>
  </conditionalFormatting>
  <conditionalFormatting sqref="T68">
    <cfRule type="cellIs" dxfId="2598" priority="2599" operator="lessThanOrEqual">
      <formula>0</formula>
    </cfRule>
  </conditionalFormatting>
  <conditionalFormatting sqref="T70">
    <cfRule type="cellIs" dxfId="2597" priority="2598" operator="lessThanOrEqual">
      <formula>0</formula>
    </cfRule>
  </conditionalFormatting>
  <conditionalFormatting sqref="T70">
    <cfRule type="cellIs" dxfId="2596" priority="2597" operator="lessThanOrEqual">
      <formula>0</formula>
    </cfRule>
  </conditionalFormatting>
  <conditionalFormatting sqref="T70">
    <cfRule type="cellIs" dxfId="2595" priority="2595" operator="lessThanOrEqual">
      <formula>0</formula>
    </cfRule>
  </conditionalFormatting>
  <conditionalFormatting sqref="T70">
    <cfRule type="cellIs" dxfId="2594" priority="2596" operator="lessThanOrEqual">
      <formula>0</formula>
    </cfRule>
  </conditionalFormatting>
  <conditionalFormatting sqref="T70">
    <cfRule type="cellIs" dxfId="2593" priority="2594" operator="lessThanOrEqual">
      <formula>0</formula>
    </cfRule>
  </conditionalFormatting>
  <conditionalFormatting sqref="T70">
    <cfRule type="cellIs" dxfId="2592" priority="2593" operator="lessThanOrEqual">
      <formula>0</formula>
    </cfRule>
  </conditionalFormatting>
  <conditionalFormatting sqref="T70">
    <cfRule type="cellIs" dxfId="2591" priority="2592" operator="lessThanOrEqual">
      <formula>0</formula>
    </cfRule>
  </conditionalFormatting>
  <conditionalFormatting sqref="T70">
    <cfRule type="cellIs" dxfId="2590" priority="2591" operator="lessThanOrEqual">
      <formula>0</formula>
    </cfRule>
  </conditionalFormatting>
  <conditionalFormatting sqref="T64">
    <cfRule type="cellIs" dxfId="2589" priority="2547" operator="lessThanOrEqual">
      <formula>0</formula>
    </cfRule>
  </conditionalFormatting>
  <conditionalFormatting sqref="T64">
    <cfRule type="cellIs" dxfId="2588" priority="2548" operator="lessThanOrEqual">
      <formula>0</formula>
    </cfRule>
  </conditionalFormatting>
  <conditionalFormatting sqref="T64">
    <cfRule type="cellIs" dxfId="2587" priority="2546" operator="lessThanOrEqual">
      <formula>0</formula>
    </cfRule>
  </conditionalFormatting>
  <conditionalFormatting sqref="T66">
    <cfRule type="cellIs" dxfId="2586" priority="2538" operator="lessThanOrEqual">
      <formula>0</formula>
    </cfRule>
  </conditionalFormatting>
  <conditionalFormatting sqref="T64">
    <cfRule type="cellIs" dxfId="2585" priority="2543" operator="lessThanOrEqual">
      <formula>0</formula>
    </cfRule>
  </conditionalFormatting>
  <conditionalFormatting sqref="T64">
    <cfRule type="cellIs" dxfId="2584" priority="2544" operator="lessThanOrEqual">
      <formula>0</formula>
    </cfRule>
  </conditionalFormatting>
  <conditionalFormatting sqref="T64">
    <cfRule type="cellIs" dxfId="2583" priority="2542" operator="lessThanOrEqual">
      <formula>0</formula>
    </cfRule>
  </conditionalFormatting>
  <conditionalFormatting sqref="T66">
    <cfRule type="cellIs" dxfId="2582" priority="2541" operator="lessThanOrEqual">
      <formula>0</formula>
    </cfRule>
  </conditionalFormatting>
  <conditionalFormatting sqref="T66">
    <cfRule type="cellIs" dxfId="2581" priority="2540" operator="lessThanOrEqual">
      <formula>0</formula>
    </cfRule>
  </conditionalFormatting>
  <conditionalFormatting sqref="T64">
    <cfRule type="cellIs" dxfId="2580" priority="2539" operator="lessThanOrEqual">
      <formula>0</formula>
    </cfRule>
  </conditionalFormatting>
  <conditionalFormatting sqref="T64">
    <cfRule type="cellIs" dxfId="2579" priority="2537" operator="lessThanOrEqual">
      <formula>0</formula>
    </cfRule>
  </conditionalFormatting>
  <conditionalFormatting sqref="T66">
    <cfRule type="cellIs" dxfId="2578" priority="2536" operator="lessThanOrEqual">
      <formula>0</formula>
    </cfRule>
  </conditionalFormatting>
  <conditionalFormatting sqref="T66">
    <cfRule type="cellIs" dxfId="2577" priority="2535" operator="lessThanOrEqual">
      <formula>0</formula>
    </cfRule>
  </conditionalFormatting>
  <conditionalFormatting sqref="T64">
    <cfRule type="cellIs" dxfId="2576" priority="2534" operator="lessThanOrEqual">
      <formula>0</formula>
    </cfRule>
  </conditionalFormatting>
  <conditionalFormatting sqref="T66">
    <cfRule type="cellIs" dxfId="2575" priority="2533" operator="lessThanOrEqual">
      <formula>0</formula>
    </cfRule>
  </conditionalFormatting>
  <conditionalFormatting sqref="T68">
    <cfRule type="cellIs" dxfId="2574" priority="2532" operator="lessThanOrEqual">
      <formula>0</formula>
    </cfRule>
  </conditionalFormatting>
  <conditionalFormatting sqref="T66">
    <cfRule type="cellIs" dxfId="2573" priority="2531" operator="lessThanOrEqual">
      <formula>0</formula>
    </cfRule>
  </conditionalFormatting>
  <conditionalFormatting sqref="T68">
    <cfRule type="cellIs" dxfId="2572" priority="2530" operator="lessThanOrEqual">
      <formula>0</formula>
    </cfRule>
  </conditionalFormatting>
  <conditionalFormatting sqref="T66">
    <cfRule type="cellIs" dxfId="2571" priority="2521" operator="lessThanOrEqual">
      <formula>0</formula>
    </cfRule>
  </conditionalFormatting>
  <conditionalFormatting sqref="T70">
    <cfRule type="cellIs" dxfId="2570" priority="2508" operator="lessThanOrEqual">
      <formula>0</formula>
    </cfRule>
  </conditionalFormatting>
  <conditionalFormatting sqref="T70">
    <cfRule type="cellIs" dxfId="2569" priority="2507" operator="lessThanOrEqual">
      <formula>0</formula>
    </cfRule>
  </conditionalFormatting>
  <conditionalFormatting sqref="T70">
    <cfRule type="cellIs" dxfId="2568" priority="2506" operator="lessThanOrEqual">
      <formula>0</formula>
    </cfRule>
  </conditionalFormatting>
  <conditionalFormatting sqref="T66">
    <cfRule type="cellIs" dxfId="2567" priority="2511" operator="lessThanOrEqual">
      <formula>0</formula>
    </cfRule>
  </conditionalFormatting>
  <conditionalFormatting sqref="T68">
    <cfRule type="cellIs" dxfId="2566" priority="2519" operator="lessThanOrEqual">
      <formula>0</formula>
    </cfRule>
  </conditionalFormatting>
  <conditionalFormatting sqref="T68">
    <cfRule type="cellIs" dxfId="2565" priority="2518" operator="lessThanOrEqual">
      <formula>0</formula>
    </cfRule>
  </conditionalFormatting>
  <conditionalFormatting sqref="T66">
    <cfRule type="cellIs" dxfId="2564" priority="2517" operator="lessThanOrEqual">
      <formula>0</formula>
    </cfRule>
  </conditionalFormatting>
  <conditionalFormatting sqref="T68">
    <cfRule type="cellIs" dxfId="2563" priority="2516" operator="lessThanOrEqual">
      <formula>0</formula>
    </cfRule>
  </conditionalFormatting>
  <conditionalFormatting sqref="T65">
    <cfRule type="cellIs" dxfId="2562" priority="2515" operator="lessThanOrEqual">
      <formula>0</formula>
    </cfRule>
  </conditionalFormatting>
  <conditionalFormatting sqref="T66">
    <cfRule type="cellIs" dxfId="2561" priority="2522" operator="lessThanOrEqual">
      <formula>0</formula>
    </cfRule>
  </conditionalFormatting>
  <conditionalFormatting sqref="T66">
    <cfRule type="cellIs" dxfId="2560" priority="2520" operator="lessThanOrEqual">
      <formula>0</formula>
    </cfRule>
  </conditionalFormatting>
  <conditionalFormatting sqref="T66">
    <cfRule type="cellIs" dxfId="2559" priority="2514" operator="lessThanOrEqual">
      <formula>0</formula>
    </cfRule>
  </conditionalFormatting>
  <conditionalFormatting sqref="T68">
    <cfRule type="cellIs" dxfId="2558" priority="2513" operator="lessThanOrEqual">
      <formula>0</formula>
    </cfRule>
  </conditionalFormatting>
  <conditionalFormatting sqref="T68">
    <cfRule type="cellIs" dxfId="2557" priority="2512" operator="lessThanOrEqual">
      <formula>0</formula>
    </cfRule>
  </conditionalFormatting>
  <conditionalFormatting sqref="T68">
    <cfRule type="cellIs" dxfId="2556" priority="2510" operator="lessThanOrEqual">
      <formula>0</formula>
    </cfRule>
  </conditionalFormatting>
  <conditionalFormatting sqref="T70">
    <cfRule type="cellIs" dxfId="2555" priority="2503" operator="lessThanOrEqual">
      <formula>0</formula>
    </cfRule>
  </conditionalFormatting>
  <conditionalFormatting sqref="T70">
    <cfRule type="cellIs" dxfId="2554" priority="2505" operator="lessThanOrEqual">
      <formula>0</formula>
    </cfRule>
  </conditionalFormatting>
  <conditionalFormatting sqref="T70">
    <cfRule type="cellIs" dxfId="2553" priority="2504" operator="lessThanOrEqual">
      <formula>0</formula>
    </cfRule>
  </conditionalFormatting>
  <conditionalFormatting sqref="T70">
    <cfRule type="cellIs" dxfId="2552" priority="2502" operator="lessThanOrEqual">
      <formula>0</formula>
    </cfRule>
  </conditionalFormatting>
  <conditionalFormatting sqref="T66">
    <cfRule type="cellIs" dxfId="2551" priority="2501" operator="lessThanOrEqual">
      <formula>0</formula>
    </cfRule>
  </conditionalFormatting>
  <conditionalFormatting sqref="T64">
    <cfRule type="cellIs" dxfId="2550" priority="2500" operator="lessThanOrEqual">
      <formula>0</formula>
    </cfRule>
  </conditionalFormatting>
  <conditionalFormatting sqref="T64">
    <cfRule type="cellIs" dxfId="2549" priority="2499" operator="lessThanOrEqual">
      <formula>0</formula>
    </cfRule>
  </conditionalFormatting>
  <conditionalFormatting sqref="T69">
    <cfRule type="cellIs" dxfId="2548" priority="2498" operator="lessThanOrEqual">
      <formula>0</formula>
    </cfRule>
  </conditionalFormatting>
  <conditionalFormatting sqref="T64">
    <cfRule type="cellIs" dxfId="2547" priority="2497" operator="lessThanOrEqual">
      <formula>0</formula>
    </cfRule>
  </conditionalFormatting>
  <conditionalFormatting sqref="T64">
    <cfRule type="cellIs" dxfId="2546" priority="2496" operator="lessThanOrEqual">
      <formula>0</formula>
    </cfRule>
  </conditionalFormatting>
  <conditionalFormatting sqref="T64">
    <cfRule type="cellIs" dxfId="2545" priority="2495" operator="lessThanOrEqual">
      <formula>0</formula>
    </cfRule>
  </conditionalFormatting>
  <conditionalFormatting sqref="T64">
    <cfRule type="cellIs" dxfId="2544" priority="2494" operator="lessThanOrEqual">
      <formula>0</formula>
    </cfRule>
  </conditionalFormatting>
  <conditionalFormatting sqref="T64">
    <cfRule type="cellIs" dxfId="2543" priority="2493" operator="lessThanOrEqual">
      <formula>0</formula>
    </cfRule>
  </conditionalFormatting>
  <conditionalFormatting sqref="T64">
    <cfRule type="cellIs" dxfId="2542" priority="2492" operator="lessThanOrEqual">
      <formula>0</formula>
    </cfRule>
  </conditionalFormatting>
  <conditionalFormatting sqref="T64">
    <cfRule type="cellIs" dxfId="2541" priority="2491" operator="lessThanOrEqual">
      <formula>0</formula>
    </cfRule>
  </conditionalFormatting>
  <conditionalFormatting sqref="T64">
    <cfRule type="cellIs" dxfId="2540" priority="2490" operator="lessThanOrEqual">
      <formula>0</formula>
    </cfRule>
  </conditionalFormatting>
  <conditionalFormatting sqref="T66">
    <cfRule type="cellIs" dxfId="2539" priority="2489" operator="lessThanOrEqual">
      <formula>0</formula>
    </cfRule>
  </conditionalFormatting>
  <conditionalFormatting sqref="T66">
    <cfRule type="cellIs" dxfId="2538" priority="2488" operator="lessThanOrEqual">
      <formula>0</formula>
    </cfRule>
  </conditionalFormatting>
  <conditionalFormatting sqref="T64">
    <cfRule type="cellIs" dxfId="2537" priority="2487" operator="lessThanOrEqual">
      <formula>0</formula>
    </cfRule>
  </conditionalFormatting>
  <conditionalFormatting sqref="T66">
    <cfRule type="cellIs" dxfId="2536" priority="2486" operator="lessThanOrEqual">
      <formula>0</formula>
    </cfRule>
  </conditionalFormatting>
  <conditionalFormatting sqref="T64">
    <cfRule type="cellIs" dxfId="2535" priority="2485" operator="lessThanOrEqual">
      <formula>0</formula>
    </cfRule>
  </conditionalFormatting>
  <conditionalFormatting sqref="T66">
    <cfRule type="cellIs" dxfId="2534" priority="2484" operator="lessThanOrEqual">
      <formula>0</formula>
    </cfRule>
  </conditionalFormatting>
  <conditionalFormatting sqref="T66">
    <cfRule type="cellIs" dxfId="2533" priority="2483" operator="lessThanOrEqual">
      <formula>0</formula>
    </cfRule>
  </conditionalFormatting>
  <conditionalFormatting sqref="T64">
    <cfRule type="cellIs" dxfId="2532" priority="2482" operator="lessThanOrEqual">
      <formula>0</formula>
    </cfRule>
  </conditionalFormatting>
  <conditionalFormatting sqref="T66">
    <cfRule type="cellIs" dxfId="2531" priority="2481" operator="lessThanOrEqual">
      <formula>0</formula>
    </cfRule>
  </conditionalFormatting>
  <conditionalFormatting sqref="T66">
    <cfRule type="cellIs" dxfId="2530" priority="2479" operator="lessThanOrEqual">
      <formula>0</formula>
    </cfRule>
  </conditionalFormatting>
  <conditionalFormatting sqref="T68">
    <cfRule type="cellIs" dxfId="2529" priority="2478" operator="lessThanOrEqual">
      <formula>0</formula>
    </cfRule>
  </conditionalFormatting>
  <conditionalFormatting sqref="T68">
    <cfRule type="cellIs" dxfId="2528" priority="2480" operator="lessThanOrEqual">
      <formula>0</formula>
    </cfRule>
  </conditionalFormatting>
  <conditionalFormatting sqref="T66">
    <cfRule type="cellIs" dxfId="2527" priority="2477" operator="lessThanOrEqual">
      <formula>0</formula>
    </cfRule>
  </conditionalFormatting>
  <conditionalFormatting sqref="T66">
    <cfRule type="cellIs" dxfId="2526" priority="2472" operator="lessThanOrEqual">
      <formula>0</formula>
    </cfRule>
  </conditionalFormatting>
  <conditionalFormatting sqref="T66">
    <cfRule type="cellIs" dxfId="2525" priority="2471" operator="lessThanOrEqual">
      <formula>0</formula>
    </cfRule>
  </conditionalFormatting>
  <conditionalFormatting sqref="T66">
    <cfRule type="cellIs" dxfId="2524" priority="2470" operator="lessThanOrEqual">
      <formula>0</formula>
    </cfRule>
  </conditionalFormatting>
  <conditionalFormatting sqref="T66">
    <cfRule type="cellIs" dxfId="2523" priority="2469" operator="lessThanOrEqual">
      <formula>0</formula>
    </cfRule>
  </conditionalFormatting>
  <conditionalFormatting sqref="T66">
    <cfRule type="cellIs" dxfId="2522" priority="2468" operator="lessThanOrEqual">
      <formula>0</formula>
    </cfRule>
  </conditionalFormatting>
  <conditionalFormatting sqref="T68">
    <cfRule type="cellIs" dxfId="2521" priority="2467" operator="lessThanOrEqual">
      <formula>0</formula>
    </cfRule>
  </conditionalFormatting>
  <conditionalFormatting sqref="T68">
    <cfRule type="cellIs" dxfId="2520" priority="2466" operator="lessThanOrEqual">
      <formula>0</formula>
    </cfRule>
  </conditionalFormatting>
  <conditionalFormatting sqref="T66">
    <cfRule type="cellIs" dxfId="2519" priority="2465" operator="lessThanOrEqual">
      <formula>0</formula>
    </cfRule>
  </conditionalFormatting>
  <conditionalFormatting sqref="T68">
    <cfRule type="cellIs" dxfId="2518" priority="2464" operator="lessThanOrEqual">
      <formula>0</formula>
    </cfRule>
  </conditionalFormatting>
  <conditionalFormatting sqref="T66">
    <cfRule type="cellIs" dxfId="2517" priority="2462" operator="lessThanOrEqual">
      <formula>0</formula>
    </cfRule>
  </conditionalFormatting>
  <conditionalFormatting sqref="T65">
    <cfRule type="cellIs" dxfId="2516" priority="2463" operator="lessThanOrEqual">
      <formula>0</formula>
    </cfRule>
  </conditionalFormatting>
  <conditionalFormatting sqref="T68">
    <cfRule type="cellIs" dxfId="2515" priority="2461" operator="lessThanOrEqual">
      <formula>0</formula>
    </cfRule>
  </conditionalFormatting>
  <conditionalFormatting sqref="T68">
    <cfRule type="cellIs" dxfId="2514" priority="2460" operator="lessThanOrEqual">
      <formula>0</formula>
    </cfRule>
  </conditionalFormatting>
  <conditionalFormatting sqref="T66">
    <cfRule type="cellIs" dxfId="2513" priority="2459" operator="lessThanOrEqual">
      <formula>0</formula>
    </cfRule>
  </conditionalFormatting>
  <conditionalFormatting sqref="T68">
    <cfRule type="cellIs" dxfId="2512" priority="2458" operator="lessThanOrEqual">
      <formula>0</formula>
    </cfRule>
  </conditionalFormatting>
  <conditionalFormatting sqref="T70">
    <cfRule type="cellIs" dxfId="2511" priority="2457" operator="lessThanOrEqual">
      <formula>0</formula>
    </cfRule>
  </conditionalFormatting>
  <conditionalFormatting sqref="T70">
    <cfRule type="cellIs" dxfId="2510" priority="2455" operator="lessThanOrEqual">
      <formula>0</formula>
    </cfRule>
  </conditionalFormatting>
  <conditionalFormatting sqref="T70">
    <cfRule type="cellIs" dxfId="2509" priority="2454" operator="lessThanOrEqual">
      <formula>0</formula>
    </cfRule>
  </conditionalFormatting>
  <conditionalFormatting sqref="T70">
    <cfRule type="cellIs" dxfId="2508" priority="2456" operator="lessThanOrEqual">
      <formula>0</formula>
    </cfRule>
  </conditionalFormatting>
  <conditionalFormatting sqref="T70">
    <cfRule type="cellIs" dxfId="2507" priority="2453" operator="lessThanOrEqual">
      <formula>0</formula>
    </cfRule>
  </conditionalFormatting>
  <conditionalFormatting sqref="T70">
    <cfRule type="cellIs" dxfId="2506" priority="2452" operator="lessThanOrEqual">
      <formula>0</formula>
    </cfRule>
  </conditionalFormatting>
  <conditionalFormatting sqref="T70">
    <cfRule type="cellIs" dxfId="2505" priority="2451" operator="lessThanOrEqual">
      <formula>0</formula>
    </cfRule>
  </conditionalFormatting>
  <conditionalFormatting sqref="T70">
    <cfRule type="cellIs" dxfId="2504" priority="2450" operator="lessThanOrEqual">
      <formula>0</formula>
    </cfRule>
  </conditionalFormatting>
  <conditionalFormatting sqref="T68">
    <cfRule type="cellIs" dxfId="2503" priority="2449" operator="lessThanOrEqual">
      <formula>0</formula>
    </cfRule>
  </conditionalFormatting>
  <conditionalFormatting sqref="T66">
    <cfRule type="cellIs" dxfId="2502" priority="2448" operator="lessThanOrEqual">
      <formula>0</formula>
    </cfRule>
  </conditionalFormatting>
  <conditionalFormatting sqref="T66">
    <cfRule type="cellIs" dxfId="2501" priority="2446" operator="lessThanOrEqual">
      <formula>0</formula>
    </cfRule>
  </conditionalFormatting>
  <conditionalFormatting sqref="T66">
    <cfRule type="cellIs" dxfId="2500" priority="2447" operator="lessThanOrEqual">
      <formula>0</formula>
    </cfRule>
  </conditionalFormatting>
  <conditionalFormatting sqref="T66">
    <cfRule type="cellIs" dxfId="2499" priority="2445" operator="lessThanOrEqual">
      <formula>0</formula>
    </cfRule>
  </conditionalFormatting>
  <conditionalFormatting sqref="T66">
    <cfRule type="cellIs" dxfId="2498" priority="2443" operator="lessThanOrEqual">
      <formula>0</formula>
    </cfRule>
  </conditionalFormatting>
  <conditionalFormatting sqref="T66">
    <cfRule type="cellIs" dxfId="2497" priority="2444" operator="lessThanOrEqual">
      <formula>0</formula>
    </cfRule>
  </conditionalFormatting>
  <conditionalFormatting sqref="T66">
    <cfRule type="cellIs" dxfId="2496" priority="2442" operator="lessThanOrEqual">
      <formula>0</formula>
    </cfRule>
  </conditionalFormatting>
  <conditionalFormatting sqref="T66">
    <cfRule type="cellIs" dxfId="2495" priority="2441" operator="lessThanOrEqual">
      <formula>0</formula>
    </cfRule>
  </conditionalFormatting>
  <conditionalFormatting sqref="T66">
    <cfRule type="cellIs" dxfId="2494" priority="2440" operator="lessThanOrEqual">
      <formula>0</formula>
    </cfRule>
  </conditionalFormatting>
  <conditionalFormatting sqref="T66">
    <cfRule type="cellIs" dxfId="2493" priority="2439" operator="lessThanOrEqual">
      <formula>0</formula>
    </cfRule>
  </conditionalFormatting>
  <conditionalFormatting sqref="T68">
    <cfRule type="cellIs" dxfId="2492" priority="2438" operator="lessThanOrEqual">
      <formula>0</formula>
    </cfRule>
  </conditionalFormatting>
  <conditionalFormatting sqref="T68">
    <cfRule type="cellIs" dxfId="2491" priority="2437" operator="lessThanOrEqual">
      <formula>0</formula>
    </cfRule>
  </conditionalFormatting>
  <conditionalFormatting sqref="T66">
    <cfRule type="cellIs" dxfId="2490" priority="2436" operator="lessThanOrEqual">
      <formula>0</formula>
    </cfRule>
  </conditionalFormatting>
  <conditionalFormatting sqref="T68">
    <cfRule type="cellIs" dxfId="2489" priority="2435" operator="lessThanOrEqual">
      <formula>0</formula>
    </cfRule>
  </conditionalFormatting>
  <conditionalFormatting sqref="T66">
    <cfRule type="cellIs" dxfId="2488" priority="2433" operator="lessThanOrEqual">
      <formula>0</formula>
    </cfRule>
  </conditionalFormatting>
  <conditionalFormatting sqref="T68">
    <cfRule type="cellIs" dxfId="2487" priority="2432" operator="lessThanOrEqual">
      <formula>0</formula>
    </cfRule>
  </conditionalFormatting>
  <conditionalFormatting sqref="T65">
    <cfRule type="cellIs" dxfId="2486" priority="2434" operator="lessThanOrEqual">
      <formula>0</formula>
    </cfRule>
  </conditionalFormatting>
  <conditionalFormatting sqref="T68">
    <cfRule type="cellIs" dxfId="2485" priority="2431" operator="lessThanOrEqual">
      <formula>0</formula>
    </cfRule>
  </conditionalFormatting>
  <conditionalFormatting sqref="T66">
    <cfRule type="cellIs" dxfId="2484" priority="2430" operator="lessThanOrEqual">
      <formula>0</formula>
    </cfRule>
  </conditionalFormatting>
  <conditionalFormatting sqref="T68">
    <cfRule type="cellIs" dxfId="2483" priority="2429" operator="lessThanOrEqual">
      <formula>0</formula>
    </cfRule>
  </conditionalFormatting>
  <conditionalFormatting sqref="T70">
    <cfRule type="cellIs" dxfId="2482" priority="2428" operator="lessThanOrEqual">
      <formula>0</formula>
    </cfRule>
  </conditionalFormatting>
  <conditionalFormatting sqref="T64">
    <cfRule type="cellIs" dxfId="2481" priority="2427" operator="lessThanOrEqual">
      <formula>0</formula>
    </cfRule>
  </conditionalFormatting>
  <conditionalFormatting sqref="T68">
    <cfRule type="cellIs" dxfId="2480" priority="2414" operator="lessThanOrEqual">
      <formula>0</formula>
    </cfRule>
  </conditionalFormatting>
  <conditionalFormatting sqref="T68">
    <cfRule type="cellIs" dxfId="2479" priority="2413" operator="lessThanOrEqual">
      <formula>0</formula>
    </cfRule>
  </conditionalFormatting>
  <conditionalFormatting sqref="T68">
    <cfRule type="cellIs" dxfId="2478" priority="2412" operator="lessThanOrEqual">
      <formula>0</formula>
    </cfRule>
  </conditionalFormatting>
  <conditionalFormatting sqref="T70">
    <cfRule type="cellIs" dxfId="2477" priority="2410" operator="lessThanOrEqual">
      <formula>0</formula>
    </cfRule>
  </conditionalFormatting>
  <conditionalFormatting sqref="T70">
    <cfRule type="cellIs" dxfId="2476" priority="2411" operator="lessThanOrEqual">
      <formula>0</formula>
    </cfRule>
  </conditionalFormatting>
  <conditionalFormatting sqref="T68">
    <cfRule type="cellIs" dxfId="2475" priority="2409" operator="lessThanOrEqual">
      <formula>0</formula>
    </cfRule>
  </conditionalFormatting>
  <conditionalFormatting sqref="T70">
    <cfRule type="cellIs" dxfId="2474" priority="2408" operator="lessThanOrEqual">
      <formula>0</formula>
    </cfRule>
  </conditionalFormatting>
  <conditionalFormatting sqref="T67">
    <cfRule type="cellIs" dxfId="2473" priority="2407" operator="lessThanOrEqual">
      <formula>0</formula>
    </cfRule>
  </conditionalFormatting>
  <conditionalFormatting sqref="T68">
    <cfRule type="cellIs" dxfId="2472" priority="2406" operator="lessThanOrEqual">
      <formula>0</formula>
    </cfRule>
  </conditionalFormatting>
  <conditionalFormatting sqref="T64">
    <cfRule type="cellIs" dxfId="2471" priority="2590" operator="lessThanOrEqual">
      <formula>0</formula>
    </cfRule>
  </conditionalFormatting>
  <conditionalFormatting sqref="T67">
    <cfRule type="cellIs" dxfId="2470" priority="2589" operator="lessThanOrEqual">
      <formula>0</formula>
    </cfRule>
  </conditionalFormatting>
  <conditionalFormatting sqref="T64">
    <cfRule type="cellIs" dxfId="2469" priority="2587" operator="lessThanOrEqual">
      <formula>0</formula>
    </cfRule>
  </conditionalFormatting>
  <conditionalFormatting sqref="T64">
    <cfRule type="cellIs" dxfId="2468" priority="2588" operator="lessThanOrEqual">
      <formula>0</formula>
    </cfRule>
  </conditionalFormatting>
  <conditionalFormatting sqref="T64">
    <cfRule type="cellIs" dxfId="2467" priority="2586" operator="lessThanOrEqual">
      <formula>0</formula>
    </cfRule>
  </conditionalFormatting>
  <conditionalFormatting sqref="T64">
    <cfRule type="cellIs" dxfId="2466" priority="2585" operator="lessThanOrEqual">
      <formula>0</formula>
    </cfRule>
  </conditionalFormatting>
  <conditionalFormatting sqref="T64">
    <cfRule type="cellIs" dxfId="2465" priority="2584" operator="lessThanOrEqual">
      <formula>0</formula>
    </cfRule>
  </conditionalFormatting>
  <conditionalFormatting sqref="T64">
    <cfRule type="cellIs" dxfId="2464" priority="2583" operator="lessThanOrEqual">
      <formula>0</formula>
    </cfRule>
  </conditionalFormatting>
  <conditionalFormatting sqref="T66">
    <cfRule type="cellIs" dxfId="2463" priority="2582" operator="lessThanOrEqual">
      <formula>0</formula>
    </cfRule>
  </conditionalFormatting>
  <conditionalFormatting sqref="T66">
    <cfRule type="cellIs" dxfId="2462" priority="2581" operator="lessThanOrEqual">
      <formula>0</formula>
    </cfRule>
  </conditionalFormatting>
  <conditionalFormatting sqref="T64">
    <cfRule type="cellIs" dxfId="2461" priority="2579" operator="lessThanOrEqual">
      <formula>0</formula>
    </cfRule>
  </conditionalFormatting>
  <conditionalFormatting sqref="T64">
    <cfRule type="cellIs" dxfId="2460" priority="2580" operator="lessThanOrEqual">
      <formula>0</formula>
    </cfRule>
  </conditionalFormatting>
  <conditionalFormatting sqref="T64">
    <cfRule type="cellIs" dxfId="2459" priority="2578" operator="lessThanOrEqual">
      <formula>0</formula>
    </cfRule>
  </conditionalFormatting>
  <conditionalFormatting sqref="T64">
    <cfRule type="cellIs" dxfId="2458" priority="2577" operator="lessThanOrEqual">
      <formula>0</formula>
    </cfRule>
  </conditionalFormatting>
  <conditionalFormatting sqref="T64">
    <cfRule type="cellIs" dxfId="2457" priority="2576" operator="lessThanOrEqual">
      <formula>0</formula>
    </cfRule>
  </conditionalFormatting>
  <conditionalFormatting sqref="T64">
    <cfRule type="cellIs" dxfId="2456" priority="2575" operator="lessThanOrEqual">
      <formula>0</formula>
    </cfRule>
  </conditionalFormatting>
  <conditionalFormatting sqref="T64">
    <cfRule type="cellIs" dxfId="2455" priority="2574" operator="lessThanOrEqual">
      <formula>0</formula>
    </cfRule>
  </conditionalFormatting>
  <conditionalFormatting sqref="T64">
    <cfRule type="cellIs" dxfId="2454" priority="2573" operator="lessThanOrEqual">
      <formula>0</formula>
    </cfRule>
  </conditionalFormatting>
  <conditionalFormatting sqref="T64">
    <cfRule type="cellIs" dxfId="2453" priority="2572" operator="lessThanOrEqual">
      <formula>0</formula>
    </cfRule>
  </conditionalFormatting>
  <conditionalFormatting sqref="T64">
    <cfRule type="cellIs" dxfId="2452" priority="2571" operator="lessThanOrEqual">
      <formula>0</formula>
    </cfRule>
  </conditionalFormatting>
  <conditionalFormatting sqref="T66">
    <cfRule type="cellIs" dxfId="2451" priority="2569" operator="lessThanOrEqual">
      <formula>0</formula>
    </cfRule>
  </conditionalFormatting>
  <conditionalFormatting sqref="T66">
    <cfRule type="cellIs" dxfId="2450" priority="2570" operator="lessThanOrEqual">
      <formula>0</formula>
    </cfRule>
  </conditionalFormatting>
  <conditionalFormatting sqref="T64">
    <cfRule type="cellIs" dxfId="2449" priority="2568" operator="lessThanOrEqual">
      <formula>0</formula>
    </cfRule>
  </conditionalFormatting>
  <conditionalFormatting sqref="T66">
    <cfRule type="cellIs" dxfId="2448" priority="2567" operator="lessThanOrEqual">
      <formula>0</formula>
    </cfRule>
  </conditionalFormatting>
  <conditionalFormatting sqref="T66">
    <cfRule type="cellIs" dxfId="2447" priority="2565" operator="lessThanOrEqual">
      <formula>0</formula>
    </cfRule>
  </conditionalFormatting>
  <conditionalFormatting sqref="T64">
    <cfRule type="cellIs" dxfId="2446" priority="2566" operator="lessThanOrEqual">
      <formula>0</formula>
    </cfRule>
  </conditionalFormatting>
  <conditionalFormatting sqref="T66">
    <cfRule type="cellIs" dxfId="2445" priority="2564" operator="lessThanOrEqual">
      <formula>0</formula>
    </cfRule>
  </conditionalFormatting>
  <conditionalFormatting sqref="T64">
    <cfRule type="cellIs" dxfId="2444" priority="2563" operator="lessThanOrEqual">
      <formula>0</formula>
    </cfRule>
  </conditionalFormatting>
  <conditionalFormatting sqref="T66">
    <cfRule type="cellIs" dxfId="2443" priority="2562" operator="lessThanOrEqual">
      <formula>0</formula>
    </cfRule>
  </conditionalFormatting>
  <conditionalFormatting sqref="T64">
    <cfRule type="cellIs" dxfId="2442" priority="2424" operator="lessThanOrEqual">
      <formula>0</formula>
    </cfRule>
  </conditionalFormatting>
  <conditionalFormatting sqref="T68">
    <cfRule type="cellIs" dxfId="2441" priority="2423" operator="lessThanOrEqual">
      <formula>0</formula>
    </cfRule>
  </conditionalFormatting>
  <conditionalFormatting sqref="T68">
    <cfRule type="cellIs" dxfId="2440" priority="2422" operator="lessThanOrEqual">
      <formula>0</formula>
    </cfRule>
  </conditionalFormatting>
  <conditionalFormatting sqref="T68">
    <cfRule type="cellIs" dxfId="2439" priority="2421" operator="lessThanOrEqual">
      <formula>0</formula>
    </cfRule>
  </conditionalFormatting>
  <conditionalFormatting sqref="T65">
    <cfRule type="cellIs" dxfId="2438" priority="2420" operator="lessThanOrEqual">
      <formula>0</formula>
    </cfRule>
  </conditionalFormatting>
  <conditionalFormatting sqref="T68">
    <cfRule type="cellIs" dxfId="2437" priority="2419" operator="lessThanOrEqual">
      <formula>0</formula>
    </cfRule>
  </conditionalFormatting>
  <conditionalFormatting sqref="T68">
    <cfRule type="cellIs" dxfId="2436" priority="2418" operator="lessThanOrEqual">
      <formula>0</formula>
    </cfRule>
  </conditionalFormatting>
  <conditionalFormatting sqref="T68">
    <cfRule type="cellIs" dxfId="2435" priority="2417" operator="lessThanOrEqual">
      <formula>0</formula>
    </cfRule>
  </conditionalFormatting>
  <conditionalFormatting sqref="T68">
    <cfRule type="cellIs" dxfId="2434" priority="2416" operator="lessThanOrEqual">
      <formula>0</formula>
    </cfRule>
  </conditionalFormatting>
  <conditionalFormatting sqref="T65">
    <cfRule type="cellIs" dxfId="2433" priority="2415" operator="lessThanOrEqual">
      <formula>0</formula>
    </cfRule>
  </conditionalFormatting>
  <conditionalFormatting sqref="T68">
    <cfRule type="cellIs" dxfId="2432" priority="2561" operator="lessThanOrEqual">
      <formula>0</formula>
    </cfRule>
  </conditionalFormatting>
  <conditionalFormatting sqref="T68">
    <cfRule type="cellIs" dxfId="2431" priority="2560" operator="lessThanOrEqual">
      <formula>0</formula>
    </cfRule>
  </conditionalFormatting>
  <conditionalFormatting sqref="T68">
    <cfRule type="cellIs" dxfId="2430" priority="2558" operator="lessThanOrEqual">
      <formula>0</formula>
    </cfRule>
  </conditionalFormatting>
  <conditionalFormatting sqref="T68">
    <cfRule type="cellIs" dxfId="2429" priority="2559" operator="lessThanOrEqual">
      <formula>0</formula>
    </cfRule>
  </conditionalFormatting>
  <conditionalFormatting sqref="T68">
    <cfRule type="cellIs" dxfId="2428" priority="2557" operator="lessThanOrEqual">
      <formula>0</formula>
    </cfRule>
  </conditionalFormatting>
  <conditionalFormatting sqref="T68">
    <cfRule type="cellIs" dxfId="2427" priority="2556" operator="lessThanOrEqual">
      <formula>0</formula>
    </cfRule>
  </conditionalFormatting>
  <conditionalFormatting sqref="T68">
    <cfRule type="cellIs" dxfId="2426" priority="2555" operator="lessThanOrEqual">
      <formula>0</formula>
    </cfRule>
  </conditionalFormatting>
  <conditionalFormatting sqref="T68">
    <cfRule type="cellIs" dxfId="2425" priority="2554" operator="lessThanOrEqual">
      <formula>0</formula>
    </cfRule>
  </conditionalFormatting>
  <conditionalFormatting sqref="T64">
    <cfRule type="cellIs" dxfId="2424" priority="2545" operator="lessThanOrEqual">
      <formula>0</formula>
    </cfRule>
  </conditionalFormatting>
  <conditionalFormatting sqref="T66">
    <cfRule type="cellIs" dxfId="2423" priority="2553" operator="lessThanOrEqual">
      <formula>0</formula>
    </cfRule>
  </conditionalFormatting>
  <conditionalFormatting sqref="T64">
    <cfRule type="cellIs" dxfId="2422" priority="2551" operator="lessThanOrEqual">
      <formula>0</formula>
    </cfRule>
  </conditionalFormatting>
  <conditionalFormatting sqref="T64">
    <cfRule type="cellIs" dxfId="2421" priority="2552" operator="lessThanOrEqual">
      <formula>0</formula>
    </cfRule>
  </conditionalFormatting>
  <conditionalFormatting sqref="T69">
    <cfRule type="cellIs" dxfId="2420" priority="2550" operator="lessThanOrEqual">
      <formula>0</formula>
    </cfRule>
  </conditionalFormatting>
  <conditionalFormatting sqref="T64">
    <cfRule type="cellIs" dxfId="2419" priority="2549" operator="lessThanOrEqual">
      <formula>0</formula>
    </cfRule>
  </conditionalFormatting>
  <conditionalFormatting sqref="T66">
    <cfRule type="cellIs" dxfId="2418" priority="2529" operator="lessThanOrEqual">
      <formula>0</formula>
    </cfRule>
  </conditionalFormatting>
  <conditionalFormatting sqref="T66">
    <cfRule type="cellIs" dxfId="2417" priority="2528" operator="lessThanOrEqual">
      <formula>0</formula>
    </cfRule>
  </conditionalFormatting>
  <conditionalFormatting sqref="T66">
    <cfRule type="cellIs" dxfId="2416" priority="2527" operator="lessThanOrEqual">
      <formula>0</formula>
    </cfRule>
  </conditionalFormatting>
  <conditionalFormatting sqref="T66">
    <cfRule type="cellIs" dxfId="2415" priority="2525" operator="lessThanOrEqual">
      <formula>0</formula>
    </cfRule>
  </conditionalFormatting>
  <conditionalFormatting sqref="T66">
    <cfRule type="cellIs" dxfId="2414" priority="2526" operator="lessThanOrEqual">
      <formula>0</formula>
    </cfRule>
  </conditionalFormatting>
  <conditionalFormatting sqref="T66">
    <cfRule type="cellIs" dxfId="2413" priority="2524" operator="lessThanOrEqual">
      <formula>0</formula>
    </cfRule>
  </conditionalFormatting>
  <conditionalFormatting sqref="T66">
    <cfRule type="cellIs" dxfId="2412" priority="2523" operator="lessThanOrEqual">
      <formula>0</formula>
    </cfRule>
  </conditionalFormatting>
  <conditionalFormatting sqref="T70">
    <cfRule type="cellIs" dxfId="2411" priority="2509" operator="lessThanOrEqual">
      <formula>0</formula>
    </cfRule>
  </conditionalFormatting>
  <conditionalFormatting sqref="T66">
    <cfRule type="cellIs" dxfId="2410" priority="2476" operator="lessThanOrEqual">
      <formula>0</formula>
    </cfRule>
  </conditionalFormatting>
  <conditionalFormatting sqref="T66">
    <cfRule type="cellIs" dxfId="2409" priority="2475" operator="lessThanOrEqual">
      <formula>0</formula>
    </cfRule>
  </conditionalFormatting>
  <conditionalFormatting sqref="T66">
    <cfRule type="cellIs" dxfId="2408" priority="2474" operator="lessThanOrEqual">
      <formula>0</formula>
    </cfRule>
  </conditionalFormatting>
  <conditionalFormatting sqref="T66">
    <cfRule type="cellIs" dxfId="2407" priority="2473" operator="lessThanOrEqual">
      <formula>0</formula>
    </cfRule>
  </conditionalFormatting>
  <conditionalFormatting sqref="T70">
    <cfRule type="cellIs" dxfId="2406" priority="2426" operator="lessThanOrEqual">
      <formula>0</formula>
    </cfRule>
  </conditionalFormatting>
  <conditionalFormatting sqref="T64">
    <cfRule type="cellIs" dxfId="2405" priority="2425" operator="lessThanOrEqual">
      <formula>0</formula>
    </cfRule>
  </conditionalFormatting>
  <conditionalFormatting sqref="T70">
    <cfRule type="cellIs" dxfId="2404" priority="2405" operator="lessThanOrEqual">
      <formula>0</formula>
    </cfRule>
  </conditionalFormatting>
  <conditionalFormatting sqref="T70">
    <cfRule type="cellIs" dxfId="2403" priority="2404" operator="lessThanOrEqual">
      <formula>0</formula>
    </cfRule>
  </conditionalFormatting>
  <conditionalFormatting sqref="T68">
    <cfRule type="cellIs" dxfId="2402" priority="2403" operator="lessThanOrEqual">
      <formula>0</formula>
    </cfRule>
  </conditionalFormatting>
  <conditionalFormatting sqref="T70">
    <cfRule type="cellIs" dxfId="2401" priority="2402" operator="lessThanOrEqual">
      <formula>0</formula>
    </cfRule>
  </conditionalFormatting>
  <conditionalFormatting sqref="T64">
    <cfRule type="cellIs" dxfId="2400" priority="2400" operator="lessThanOrEqual">
      <formula>0</formula>
    </cfRule>
  </conditionalFormatting>
  <conditionalFormatting sqref="T64">
    <cfRule type="cellIs" dxfId="2399" priority="2399" operator="lessThanOrEqual">
      <formula>0</formula>
    </cfRule>
  </conditionalFormatting>
  <conditionalFormatting sqref="T64">
    <cfRule type="cellIs" dxfId="2398" priority="2401" operator="lessThanOrEqual">
      <formula>0</formula>
    </cfRule>
  </conditionalFormatting>
  <conditionalFormatting sqref="T64">
    <cfRule type="cellIs" dxfId="2397" priority="2398" operator="lessThanOrEqual">
      <formula>0</formula>
    </cfRule>
  </conditionalFormatting>
  <conditionalFormatting sqref="T64">
    <cfRule type="cellIs" dxfId="2396" priority="2388" operator="lessThanOrEqual">
      <formula>0</formula>
    </cfRule>
  </conditionalFormatting>
  <conditionalFormatting sqref="T64">
    <cfRule type="cellIs" dxfId="2395" priority="2387" operator="lessThanOrEqual">
      <formula>0</formula>
    </cfRule>
  </conditionalFormatting>
  <conditionalFormatting sqref="T66">
    <cfRule type="cellIs" dxfId="2394" priority="2379" operator="lessThanOrEqual">
      <formula>0</formula>
    </cfRule>
  </conditionalFormatting>
  <conditionalFormatting sqref="T66">
    <cfRule type="cellIs" dxfId="2393" priority="2378" operator="lessThanOrEqual">
      <formula>0</formula>
    </cfRule>
  </conditionalFormatting>
  <conditionalFormatting sqref="T66">
    <cfRule type="cellIs" dxfId="2392" priority="2377" operator="lessThanOrEqual">
      <formula>0</formula>
    </cfRule>
  </conditionalFormatting>
  <conditionalFormatting sqref="T64">
    <cfRule type="cellIs" dxfId="2391" priority="2386" operator="lessThanOrEqual">
      <formula>0</formula>
    </cfRule>
  </conditionalFormatting>
  <conditionalFormatting sqref="T64">
    <cfRule type="cellIs" dxfId="2390" priority="2385" operator="lessThanOrEqual">
      <formula>0</formula>
    </cfRule>
  </conditionalFormatting>
  <conditionalFormatting sqref="T64">
    <cfRule type="cellIs" dxfId="2389" priority="2384" operator="lessThanOrEqual">
      <formula>0</formula>
    </cfRule>
  </conditionalFormatting>
  <conditionalFormatting sqref="T64">
    <cfRule type="cellIs" dxfId="2388" priority="2383" operator="lessThanOrEqual">
      <formula>0</formula>
    </cfRule>
  </conditionalFormatting>
  <conditionalFormatting sqref="T64">
    <cfRule type="cellIs" dxfId="2387" priority="2382" operator="lessThanOrEqual">
      <formula>0</formula>
    </cfRule>
  </conditionalFormatting>
  <conditionalFormatting sqref="T64">
    <cfRule type="cellIs" dxfId="2386" priority="2381" operator="lessThanOrEqual">
      <formula>0</formula>
    </cfRule>
  </conditionalFormatting>
  <conditionalFormatting sqref="T66">
    <cfRule type="cellIs" dxfId="2385" priority="2374" operator="lessThanOrEqual">
      <formula>0</formula>
    </cfRule>
  </conditionalFormatting>
  <conditionalFormatting sqref="T66">
    <cfRule type="cellIs" dxfId="2384" priority="2376" operator="lessThanOrEqual">
      <formula>0</formula>
    </cfRule>
  </conditionalFormatting>
  <conditionalFormatting sqref="T66">
    <cfRule type="cellIs" dxfId="2383" priority="2375" operator="lessThanOrEqual">
      <formula>0</formula>
    </cfRule>
  </conditionalFormatting>
  <conditionalFormatting sqref="T66">
    <cfRule type="cellIs" dxfId="2382" priority="2373" operator="lessThanOrEqual">
      <formula>0</formula>
    </cfRule>
  </conditionalFormatting>
  <conditionalFormatting sqref="T65">
    <cfRule type="cellIs" dxfId="2381" priority="2372" operator="lessThanOrEqual">
      <formula>0</formula>
    </cfRule>
  </conditionalFormatting>
  <conditionalFormatting sqref="T64">
    <cfRule type="cellIs" dxfId="2380" priority="2370" operator="lessThanOrEqual">
      <formula>0</formula>
    </cfRule>
  </conditionalFormatting>
  <conditionalFormatting sqref="T64">
    <cfRule type="cellIs" dxfId="2379" priority="2371" operator="lessThanOrEqual">
      <formula>0</formula>
    </cfRule>
  </conditionalFormatting>
  <conditionalFormatting sqref="T64">
    <cfRule type="cellIs" dxfId="2378" priority="2369" operator="lessThanOrEqual">
      <formula>0</formula>
    </cfRule>
  </conditionalFormatting>
  <conditionalFormatting sqref="T64">
    <cfRule type="cellIs" dxfId="2377" priority="2368" operator="lessThanOrEqual">
      <formula>0</formula>
    </cfRule>
  </conditionalFormatting>
  <conditionalFormatting sqref="T64">
    <cfRule type="cellIs" dxfId="2376" priority="2367" operator="lessThanOrEqual">
      <formula>0</formula>
    </cfRule>
  </conditionalFormatting>
  <conditionalFormatting sqref="T64">
    <cfRule type="cellIs" dxfId="2375" priority="2366" operator="lessThanOrEqual">
      <formula>0</formula>
    </cfRule>
  </conditionalFormatting>
  <conditionalFormatting sqref="T64">
    <cfRule type="cellIs" dxfId="2374" priority="2365" operator="lessThanOrEqual">
      <formula>0</formula>
    </cfRule>
  </conditionalFormatting>
  <conditionalFormatting sqref="T64">
    <cfRule type="cellIs" dxfId="2373" priority="2364" operator="lessThanOrEqual">
      <formula>0</formula>
    </cfRule>
  </conditionalFormatting>
  <conditionalFormatting sqref="T66">
    <cfRule type="cellIs" dxfId="2372" priority="2363" operator="lessThanOrEqual">
      <formula>0</formula>
    </cfRule>
  </conditionalFormatting>
  <conditionalFormatting sqref="T66">
    <cfRule type="cellIs" dxfId="2371" priority="2361" operator="lessThanOrEqual">
      <formula>0</formula>
    </cfRule>
  </conditionalFormatting>
  <conditionalFormatting sqref="T66">
    <cfRule type="cellIs" dxfId="2370" priority="2360" operator="lessThanOrEqual">
      <formula>0</formula>
    </cfRule>
  </conditionalFormatting>
  <conditionalFormatting sqref="T66">
    <cfRule type="cellIs" dxfId="2369" priority="2362" operator="lessThanOrEqual">
      <formula>0</formula>
    </cfRule>
  </conditionalFormatting>
  <conditionalFormatting sqref="T66">
    <cfRule type="cellIs" dxfId="2368" priority="2359" operator="lessThanOrEqual">
      <formula>0</formula>
    </cfRule>
  </conditionalFormatting>
  <conditionalFormatting sqref="T66">
    <cfRule type="cellIs" dxfId="2367" priority="2358" operator="lessThanOrEqual">
      <formula>0</formula>
    </cfRule>
  </conditionalFormatting>
  <conditionalFormatting sqref="T66">
    <cfRule type="cellIs" dxfId="2366" priority="2357" operator="lessThanOrEqual">
      <formula>0</formula>
    </cfRule>
  </conditionalFormatting>
  <conditionalFormatting sqref="T66">
    <cfRule type="cellIs" dxfId="2365" priority="2356" operator="lessThanOrEqual">
      <formula>0</formula>
    </cfRule>
  </conditionalFormatting>
  <conditionalFormatting sqref="T64">
    <cfRule type="cellIs" dxfId="2364" priority="2355" operator="lessThanOrEqual">
      <formula>0</formula>
    </cfRule>
  </conditionalFormatting>
  <conditionalFormatting sqref="T67">
    <cfRule type="cellIs" dxfId="2363" priority="2354" operator="lessThanOrEqual">
      <formula>0</formula>
    </cfRule>
  </conditionalFormatting>
  <conditionalFormatting sqref="T64">
    <cfRule type="cellIs" dxfId="2362" priority="2353" operator="lessThanOrEqual">
      <formula>0</formula>
    </cfRule>
  </conditionalFormatting>
  <conditionalFormatting sqref="T64">
    <cfRule type="cellIs" dxfId="2361" priority="2352" operator="lessThanOrEqual">
      <formula>0</formula>
    </cfRule>
  </conditionalFormatting>
  <conditionalFormatting sqref="T64">
    <cfRule type="cellIs" dxfId="2360" priority="2351" operator="lessThanOrEqual">
      <formula>0</formula>
    </cfRule>
  </conditionalFormatting>
  <conditionalFormatting sqref="T64">
    <cfRule type="cellIs" dxfId="2359" priority="2350" operator="lessThanOrEqual">
      <formula>0</formula>
    </cfRule>
  </conditionalFormatting>
  <conditionalFormatting sqref="T64">
    <cfRule type="cellIs" dxfId="2358" priority="2349" operator="lessThanOrEqual">
      <formula>0</formula>
    </cfRule>
  </conditionalFormatting>
  <conditionalFormatting sqref="T64">
    <cfRule type="cellIs" dxfId="2357" priority="2348" operator="lessThanOrEqual">
      <formula>0</formula>
    </cfRule>
  </conditionalFormatting>
  <conditionalFormatting sqref="T66">
    <cfRule type="cellIs" dxfId="2356" priority="2347" operator="lessThanOrEqual">
      <formula>0</formula>
    </cfRule>
  </conditionalFormatting>
  <conditionalFormatting sqref="T64">
    <cfRule type="cellIs" dxfId="2355" priority="2338" operator="lessThanOrEqual">
      <formula>0</formula>
    </cfRule>
  </conditionalFormatting>
  <conditionalFormatting sqref="T64">
    <cfRule type="cellIs" dxfId="2354" priority="2337" operator="lessThanOrEqual">
      <formula>0</formula>
    </cfRule>
  </conditionalFormatting>
  <conditionalFormatting sqref="T64">
    <cfRule type="cellIs" dxfId="2353" priority="2336" operator="lessThanOrEqual">
      <formula>0</formula>
    </cfRule>
  </conditionalFormatting>
  <conditionalFormatting sqref="T66">
    <cfRule type="cellIs" dxfId="2352" priority="2334" operator="lessThanOrEqual">
      <formula>0</formula>
    </cfRule>
  </conditionalFormatting>
  <conditionalFormatting sqref="T66">
    <cfRule type="cellIs" dxfId="2351" priority="2335" operator="lessThanOrEqual">
      <formula>0</formula>
    </cfRule>
  </conditionalFormatting>
  <conditionalFormatting sqref="T64">
    <cfRule type="cellIs" dxfId="2350" priority="2333" operator="lessThanOrEqual">
      <formula>0</formula>
    </cfRule>
  </conditionalFormatting>
  <conditionalFormatting sqref="T66">
    <cfRule type="cellIs" dxfId="2349" priority="2332" operator="lessThanOrEqual">
      <formula>0</formula>
    </cfRule>
  </conditionalFormatting>
  <conditionalFormatting sqref="T64">
    <cfRule type="cellIs" dxfId="2348" priority="2331" operator="lessThanOrEqual">
      <formula>0</formula>
    </cfRule>
  </conditionalFormatting>
  <conditionalFormatting sqref="T64">
    <cfRule type="cellIs" dxfId="2347" priority="2345" operator="lessThanOrEqual">
      <formula>0</formula>
    </cfRule>
  </conditionalFormatting>
  <conditionalFormatting sqref="T64">
    <cfRule type="cellIs" dxfId="2346" priority="2344" operator="lessThanOrEqual">
      <formula>0</formula>
    </cfRule>
  </conditionalFormatting>
  <conditionalFormatting sqref="T64">
    <cfRule type="cellIs" dxfId="2345" priority="2343" operator="lessThanOrEqual">
      <formula>0</formula>
    </cfRule>
  </conditionalFormatting>
  <conditionalFormatting sqref="T64">
    <cfRule type="cellIs" dxfId="2344" priority="2342" operator="lessThanOrEqual">
      <formula>0</formula>
    </cfRule>
  </conditionalFormatting>
  <conditionalFormatting sqref="T64">
    <cfRule type="cellIs" dxfId="2343" priority="2341" operator="lessThanOrEqual">
      <formula>0</formula>
    </cfRule>
  </conditionalFormatting>
  <conditionalFormatting sqref="T64">
    <cfRule type="cellIs" dxfId="2342" priority="2340" operator="lessThanOrEqual">
      <formula>0</formula>
    </cfRule>
  </conditionalFormatting>
  <conditionalFormatting sqref="T64">
    <cfRule type="cellIs" dxfId="2341" priority="2339" operator="lessThanOrEqual">
      <formula>0</formula>
    </cfRule>
  </conditionalFormatting>
  <conditionalFormatting sqref="T64">
    <cfRule type="cellIs" dxfId="2340" priority="2397" operator="lessThanOrEqual">
      <formula>0</formula>
    </cfRule>
  </conditionalFormatting>
  <conditionalFormatting sqref="T64">
    <cfRule type="cellIs" dxfId="2339" priority="2396" operator="lessThanOrEqual">
      <formula>0</formula>
    </cfRule>
  </conditionalFormatting>
  <conditionalFormatting sqref="T64">
    <cfRule type="cellIs" dxfId="2338" priority="2394" operator="lessThanOrEqual">
      <formula>0</formula>
    </cfRule>
  </conditionalFormatting>
  <conditionalFormatting sqref="T64">
    <cfRule type="cellIs" dxfId="2337" priority="2395" operator="lessThanOrEqual">
      <formula>0</formula>
    </cfRule>
  </conditionalFormatting>
  <conditionalFormatting sqref="T64">
    <cfRule type="cellIs" dxfId="2336" priority="2393" operator="lessThanOrEqual">
      <formula>0</formula>
    </cfRule>
  </conditionalFormatting>
  <conditionalFormatting sqref="T64">
    <cfRule type="cellIs" dxfId="2335" priority="2392" operator="lessThanOrEqual">
      <formula>0</formula>
    </cfRule>
  </conditionalFormatting>
  <conditionalFormatting sqref="T64">
    <cfRule type="cellIs" dxfId="2334" priority="2391" operator="lessThanOrEqual">
      <formula>0</formula>
    </cfRule>
  </conditionalFormatting>
  <conditionalFormatting sqref="T64">
    <cfRule type="cellIs" dxfId="2333" priority="2390" operator="lessThanOrEqual">
      <formula>0</formula>
    </cfRule>
  </conditionalFormatting>
  <conditionalFormatting sqref="T65">
    <cfRule type="cellIs" dxfId="2332" priority="2389" operator="lessThanOrEqual">
      <formula>0</formula>
    </cfRule>
  </conditionalFormatting>
  <conditionalFormatting sqref="T66">
    <cfRule type="cellIs" dxfId="2331" priority="2380" operator="lessThanOrEqual">
      <formula>0</formula>
    </cfRule>
  </conditionalFormatting>
  <conditionalFormatting sqref="T66">
    <cfRule type="cellIs" dxfId="2330" priority="2346" operator="lessThanOrEqual">
      <formula>0</formula>
    </cfRule>
  </conditionalFormatting>
  <conditionalFormatting sqref="T66">
    <cfRule type="cellIs" dxfId="2329" priority="2330" operator="lessThanOrEqual">
      <formula>0</formula>
    </cfRule>
  </conditionalFormatting>
  <conditionalFormatting sqref="T66">
    <cfRule type="cellIs" dxfId="2328" priority="2329" operator="lessThanOrEqual">
      <formula>0</formula>
    </cfRule>
  </conditionalFormatting>
  <conditionalFormatting sqref="T64">
    <cfRule type="cellIs" dxfId="2327" priority="2328" operator="lessThanOrEqual">
      <formula>0</formula>
    </cfRule>
  </conditionalFormatting>
  <conditionalFormatting sqref="T66">
    <cfRule type="cellIs" dxfId="2326" priority="2327" operator="lessThanOrEqual">
      <formula>0</formula>
    </cfRule>
  </conditionalFormatting>
  <conditionalFormatting sqref="T68">
    <cfRule type="cellIs" dxfId="2325" priority="2326" operator="lessThanOrEqual">
      <formula>0</formula>
    </cfRule>
  </conditionalFormatting>
  <conditionalFormatting sqref="T68">
    <cfRule type="cellIs" dxfId="2324" priority="2325" operator="lessThanOrEqual">
      <formula>0</formula>
    </cfRule>
  </conditionalFormatting>
  <conditionalFormatting sqref="T68">
    <cfRule type="cellIs" dxfId="2323" priority="2323" operator="lessThanOrEqual">
      <formula>0</formula>
    </cfRule>
  </conditionalFormatting>
  <conditionalFormatting sqref="T68">
    <cfRule type="cellIs" dxfId="2322" priority="2324" operator="lessThanOrEqual">
      <formula>0</formula>
    </cfRule>
  </conditionalFormatting>
  <conditionalFormatting sqref="T68">
    <cfRule type="cellIs" dxfId="2321" priority="2322" operator="lessThanOrEqual">
      <formula>0</formula>
    </cfRule>
  </conditionalFormatting>
  <conditionalFormatting sqref="T68">
    <cfRule type="cellIs" dxfId="2320" priority="2321" operator="lessThanOrEqual">
      <formula>0</formula>
    </cfRule>
  </conditionalFormatting>
  <conditionalFormatting sqref="T68">
    <cfRule type="cellIs" dxfId="2319" priority="2320" operator="lessThanOrEqual">
      <formula>0</formula>
    </cfRule>
  </conditionalFormatting>
  <conditionalFormatting sqref="T68">
    <cfRule type="cellIs" dxfId="2318" priority="2319" operator="lessThanOrEqual">
      <formula>0</formula>
    </cfRule>
  </conditionalFormatting>
  <conditionalFormatting sqref="T64">
    <cfRule type="cellIs" dxfId="2317" priority="2297" operator="lessThanOrEqual">
      <formula>0</formula>
    </cfRule>
  </conditionalFormatting>
  <conditionalFormatting sqref="T64">
    <cfRule type="cellIs" dxfId="2316" priority="2299" operator="lessThanOrEqual">
      <formula>0</formula>
    </cfRule>
  </conditionalFormatting>
  <conditionalFormatting sqref="T64">
    <cfRule type="cellIs" dxfId="2315" priority="2298" operator="lessThanOrEqual">
      <formula>0</formula>
    </cfRule>
  </conditionalFormatting>
  <conditionalFormatting sqref="T64">
    <cfRule type="cellIs" dxfId="2314" priority="2296" operator="lessThanOrEqual">
      <formula>0</formula>
    </cfRule>
  </conditionalFormatting>
  <conditionalFormatting sqref="T64">
    <cfRule type="cellIs" dxfId="2313" priority="2295" operator="lessThanOrEqual">
      <formula>0</formula>
    </cfRule>
  </conditionalFormatting>
  <conditionalFormatting sqref="T64">
    <cfRule type="cellIs" dxfId="2312" priority="2294" operator="lessThanOrEqual">
      <formula>0</formula>
    </cfRule>
  </conditionalFormatting>
  <conditionalFormatting sqref="T66">
    <cfRule type="cellIs" dxfId="2311" priority="2293" operator="lessThanOrEqual">
      <formula>0</formula>
    </cfRule>
  </conditionalFormatting>
  <conditionalFormatting sqref="T64">
    <cfRule type="cellIs" dxfId="2310" priority="2292" operator="lessThanOrEqual">
      <formula>0</formula>
    </cfRule>
  </conditionalFormatting>
  <conditionalFormatting sqref="T66">
    <cfRule type="cellIs" dxfId="2309" priority="2291" operator="lessThanOrEqual">
      <formula>0</formula>
    </cfRule>
  </conditionalFormatting>
  <conditionalFormatting sqref="T64">
    <cfRule type="cellIs" dxfId="2308" priority="2282" operator="lessThanOrEqual">
      <formula>0</formula>
    </cfRule>
  </conditionalFormatting>
  <conditionalFormatting sqref="T68">
    <cfRule type="cellIs" dxfId="2307" priority="2270" operator="lessThanOrEqual">
      <formula>0</formula>
    </cfRule>
  </conditionalFormatting>
  <conditionalFormatting sqref="T68">
    <cfRule type="cellIs" dxfId="2306" priority="2269" operator="lessThanOrEqual">
      <formula>0</formula>
    </cfRule>
  </conditionalFormatting>
  <conditionalFormatting sqref="T68">
    <cfRule type="cellIs" dxfId="2305" priority="2268" operator="lessThanOrEqual">
      <formula>0</formula>
    </cfRule>
  </conditionalFormatting>
  <conditionalFormatting sqref="T64">
    <cfRule type="cellIs" dxfId="2304" priority="2273" operator="lessThanOrEqual">
      <formula>0</formula>
    </cfRule>
  </conditionalFormatting>
  <conditionalFormatting sqref="T66">
    <cfRule type="cellIs" dxfId="2303" priority="2280" operator="lessThanOrEqual">
      <formula>0</formula>
    </cfRule>
  </conditionalFormatting>
  <conditionalFormatting sqref="T66">
    <cfRule type="cellIs" dxfId="2302" priority="2279" operator="lessThanOrEqual">
      <formula>0</formula>
    </cfRule>
  </conditionalFormatting>
  <conditionalFormatting sqref="T64">
    <cfRule type="cellIs" dxfId="2301" priority="2278" operator="lessThanOrEqual">
      <formula>0</formula>
    </cfRule>
  </conditionalFormatting>
  <conditionalFormatting sqref="T66">
    <cfRule type="cellIs" dxfId="2300" priority="2277" operator="lessThanOrEqual">
      <formula>0</formula>
    </cfRule>
  </conditionalFormatting>
  <conditionalFormatting sqref="T64">
    <cfRule type="cellIs" dxfId="2299" priority="2283" operator="lessThanOrEqual">
      <formula>0</formula>
    </cfRule>
  </conditionalFormatting>
  <conditionalFormatting sqref="T64">
    <cfRule type="cellIs" dxfId="2298" priority="2281" operator="lessThanOrEqual">
      <formula>0</formula>
    </cfRule>
  </conditionalFormatting>
  <conditionalFormatting sqref="T64">
    <cfRule type="cellIs" dxfId="2297" priority="2276" operator="lessThanOrEqual">
      <formula>0</formula>
    </cfRule>
  </conditionalFormatting>
  <conditionalFormatting sqref="T66">
    <cfRule type="cellIs" dxfId="2296" priority="2275" operator="lessThanOrEqual">
      <formula>0</formula>
    </cfRule>
  </conditionalFormatting>
  <conditionalFormatting sqref="T66">
    <cfRule type="cellIs" dxfId="2295" priority="2274" operator="lessThanOrEqual">
      <formula>0</formula>
    </cfRule>
  </conditionalFormatting>
  <conditionalFormatting sqref="T66">
    <cfRule type="cellIs" dxfId="2294" priority="2272" operator="lessThanOrEqual">
      <formula>0</formula>
    </cfRule>
  </conditionalFormatting>
  <conditionalFormatting sqref="T68">
    <cfRule type="cellIs" dxfId="2293" priority="2265" operator="lessThanOrEqual">
      <formula>0</formula>
    </cfRule>
  </conditionalFormatting>
  <conditionalFormatting sqref="T68">
    <cfRule type="cellIs" dxfId="2292" priority="2267" operator="lessThanOrEqual">
      <formula>0</formula>
    </cfRule>
  </conditionalFormatting>
  <conditionalFormatting sqref="T68">
    <cfRule type="cellIs" dxfId="2291" priority="2266" operator="lessThanOrEqual">
      <formula>0</formula>
    </cfRule>
  </conditionalFormatting>
  <conditionalFormatting sqref="T68">
    <cfRule type="cellIs" dxfId="2290" priority="2264" operator="lessThanOrEqual">
      <formula>0</formula>
    </cfRule>
  </conditionalFormatting>
  <conditionalFormatting sqref="T64">
    <cfRule type="cellIs" dxfId="2289" priority="2263" operator="lessThanOrEqual">
      <formula>0</formula>
    </cfRule>
  </conditionalFormatting>
  <conditionalFormatting sqref="T67">
    <cfRule type="cellIs" dxfId="2288" priority="2262" operator="lessThanOrEqual">
      <formula>0</formula>
    </cfRule>
  </conditionalFormatting>
  <conditionalFormatting sqref="T64">
    <cfRule type="cellIs" dxfId="2287" priority="2261" operator="lessThanOrEqual">
      <formula>0</formula>
    </cfRule>
  </conditionalFormatting>
  <conditionalFormatting sqref="T64">
    <cfRule type="cellIs" dxfId="2286" priority="2260" operator="lessThanOrEqual">
      <formula>0</formula>
    </cfRule>
  </conditionalFormatting>
  <conditionalFormatting sqref="T64">
    <cfRule type="cellIs" dxfId="2285" priority="2259" operator="lessThanOrEqual">
      <formula>0</formula>
    </cfRule>
  </conditionalFormatting>
  <conditionalFormatting sqref="T64">
    <cfRule type="cellIs" dxfId="2284" priority="2258" operator="lessThanOrEqual">
      <formula>0</formula>
    </cfRule>
  </conditionalFormatting>
  <conditionalFormatting sqref="T64">
    <cfRule type="cellIs" dxfId="2283" priority="2257" operator="lessThanOrEqual">
      <formula>0</formula>
    </cfRule>
  </conditionalFormatting>
  <conditionalFormatting sqref="T64">
    <cfRule type="cellIs" dxfId="2282" priority="2256" operator="lessThanOrEqual">
      <formula>0</formula>
    </cfRule>
  </conditionalFormatting>
  <conditionalFormatting sqref="T64">
    <cfRule type="cellIs" dxfId="2281" priority="2254" operator="lessThanOrEqual">
      <formula>0</formula>
    </cfRule>
  </conditionalFormatting>
  <conditionalFormatting sqref="T66">
    <cfRule type="cellIs" dxfId="2280" priority="2253" operator="lessThanOrEqual">
      <formula>0</formula>
    </cfRule>
  </conditionalFormatting>
  <conditionalFormatting sqref="T66">
    <cfRule type="cellIs" dxfId="2279" priority="2255" operator="lessThanOrEqual">
      <formula>0</formula>
    </cfRule>
  </conditionalFormatting>
  <conditionalFormatting sqref="T64">
    <cfRule type="cellIs" dxfId="2278" priority="2252" operator="lessThanOrEqual">
      <formula>0</formula>
    </cfRule>
  </conditionalFormatting>
  <conditionalFormatting sqref="T64">
    <cfRule type="cellIs" dxfId="2277" priority="2247" operator="lessThanOrEqual">
      <formula>0</formula>
    </cfRule>
  </conditionalFormatting>
  <conditionalFormatting sqref="T64">
    <cfRule type="cellIs" dxfId="2276" priority="2246" operator="lessThanOrEqual">
      <formula>0</formula>
    </cfRule>
  </conditionalFormatting>
  <conditionalFormatting sqref="T64">
    <cfRule type="cellIs" dxfId="2275" priority="2245" operator="lessThanOrEqual">
      <formula>0</formula>
    </cfRule>
  </conditionalFormatting>
  <conditionalFormatting sqref="T64">
    <cfRule type="cellIs" dxfId="2274" priority="2244" operator="lessThanOrEqual">
      <formula>0</formula>
    </cfRule>
  </conditionalFormatting>
  <conditionalFormatting sqref="T64">
    <cfRule type="cellIs" dxfId="2273" priority="2243" operator="lessThanOrEqual">
      <formula>0</formula>
    </cfRule>
  </conditionalFormatting>
  <conditionalFormatting sqref="T66">
    <cfRule type="cellIs" dxfId="2272" priority="2242" operator="lessThanOrEqual">
      <formula>0</formula>
    </cfRule>
  </conditionalFormatting>
  <conditionalFormatting sqref="T66">
    <cfRule type="cellIs" dxfId="2271" priority="2241" operator="lessThanOrEqual">
      <formula>0</formula>
    </cfRule>
  </conditionalFormatting>
  <conditionalFormatting sqref="T64">
    <cfRule type="cellIs" dxfId="2270" priority="2240" operator="lessThanOrEqual">
      <formula>0</formula>
    </cfRule>
  </conditionalFormatting>
  <conditionalFormatting sqref="T66">
    <cfRule type="cellIs" dxfId="2269" priority="2239" operator="lessThanOrEqual">
      <formula>0</formula>
    </cfRule>
  </conditionalFormatting>
  <conditionalFormatting sqref="T64">
    <cfRule type="cellIs" dxfId="2268" priority="2238" operator="lessThanOrEqual">
      <formula>0</formula>
    </cfRule>
  </conditionalFormatting>
  <conditionalFormatting sqref="T66">
    <cfRule type="cellIs" dxfId="2267" priority="2237" operator="lessThanOrEqual">
      <formula>0</formula>
    </cfRule>
  </conditionalFormatting>
  <conditionalFormatting sqref="T66">
    <cfRule type="cellIs" dxfId="2266" priority="2236" operator="lessThanOrEqual">
      <formula>0</formula>
    </cfRule>
  </conditionalFormatting>
  <conditionalFormatting sqref="T64">
    <cfRule type="cellIs" dxfId="2265" priority="2235" operator="lessThanOrEqual">
      <formula>0</formula>
    </cfRule>
  </conditionalFormatting>
  <conditionalFormatting sqref="T66">
    <cfRule type="cellIs" dxfId="2264" priority="2234" operator="lessThanOrEqual">
      <formula>0</formula>
    </cfRule>
  </conditionalFormatting>
  <conditionalFormatting sqref="T68">
    <cfRule type="cellIs" dxfId="2263" priority="2233" operator="lessThanOrEqual">
      <formula>0</formula>
    </cfRule>
  </conditionalFormatting>
  <conditionalFormatting sqref="T68">
    <cfRule type="cellIs" dxfId="2262" priority="2231" operator="lessThanOrEqual">
      <formula>0</formula>
    </cfRule>
  </conditionalFormatting>
  <conditionalFormatting sqref="T68">
    <cfRule type="cellIs" dxfId="2261" priority="2230" operator="lessThanOrEqual">
      <formula>0</formula>
    </cfRule>
  </conditionalFormatting>
  <conditionalFormatting sqref="T68">
    <cfRule type="cellIs" dxfId="2260" priority="2232" operator="lessThanOrEqual">
      <formula>0</formula>
    </cfRule>
  </conditionalFormatting>
  <conditionalFormatting sqref="T68">
    <cfRule type="cellIs" dxfId="2259" priority="2229" operator="lessThanOrEqual">
      <formula>0</formula>
    </cfRule>
  </conditionalFormatting>
  <conditionalFormatting sqref="T68">
    <cfRule type="cellIs" dxfId="2258" priority="2228" operator="lessThanOrEqual">
      <formula>0</formula>
    </cfRule>
  </conditionalFormatting>
  <conditionalFormatting sqref="T68">
    <cfRule type="cellIs" dxfId="2257" priority="2227" operator="lessThanOrEqual">
      <formula>0</formula>
    </cfRule>
  </conditionalFormatting>
  <conditionalFormatting sqref="T68">
    <cfRule type="cellIs" dxfId="2256" priority="2226" operator="lessThanOrEqual">
      <formula>0</formula>
    </cfRule>
  </conditionalFormatting>
  <conditionalFormatting sqref="T66">
    <cfRule type="cellIs" dxfId="2255" priority="2225" operator="lessThanOrEqual">
      <formula>0</formula>
    </cfRule>
  </conditionalFormatting>
  <conditionalFormatting sqref="T64">
    <cfRule type="cellIs" dxfId="2254" priority="2224" operator="lessThanOrEqual">
      <formula>0</formula>
    </cfRule>
  </conditionalFormatting>
  <conditionalFormatting sqref="T69">
    <cfRule type="cellIs" dxfId="2253" priority="2222" operator="lessThanOrEqual">
      <formula>0</formula>
    </cfRule>
  </conditionalFormatting>
  <conditionalFormatting sqref="T64">
    <cfRule type="cellIs" dxfId="2252" priority="2221" operator="lessThanOrEqual">
      <formula>0</formula>
    </cfRule>
  </conditionalFormatting>
  <conditionalFormatting sqref="T64">
    <cfRule type="cellIs" dxfId="2251" priority="2223" operator="lessThanOrEqual">
      <formula>0</formula>
    </cfRule>
  </conditionalFormatting>
  <conditionalFormatting sqref="T64">
    <cfRule type="cellIs" dxfId="2250" priority="2220" operator="lessThanOrEqual">
      <formula>0</formula>
    </cfRule>
  </conditionalFormatting>
  <conditionalFormatting sqref="T64">
    <cfRule type="cellIs" dxfId="2249" priority="2218" operator="lessThanOrEqual">
      <formula>0</formula>
    </cfRule>
  </conditionalFormatting>
  <conditionalFormatting sqref="T64">
    <cfRule type="cellIs" dxfId="2248" priority="2219" operator="lessThanOrEqual">
      <formula>0</formula>
    </cfRule>
  </conditionalFormatting>
  <conditionalFormatting sqref="T64">
    <cfRule type="cellIs" dxfId="2247" priority="2217" operator="lessThanOrEqual">
      <formula>0</formula>
    </cfRule>
  </conditionalFormatting>
  <conditionalFormatting sqref="T64">
    <cfRule type="cellIs" dxfId="2246" priority="2216" operator="lessThanOrEqual">
      <formula>0</formula>
    </cfRule>
  </conditionalFormatting>
  <conditionalFormatting sqref="T64">
    <cfRule type="cellIs" dxfId="2245" priority="2215" operator="lessThanOrEqual">
      <formula>0</formula>
    </cfRule>
  </conditionalFormatting>
  <conditionalFormatting sqref="T64">
    <cfRule type="cellIs" dxfId="2244" priority="2214" operator="lessThanOrEqual">
      <formula>0</formula>
    </cfRule>
  </conditionalFormatting>
  <conditionalFormatting sqref="T66">
    <cfRule type="cellIs" dxfId="2243" priority="2213" operator="lessThanOrEqual">
      <formula>0</formula>
    </cfRule>
  </conditionalFormatting>
  <conditionalFormatting sqref="T66">
    <cfRule type="cellIs" dxfId="2242" priority="2212" operator="lessThanOrEqual">
      <formula>0</formula>
    </cfRule>
  </conditionalFormatting>
  <conditionalFormatting sqref="T64">
    <cfRule type="cellIs" dxfId="2241" priority="2211" operator="lessThanOrEqual">
      <formula>0</formula>
    </cfRule>
  </conditionalFormatting>
  <conditionalFormatting sqref="T66">
    <cfRule type="cellIs" dxfId="2240" priority="2210" operator="lessThanOrEqual">
      <formula>0</formula>
    </cfRule>
  </conditionalFormatting>
  <conditionalFormatting sqref="T64">
    <cfRule type="cellIs" dxfId="2239" priority="2209" operator="lessThanOrEqual">
      <formula>0</formula>
    </cfRule>
  </conditionalFormatting>
  <conditionalFormatting sqref="T66">
    <cfRule type="cellIs" dxfId="2238" priority="2208" operator="lessThanOrEqual">
      <formula>0</formula>
    </cfRule>
  </conditionalFormatting>
  <conditionalFormatting sqref="T66">
    <cfRule type="cellIs" dxfId="2237" priority="2207" operator="lessThanOrEqual">
      <formula>0</formula>
    </cfRule>
  </conditionalFormatting>
  <conditionalFormatting sqref="T64">
    <cfRule type="cellIs" dxfId="2236" priority="2206" operator="lessThanOrEqual">
      <formula>0</formula>
    </cfRule>
  </conditionalFormatting>
  <conditionalFormatting sqref="T66">
    <cfRule type="cellIs" dxfId="2235" priority="2205" operator="lessThanOrEqual">
      <formula>0</formula>
    </cfRule>
  </conditionalFormatting>
  <conditionalFormatting sqref="T68">
    <cfRule type="cellIs" dxfId="2234" priority="2204" operator="lessThanOrEqual">
      <formula>0</formula>
    </cfRule>
  </conditionalFormatting>
  <conditionalFormatting sqref="T66">
    <cfRule type="cellIs" dxfId="2233" priority="2195" operator="lessThanOrEqual">
      <formula>0</formula>
    </cfRule>
  </conditionalFormatting>
  <conditionalFormatting sqref="T66">
    <cfRule type="cellIs" dxfId="2232" priority="2194" operator="lessThanOrEqual">
      <formula>0</formula>
    </cfRule>
  </conditionalFormatting>
  <conditionalFormatting sqref="T66">
    <cfRule type="cellIs" dxfId="2231" priority="2193" operator="lessThanOrEqual">
      <formula>0</formula>
    </cfRule>
  </conditionalFormatting>
  <conditionalFormatting sqref="T68">
    <cfRule type="cellIs" dxfId="2230" priority="2191" operator="lessThanOrEqual">
      <formula>0</formula>
    </cfRule>
  </conditionalFormatting>
  <conditionalFormatting sqref="T68">
    <cfRule type="cellIs" dxfId="2229" priority="2192" operator="lessThanOrEqual">
      <formula>0</formula>
    </cfRule>
  </conditionalFormatting>
  <conditionalFormatting sqref="T66">
    <cfRule type="cellIs" dxfId="2228" priority="2190" operator="lessThanOrEqual">
      <formula>0</formula>
    </cfRule>
  </conditionalFormatting>
  <conditionalFormatting sqref="T68">
    <cfRule type="cellIs" dxfId="2227" priority="2189" operator="lessThanOrEqual">
      <formula>0</formula>
    </cfRule>
  </conditionalFormatting>
  <conditionalFormatting sqref="T65">
    <cfRule type="cellIs" dxfId="2226" priority="2188" operator="lessThanOrEqual">
      <formula>0</formula>
    </cfRule>
  </conditionalFormatting>
  <conditionalFormatting sqref="T66">
    <cfRule type="cellIs" dxfId="2225" priority="2187" operator="lessThanOrEqual">
      <formula>0</formula>
    </cfRule>
  </conditionalFormatting>
  <conditionalFormatting sqref="T65">
    <cfRule type="cellIs" dxfId="2224" priority="2318" operator="lessThanOrEqual">
      <formula>0</formula>
    </cfRule>
  </conditionalFormatting>
  <conditionalFormatting sqref="T64">
    <cfRule type="cellIs" dxfId="2223" priority="2317" operator="lessThanOrEqual">
      <formula>0</formula>
    </cfRule>
  </conditionalFormatting>
  <conditionalFormatting sqref="T64">
    <cfRule type="cellIs" dxfId="2222" priority="2316" operator="lessThanOrEqual">
      <formula>0</formula>
    </cfRule>
  </conditionalFormatting>
  <conditionalFormatting sqref="T64">
    <cfRule type="cellIs" dxfId="2221" priority="2314" operator="lessThanOrEqual">
      <formula>0</formula>
    </cfRule>
  </conditionalFormatting>
  <conditionalFormatting sqref="T64">
    <cfRule type="cellIs" dxfId="2220" priority="2315" operator="lessThanOrEqual">
      <formula>0</formula>
    </cfRule>
  </conditionalFormatting>
  <conditionalFormatting sqref="T64">
    <cfRule type="cellIs" dxfId="2219" priority="2313" operator="lessThanOrEqual">
      <formula>0</formula>
    </cfRule>
  </conditionalFormatting>
  <conditionalFormatting sqref="T64">
    <cfRule type="cellIs" dxfId="2218" priority="2312" operator="lessThanOrEqual">
      <formula>0</formula>
    </cfRule>
  </conditionalFormatting>
  <conditionalFormatting sqref="T64">
    <cfRule type="cellIs" dxfId="2217" priority="2311" operator="lessThanOrEqual">
      <formula>0</formula>
    </cfRule>
  </conditionalFormatting>
  <conditionalFormatting sqref="T64">
    <cfRule type="cellIs" dxfId="2216" priority="2310" operator="lessThanOrEqual">
      <formula>0</formula>
    </cfRule>
  </conditionalFormatting>
  <conditionalFormatting sqref="T66">
    <cfRule type="cellIs" dxfId="2215" priority="2202" operator="lessThanOrEqual">
      <formula>0</formula>
    </cfRule>
  </conditionalFormatting>
  <conditionalFormatting sqref="T66">
    <cfRule type="cellIs" dxfId="2214" priority="2201" operator="lessThanOrEqual">
      <formula>0</formula>
    </cfRule>
  </conditionalFormatting>
  <conditionalFormatting sqref="T66">
    <cfRule type="cellIs" dxfId="2213" priority="2200" operator="lessThanOrEqual">
      <formula>0</formula>
    </cfRule>
  </conditionalFormatting>
  <conditionalFormatting sqref="T66">
    <cfRule type="cellIs" dxfId="2212" priority="2199" operator="lessThanOrEqual">
      <formula>0</formula>
    </cfRule>
  </conditionalFormatting>
  <conditionalFormatting sqref="T66">
    <cfRule type="cellIs" dxfId="2211" priority="2198" operator="lessThanOrEqual">
      <formula>0</formula>
    </cfRule>
  </conditionalFormatting>
  <conditionalFormatting sqref="T66">
    <cfRule type="cellIs" dxfId="2210" priority="2197" operator="lessThanOrEqual">
      <formula>0</formula>
    </cfRule>
  </conditionalFormatting>
  <conditionalFormatting sqref="T66">
    <cfRule type="cellIs" dxfId="2209" priority="2196" operator="lessThanOrEqual">
      <formula>0</formula>
    </cfRule>
  </conditionalFormatting>
  <conditionalFormatting sqref="T66">
    <cfRule type="cellIs" dxfId="2208" priority="2309" operator="lessThanOrEqual">
      <formula>0</formula>
    </cfRule>
  </conditionalFormatting>
  <conditionalFormatting sqref="T66">
    <cfRule type="cellIs" dxfId="2207" priority="2308" operator="lessThanOrEqual">
      <formula>0</formula>
    </cfRule>
  </conditionalFormatting>
  <conditionalFormatting sqref="T66">
    <cfRule type="cellIs" dxfId="2206" priority="2306" operator="lessThanOrEqual">
      <formula>0</formula>
    </cfRule>
  </conditionalFormatting>
  <conditionalFormatting sqref="T66">
    <cfRule type="cellIs" dxfId="2205" priority="2307" operator="lessThanOrEqual">
      <formula>0</formula>
    </cfRule>
  </conditionalFormatting>
  <conditionalFormatting sqref="T66">
    <cfRule type="cellIs" dxfId="2204" priority="2305" operator="lessThanOrEqual">
      <formula>0</formula>
    </cfRule>
  </conditionalFormatting>
  <conditionalFormatting sqref="T66">
    <cfRule type="cellIs" dxfId="2203" priority="2304" operator="lessThanOrEqual">
      <formula>0</formula>
    </cfRule>
  </conditionalFormatting>
  <conditionalFormatting sqref="T66">
    <cfRule type="cellIs" dxfId="2202" priority="2303" operator="lessThanOrEqual">
      <formula>0</formula>
    </cfRule>
  </conditionalFormatting>
  <conditionalFormatting sqref="T66">
    <cfRule type="cellIs" dxfId="2201" priority="2302" operator="lessThanOrEqual">
      <formula>0</formula>
    </cfRule>
  </conditionalFormatting>
  <conditionalFormatting sqref="T64">
    <cfRule type="cellIs" dxfId="2200" priority="2301" operator="lessThanOrEqual">
      <formula>0</formula>
    </cfRule>
  </conditionalFormatting>
  <conditionalFormatting sqref="T67">
    <cfRule type="cellIs" dxfId="2199" priority="2300" operator="lessThanOrEqual">
      <formula>0</formula>
    </cfRule>
  </conditionalFormatting>
  <conditionalFormatting sqref="T64">
    <cfRule type="cellIs" dxfId="2198" priority="2290" operator="lessThanOrEqual">
      <formula>0</formula>
    </cfRule>
  </conditionalFormatting>
  <conditionalFormatting sqref="T64">
    <cfRule type="cellIs" dxfId="2197" priority="2289" operator="lessThanOrEqual">
      <formula>0</formula>
    </cfRule>
  </conditionalFormatting>
  <conditionalFormatting sqref="T64">
    <cfRule type="cellIs" dxfId="2196" priority="2288" operator="lessThanOrEqual">
      <formula>0</formula>
    </cfRule>
  </conditionalFormatting>
  <conditionalFormatting sqref="T64">
    <cfRule type="cellIs" dxfId="2195" priority="2286" operator="lessThanOrEqual">
      <formula>0</formula>
    </cfRule>
  </conditionalFormatting>
  <conditionalFormatting sqref="T64">
    <cfRule type="cellIs" dxfId="2194" priority="2287" operator="lessThanOrEqual">
      <formula>0</formula>
    </cfRule>
  </conditionalFormatting>
  <conditionalFormatting sqref="T64">
    <cfRule type="cellIs" dxfId="2193" priority="2285" operator="lessThanOrEqual">
      <formula>0</formula>
    </cfRule>
  </conditionalFormatting>
  <conditionalFormatting sqref="T64">
    <cfRule type="cellIs" dxfId="2192" priority="2284" operator="lessThanOrEqual">
      <formula>0</formula>
    </cfRule>
  </conditionalFormatting>
  <conditionalFormatting sqref="T68">
    <cfRule type="cellIs" dxfId="2191" priority="2271" operator="lessThanOrEqual">
      <formula>0</formula>
    </cfRule>
  </conditionalFormatting>
  <conditionalFormatting sqref="T64">
    <cfRule type="cellIs" dxfId="2190" priority="2251" operator="lessThanOrEqual">
      <formula>0</formula>
    </cfRule>
  </conditionalFormatting>
  <conditionalFormatting sqref="T64">
    <cfRule type="cellIs" dxfId="2189" priority="2250" operator="lessThanOrEqual">
      <formula>0</formula>
    </cfRule>
  </conditionalFormatting>
  <conditionalFormatting sqref="T64">
    <cfRule type="cellIs" dxfId="2188" priority="2249" operator="lessThanOrEqual">
      <formula>0</formula>
    </cfRule>
  </conditionalFormatting>
  <conditionalFormatting sqref="T64">
    <cfRule type="cellIs" dxfId="2187" priority="2248" operator="lessThanOrEqual">
      <formula>0</formula>
    </cfRule>
  </conditionalFormatting>
  <conditionalFormatting sqref="T68">
    <cfRule type="cellIs" dxfId="2186" priority="2203" operator="lessThanOrEqual">
      <formula>0</formula>
    </cfRule>
  </conditionalFormatting>
  <conditionalFormatting sqref="T68">
    <cfRule type="cellIs" dxfId="2185" priority="2186" operator="lessThanOrEqual">
      <formula>0</formula>
    </cfRule>
  </conditionalFormatting>
  <conditionalFormatting sqref="T68">
    <cfRule type="cellIs" dxfId="2184" priority="2185" operator="lessThanOrEqual">
      <formula>0</formula>
    </cfRule>
  </conditionalFormatting>
  <conditionalFormatting sqref="T66">
    <cfRule type="cellIs" dxfId="2183" priority="2184" operator="lessThanOrEqual">
      <formula>0</formula>
    </cfRule>
  </conditionalFormatting>
  <conditionalFormatting sqref="T68">
    <cfRule type="cellIs" dxfId="2182" priority="2183" operator="lessThanOrEqual">
      <formula>0</formula>
    </cfRule>
  </conditionalFormatting>
  <conditionalFormatting sqref="T70">
    <cfRule type="cellIs" dxfId="2181" priority="2182" operator="lessThanOrEqual">
      <formula>0</formula>
    </cfRule>
  </conditionalFormatting>
  <conditionalFormatting sqref="T70">
    <cfRule type="cellIs" dxfId="2180" priority="2181" operator="lessThanOrEqual">
      <formula>0</formula>
    </cfRule>
  </conditionalFormatting>
  <conditionalFormatting sqref="T70">
    <cfRule type="cellIs" dxfId="2179" priority="2179" operator="lessThanOrEqual">
      <formula>0</formula>
    </cfRule>
  </conditionalFormatting>
  <conditionalFormatting sqref="T70">
    <cfRule type="cellIs" dxfId="2178" priority="2180" operator="lessThanOrEqual">
      <formula>0</formula>
    </cfRule>
  </conditionalFormatting>
  <conditionalFormatting sqref="T70">
    <cfRule type="cellIs" dxfId="2177" priority="2178" operator="lessThanOrEqual">
      <formula>0</formula>
    </cfRule>
  </conditionalFormatting>
  <conditionalFormatting sqref="T70">
    <cfRule type="cellIs" dxfId="2176" priority="2177" operator="lessThanOrEqual">
      <formula>0</formula>
    </cfRule>
  </conditionalFormatting>
  <conditionalFormatting sqref="T70">
    <cfRule type="cellIs" dxfId="2175" priority="2176" operator="lessThanOrEqual">
      <formula>0</formula>
    </cfRule>
  </conditionalFormatting>
  <conditionalFormatting sqref="T70">
    <cfRule type="cellIs" dxfId="2174" priority="2175" operator="lessThanOrEqual">
      <formula>0</formula>
    </cfRule>
  </conditionalFormatting>
  <conditionalFormatting sqref="P5">
    <cfRule type="endsWith" dxfId="2173" priority="2128" operator="endsWith" text="Maxime W">
      <formula>RIGHT(P5,LEN("Maxime W"))="Maxime W"</formula>
    </cfRule>
    <cfRule type="endsWith" dxfId="2172" priority="2129" operator="endsWith" text="Fabrice V">
      <formula>RIGHT(P5,LEN("Fabrice V"))="Fabrice V"</formula>
    </cfRule>
    <cfRule type="endsWith" dxfId="2171" priority="2130" operator="endsWith" text="Eric S">
      <formula>RIGHT(P5,LEN("Eric S"))="Eric S"</formula>
    </cfRule>
    <cfRule type="endsWith" dxfId="2170" priority="2131" operator="endsWith" text="Robin S">
      <formula>RIGHT(P5,LEN("Robin S"))="Robin S"</formula>
    </cfRule>
    <cfRule type="endsWith" dxfId="2169" priority="2132" operator="endsWith" text="Guillaume M">
      <formula>RIGHT(P5,LEN("Guillaume M"))="Guillaume M"</formula>
    </cfRule>
    <cfRule type="endsWith" dxfId="2168" priority="2133" operator="endsWith" text="Matthieu M">
      <formula>RIGHT(P5,LEN("Matthieu M"))="Matthieu M"</formula>
    </cfRule>
    <cfRule type="endsWith" dxfId="2167" priority="2134" operator="endsWith" text="Yannick M">
      <formula>RIGHT(P5,LEN("Yannick M"))="Yannick M"</formula>
    </cfRule>
    <cfRule type="endsWith" dxfId="2166" priority="2135" operator="endsWith" text="Julien L">
      <formula>RIGHT(P5,LEN("Julien L"))="Julien L"</formula>
    </cfRule>
    <cfRule type="endsWith" dxfId="2165" priority="2136" operator="endsWith" text="Pierre L">
      <formula>RIGHT(P5,LEN("Pierre L"))="Pierre L"</formula>
    </cfRule>
    <cfRule type="endsWith" dxfId="2164" priority="2137" operator="endsWith" text="Chloé L">
      <formula>RIGHT(P5,LEN("Chloé L"))="Chloé L"</formula>
    </cfRule>
    <cfRule type="endsWith" dxfId="2163" priority="2138" operator="endsWith" text="Frédéric K">
      <formula>RIGHT(P5,LEN("Frédéric K"))="Frédéric K"</formula>
    </cfRule>
    <cfRule type="endsWith" dxfId="2162" priority="2139" operator="endsWith" text="Robert K">
      <formula>RIGHT(P5,LEN("Robert K"))="Robert K"</formula>
    </cfRule>
    <cfRule type="endsWith" dxfId="2161" priority="2140" operator="endsWith" text="Jean-Claude K">
      <formula>RIGHT(P5,LEN("Jean-Claude K"))="Jean-Claude K"</formula>
    </cfRule>
    <cfRule type="endsWith" dxfId="2160" priority="2141" operator="endsWith" text="Paulo I">
      <formula>RIGHT(P5,LEN("Paulo I"))="Paulo I"</formula>
    </cfRule>
    <cfRule type="endsWith" dxfId="2159" priority="2142" operator="endsWith" text="Olivier H">
      <formula>RIGHT(P5,LEN("Olivier H"))="Olivier H"</formula>
    </cfRule>
    <cfRule type="endsWith" dxfId="2158" priority="2143" operator="endsWith" text="Hervé H">
      <formula>RIGHT(P5,LEN("Hervé H"))="Hervé H"</formula>
    </cfRule>
    <cfRule type="endsWith" dxfId="2157" priority="2144" operator="endsWith" text="Thiébaut H">
      <formula>RIGHT(P5,LEN("Thiébaut H"))="Thiébaut H"</formula>
    </cfRule>
    <cfRule type="endsWith" dxfId="2156" priority="2145" operator="endsWith" text="Flavien G">
      <formula>RIGHT(P5,LEN("Flavien G"))="Flavien G"</formula>
    </cfRule>
    <cfRule type="endsWith" dxfId="2155" priority="2146" operator="endsWith" text="Lucas G">
      <formula>RIGHT(P5,LEN("Lucas G"))="Lucas G"</formula>
    </cfRule>
    <cfRule type="endsWith" dxfId="2154" priority="2147" operator="endsWith" text="Gérard G">
      <formula>RIGHT(P5,LEN("Gérard G"))="Gérard G"</formula>
    </cfRule>
    <cfRule type="endsWith" dxfId="2153" priority="2148" operator="endsWith" text="Jimmy F">
      <formula>RIGHT(P5,LEN("Jimmy F"))="Jimmy F"</formula>
    </cfRule>
    <cfRule type="endsWith" dxfId="2152" priority="2149" operator="endsWith" text="Tonio F">
      <formula>RIGHT(P5,LEN("Tonio F"))="Tonio F"</formula>
    </cfRule>
    <cfRule type="endsWith" dxfId="2151" priority="2150" operator="endsWith" text="Laurent E">
      <formula>RIGHT(P5,LEN("Laurent E"))="Laurent E"</formula>
    </cfRule>
    <cfRule type="endsWith" dxfId="2150" priority="2151" operator="endsWith" text="Didier D">
      <formula>RIGHT(P5,LEN("Didier D"))="Didier D"</formula>
    </cfRule>
    <cfRule type="endsWith" dxfId="2149" priority="2152" operator="endsWith" text="François C">
      <formula>RIGHT(P5,LEN("François C"))="François C"</formula>
    </cfRule>
    <cfRule type="endsWith" dxfId="2148" priority="2153" operator="endsWith" text="Vania B">
      <formula>RIGHT(P5,LEN("Vania B"))="Vania B"</formula>
    </cfRule>
    <cfRule type="endsWith" dxfId="2147" priority="2154" operator="endsWith" text="Julien B">
      <formula>RIGHT(P5,LEN("Julien B"))="Julien B"</formula>
    </cfRule>
    <cfRule type="endsWith" dxfId="2146" priority="2155" operator="endsWith" text="Laurent B">
      <formula>RIGHT(P5,LEN("Laurent B"))="Laurent B"</formula>
    </cfRule>
    <cfRule type="endsWith" dxfId="2145" priority="2156" operator="endsWith" text="Jean-Marie B">
      <formula>RIGHT(P5,LEN("Jean-Marie B"))="Jean-Marie B"</formula>
    </cfRule>
    <cfRule type="endsWith" dxfId="2144" priority="2157" operator="endsWith" text="Jean-Michel S">
      <formula>RIGHT(P5,LEN("Jean-Michel S"))="Jean-Michel S"</formula>
    </cfRule>
    <cfRule type="endsWith" dxfId="2143" priority="2158" operator="endsWith" text="Michel F">
      <formula>RIGHT(P5,LEN("Michel F"))="Michel F"</formula>
    </cfRule>
    <cfRule type="endsWith" dxfId="2142" priority="2159" operator="endsWith" text="Fabien A">
      <formula>RIGHT(P5,LEN("Fabien A"))="Fabien A"</formula>
    </cfRule>
  </conditionalFormatting>
  <conditionalFormatting sqref="M5">
    <cfRule type="endsWith" dxfId="2141" priority="2096" operator="endsWith" text="Maxime W">
      <formula>RIGHT(M5,LEN("Maxime W"))="Maxime W"</formula>
    </cfRule>
    <cfRule type="endsWith" dxfId="2140" priority="2097" operator="endsWith" text="Fabrice V">
      <formula>RIGHT(M5,LEN("Fabrice V"))="Fabrice V"</formula>
    </cfRule>
    <cfRule type="endsWith" dxfId="2139" priority="2098" operator="endsWith" text="Eric S">
      <formula>RIGHT(M5,LEN("Eric S"))="Eric S"</formula>
    </cfRule>
    <cfRule type="endsWith" dxfId="2138" priority="2099" operator="endsWith" text="Robin S">
      <formula>RIGHT(M5,LEN("Robin S"))="Robin S"</formula>
    </cfRule>
    <cfRule type="endsWith" dxfId="2137" priority="2100" operator="endsWith" text="Guillaume M">
      <formula>RIGHT(M5,LEN("Guillaume M"))="Guillaume M"</formula>
    </cfRule>
    <cfRule type="endsWith" dxfId="2136" priority="2101" operator="endsWith" text="Matthieu M">
      <formula>RIGHT(M5,LEN("Matthieu M"))="Matthieu M"</formula>
    </cfRule>
    <cfRule type="endsWith" dxfId="2135" priority="2102" operator="endsWith" text="Yannick M">
      <formula>RIGHT(M5,LEN("Yannick M"))="Yannick M"</formula>
    </cfRule>
    <cfRule type="endsWith" dxfId="2134" priority="2103" operator="endsWith" text="Julien L">
      <formula>RIGHT(M5,LEN("Julien L"))="Julien L"</formula>
    </cfRule>
    <cfRule type="endsWith" dxfId="2133" priority="2104" operator="endsWith" text="Pierre L">
      <formula>RIGHT(M5,LEN("Pierre L"))="Pierre L"</formula>
    </cfRule>
    <cfRule type="endsWith" dxfId="2132" priority="2105" operator="endsWith" text="Chloé L">
      <formula>RIGHT(M5,LEN("Chloé L"))="Chloé L"</formula>
    </cfRule>
    <cfRule type="endsWith" dxfId="2131" priority="2106" operator="endsWith" text="Frédéric K">
      <formula>RIGHT(M5,LEN("Frédéric K"))="Frédéric K"</formula>
    </cfRule>
    <cfRule type="endsWith" dxfId="2130" priority="2107" operator="endsWith" text="Robert K">
      <formula>RIGHT(M5,LEN("Robert K"))="Robert K"</formula>
    </cfRule>
    <cfRule type="endsWith" dxfId="2129" priority="2108" operator="endsWith" text="Jean-Claude K">
      <formula>RIGHT(M5,LEN("Jean-Claude K"))="Jean-Claude K"</formula>
    </cfRule>
    <cfRule type="endsWith" dxfId="2128" priority="2109" operator="endsWith" text="Paulo I">
      <formula>RIGHT(M5,LEN("Paulo I"))="Paulo I"</formula>
    </cfRule>
    <cfRule type="endsWith" dxfId="2127" priority="2110" operator="endsWith" text="Olivier H">
      <formula>RIGHT(M5,LEN("Olivier H"))="Olivier H"</formula>
    </cfRule>
    <cfRule type="endsWith" dxfId="2126" priority="2111" operator="endsWith" text="Hervé H">
      <formula>RIGHT(M5,LEN("Hervé H"))="Hervé H"</formula>
    </cfRule>
    <cfRule type="endsWith" dxfId="2125" priority="2112" operator="endsWith" text="Thiébaut H">
      <formula>RIGHT(M5,LEN("Thiébaut H"))="Thiébaut H"</formula>
    </cfRule>
    <cfRule type="endsWith" dxfId="2124" priority="2113" operator="endsWith" text="Flavien G">
      <formula>RIGHT(M5,LEN("Flavien G"))="Flavien G"</formula>
    </cfRule>
    <cfRule type="endsWith" dxfId="2123" priority="2114" operator="endsWith" text="Lucas G">
      <formula>RIGHT(M5,LEN("Lucas G"))="Lucas G"</formula>
    </cfRule>
    <cfRule type="endsWith" dxfId="2122" priority="2115" operator="endsWith" text="Gérard G">
      <formula>RIGHT(M5,LEN("Gérard G"))="Gérard G"</formula>
    </cfRule>
    <cfRule type="endsWith" dxfId="2121" priority="2116" operator="endsWith" text="Jimmy F">
      <formula>RIGHT(M5,LEN("Jimmy F"))="Jimmy F"</formula>
    </cfRule>
    <cfRule type="endsWith" dxfId="2120" priority="2117" operator="endsWith" text="Tonio F">
      <formula>RIGHT(M5,LEN("Tonio F"))="Tonio F"</formula>
    </cfRule>
    <cfRule type="endsWith" dxfId="2119" priority="2118" operator="endsWith" text="Laurent E">
      <formula>RIGHT(M5,LEN("Laurent E"))="Laurent E"</formula>
    </cfRule>
    <cfRule type="endsWith" dxfId="2118" priority="2119" operator="endsWith" text="Didier D">
      <formula>RIGHT(M5,LEN("Didier D"))="Didier D"</formula>
    </cfRule>
    <cfRule type="endsWith" dxfId="2117" priority="2120" operator="endsWith" text="François C">
      <formula>RIGHT(M5,LEN("François C"))="François C"</formula>
    </cfRule>
    <cfRule type="endsWith" dxfId="2116" priority="2121" operator="endsWith" text="Vania B">
      <formula>RIGHT(M5,LEN("Vania B"))="Vania B"</formula>
    </cfRule>
    <cfRule type="endsWith" dxfId="2115" priority="2122" operator="endsWith" text="Julien B">
      <formula>RIGHT(M5,LEN("Julien B"))="Julien B"</formula>
    </cfRule>
    <cfRule type="endsWith" dxfId="2114" priority="2123" operator="endsWith" text="Laurent B">
      <formula>RIGHT(M5,LEN("Laurent B"))="Laurent B"</formula>
    </cfRule>
    <cfRule type="endsWith" dxfId="2113" priority="2124" operator="endsWith" text="Jean-Marie B">
      <formula>RIGHT(M5,LEN("Jean-Marie B"))="Jean-Marie B"</formula>
    </cfRule>
    <cfRule type="endsWith" dxfId="2112" priority="2125" operator="endsWith" text="Jean-Michel S">
      <formula>RIGHT(M5,LEN("Jean-Michel S"))="Jean-Michel S"</formula>
    </cfRule>
    <cfRule type="endsWith" dxfId="2111" priority="2126" operator="endsWith" text="Michel F">
      <formula>RIGHT(M5,LEN("Michel F"))="Michel F"</formula>
    </cfRule>
    <cfRule type="endsWith" dxfId="2110" priority="2127" operator="endsWith" text="Fabien A">
      <formula>RIGHT(M5,LEN("Fabien A"))="Fabien A"</formula>
    </cfRule>
  </conditionalFormatting>
  <conditionalFormatting sqref="T77">
    <cfRule type="cellIs" dxfId="2109" priority="2095" operator="lessThanOrEqual">
      <formula>0</formula>
    </cfRule>
  </conditionalFormatting>
  <conditionalFormatting sqref="T77">
    <cfRule type="cellIs" dxfId="2108" priority="2094" operator="lessThanOrEqual">
      <formula>0</formula>
    </cfRule>
  </conditionalFormatting>
  <conditionalFormatting sqref="T77">
    <cfRule type="cellIs" dxfId="2107" priority="2093" operator="lessThanOrEqual">
      <formula>0</formula>
    </cfRule>
  </conditionalFormatting>
  <conditionalFormatting sqref="T77">
    <cfRule type="cellIs" dxfId="2106" priority="2092" operator="lessThanOrEqual">
      <formula>0</formula>
    </cfRule>
  </conditionalFormatting>
  <conditionalFormatting sqref="T77">
    <cfRule type="cellIs" dxfId="2105" priority="2090" operator="lessThanOrEqual">
      <formula>0</formula>
    </cfRule>
  </conditionalFormatting>
  <conditionalFormatting sqref="T77">
    <cfRule type="cellIs" dxfId="2104" priority="2091" operator="lessThanOrEqual">
      <formula>0</formula>
    </cfRule>
  </conditionalFormatting>
  <conditionalFormatting sqref="T77">
    <cfRule type="cellIs" dxfId="2103" priority="2089" operator="lessThanOrEqual">
      <formula>0</formula>
    </cfRule>
  </conditionalFormatting>
  <conditionalFormatting sqref="T77">
    <cfRule type="cellIs" dxfId="2102" priority="2088" operator="lessThanOrEqual">
      <formula>0</formula>
    </cfRule>
  </conditionalFormatting>
  <conditionalFormatting sqref="T77">
    <cfRule type="cellIs" dxfId="2101" priority="2087" operator="lessThanOrEqual">
      <formula>0</formula>
    </cfRule>
  </conditionalFormatting>
  <conditionalFormatting sqref="T77">
    <cfRule type="cellIs" dxfId="2100" priority="2086" operator="lessThanOrEqual">
      <formula>0</formula>
    </cfRule>
  </conditionalFormatting>
  <conditionalFormatting sqref="T77">
    <cfRule type="cellIs" dxfId="2099" priority="2084" operator="lessThanOrEqual">
      <formula>0</formula>
    </cfRule>
  </conditionalFormatting>
  <conditionalFormatting sqref="T77">
    <cfRule type="cellIs" dxfId="2098" priority="2083" operator="lessThanOrEqual">
      <formula>0</formula>
    </cfRule>
  </conditionalFormatting>
  <conditionalFormatting sqref="T77">
    <cfRule type="cellIs" dxfId="2097" priority="2082" operator="lessThanOrEqual">
      <formula>0</formula>
    </cfRule>
  </conditionalFormatting>
  <conditionalFormatting sqref="T77">
    <cfRule type="cellIs" dxfId="2096" priority="2079" operator="lessThanOrEqual">
      <formula>0</formula>
    </cfRule>
  </conditionalFormatting>
  <conditionalFormatting sqref="T77">
    <cfRule type="cellIs" dxfId="2095" priority="2081" operator="lessThanOrEqual">
      <formula>0</formula>
    </cfRule>
  </conditionalFormatting>
  <conditionalFormatting sqref="T77">
    <cfRule type="cellIs" dxfId="2094" priority="2080" operator="lessThanOrEqual">
      <formula>0</formula>
    </cfRule>
  </conditionalFormatting>
  <conditionalFormatting sqref="T77">
    <cfRule type="cellIs" dxfId="2093" priority="2078" operator="lessThanOrEqual">
      <formula>0</formula>
    </cfRule>
  </conditionalFormatting>
  <conditionalFormatting sqref="T77">
    <cfRule type="cellIs" dxfId="2092" priority="2077" operator="lessThanOrEqual">
      <formula>0</formula>
    </cfRule>
  </conditionalFormatting>
  <conditionalFormatting sqref="T77">
    <cfRule type="cellIs" dxfId="2091" priority="2075" operator="lessThanOrEqual">
      <formula>0</formula>
    </cfRule>
  </conditionalFormatting>
  <conditionalFormatting sqref="T77">
    <cfRule type="cellIs" dxfId="2090" priority="2074" operator="lessThanOrEqual">
      <formula>0</formula>
    </cfRule>
  </conditionalFormatting>
  <conditionalFormatting sqref="T77">
    <cfRule type="cellIs" dxfId="2089" priority="2076" operator="lessThanOrEqual">
      <formula>0</formula>
    </cfRule>
  </conditionalFormatting>
  <conditionalFormatting sqref="T77">
    <cfRule type="cellIs" dxfId="2088" priority="2073" operator="lessThanOrEqual">
      <formula>0</formula>
    </cfRule>
  </conditionalFormatting>
  <conditionalFormatting sqref="T77">
    <cfRule type="cellIs" dxfId="2087" priority="2072" operator="lessThanOrEqual">
      <formula>0</formula>
    </cfRule>
  </conditionalFormatting>
  <conditionalFormatting sqref="T77">
    <cfRule type="cellIs" dxfId="2086" priority="2071" operator="lessThanOrEqual">
      <formula>0</formula>
    </cfRule>
  </conditionalFormatting>
  <conditionalFormatting sqref="T77">
    <cfRule type="cellIs" dxfId="2085" priority="2070" operator="lessThanOrEqual">
      <formula>0</formula>
    </cfRule>
  </conditionalFormatting>
  <conditionalFormatting sqref="T77">
    <cfRule type="cellIs" dxfId="2084" priority="2069" operator="lessThanOrEqual">
      <formula>0</formula>
    </cfRule>
  </conditionalFormatting>
  <conditionalFormatting sqref="T77">
    <cfRule type="cellIs" dxfId="2083" priority="2066" operator="lessThanOrEqual">
      <formula>0</formula>
    </cfRule>
  </conditionalFormatting>
  <conditionalFormatting sqref="T77">
    <cfRule type="cellIs" dxfId="2082" priority="2067" operator="lessThanOrEqual">
      <formula>0</formula>
    </cfRule>
  </conditionalFormatting>
  <conditionalFormatting sqref="T77">
    <cfRule type="cellIs" dxfId="2081" priority="2065" operator="lessThanOrEqual">
      <formula>0</formula>
    </cfRule>
  </conditionalFormatting>
  <conditionalFormatting sqref="T77">
    <cfRule type="cellIs" dxfId="2080" priority="2085" operator="lessThanOrEqual">
      <formula>0</formula>
    </cfRule>
  </conditionalFormatting>
  <conditionalFormatting sqref="T77">
    <cfRule type="cellIs" dxfId="2079" priority="2068" operator="lessThanOrEqual">
      <formula>0</formula>
    </cfRule>
  </conditionalFormatting>
  <conditionalFormatting sqref="T77">
    <cfRule type="cellIs" dxfId="2078" priority="2064" operator="lessThanOrEqual">
      <formula>0</formula>
    </cfRule>
  </conditionalFormatting>
  <conditionalFormatting sqref="T77">
    <cfRule type="cellIs" dxfId="2077" priority="2063" operator="lessThanOrEqual">
      <formula>0</formula>
    </cfRule>
  </conditionalFormatting>
  <conditionalFormatting sqref="T77">
    <cfRule type="cellIs" dxfId="2076" priority="2062" operator="lessThanOrEqual">
      <formula>0</formula>
    </cfRule>
  </conditionalFormatting>
  <conditionalFormatting sqref="T77">
    <cfRule type="cellIs" dxfId="2075" priority="2061" operator="lessThanOrEqual">
      <formula>0</formula>
    </cfRule>
  </conditionalFormatting>
  <conditionalFormatting sqref="T77">
    <cfRule type="cellIs" dxfId="2074" priority="2060" operator="lessThanOrEqual">
      <formula>0</formula>
    </cfRule>
  </conditionalFormatting>
  <conditionalFormatting sqref="T77">
    <cfRule type="cellIs" dxfId="2073" priority="2058" operator="lessThanOrEqual">
      <formula>0</formula>
    </cfRule>
  </conditionalFormatting>
  <conditionalFormatting sqref="T77">
    <cfRule type="cellIs" dxfId="2072" priority="2059" operator="lessThanOrEqual">
      <formula>0</formula>
    </cfRule>
  </conditionalFormatting>
  <conditionalFormatting sqref="T77">
    <cfRule type="cellIs" dxfId="2071" priority="2057" operator="lessThanOrEqual">
      <formula>0</formula>
    </cfRule>
  </conditionalFormatting>
  <conditionalFormatting sqref="T77">
    <cfRule type="cellIs" dxfId="2070" priority="2056" operator="lessThanOrEqual">
      <formula>0</formula>
    </cfRule>
  </conditionalFormatting>
  <conditionalFormatting sqref="T77">
    <cfRule type="cellIs" dxfId="2069" priority="2055" operator="lessThanOrEqual">
      <formula>0</formula>
    </cfRule>
  </conditionalFormatting>
  <conditionalFormatting sqref="T77">
    <cfRule type="cellIs" dxfId="2068" priority="2054" operator="lessThanOrEqual">
      <formula>0</formula>
    </cfRule>
  </conditionalFormatting>
  <conditionalFormatting sqref="T77">
    <cfRule type="cellIs" dxfId="2067" priority="2052" operator="lessThanOrEqual">
      <formula>0</formula>
    </cfRule>
  </conditionalFormatting>
  <conditionalFormatting sqref="T77">
    <cfRule type="cellIs" dxfId="2066" priority="2051" operator="lessThanOrEqual">
      <formula>0</formula>
    </cfRule>
  </conditionalFormatting>
  <conditionalFormatting sqref="T77">
    <cfRule type="cellIs" dxfId="2065" priority="2050" operator="lessThanOrEqual">
      <formula>0</formula>
    </cfRule>
  </conditionalFormatting>
  <conditionalFormatting sqref="T77">
    <cfRule type="cellIs" dxfId="2064" priority="2047" operator="lessThanOrEqual">
      <formula>0</formula>
    </cfRule>
  </conditionalFormatting>
  <conditionalFormatting sqref="T77">
    <cfRule type="cellIs" dxfId="2063" priority="2049" operator="lessThanOrEqual">
      <formula>0</formula>
    </cfRule>
  </conditionalFormatting>
  <conditionalFormatting sqref="T77">
    <cfRule type="cellIs" dxfId="2062" priority="2048" operator="lessThanOrEqual">
      <formula>0</formula>
    </cfRule>
  </conditionalFormatting>
  <conditionalFormatting sqref="T77">
    <cfRule type="cellIs" dxfId="2061" priority="2046" operator="lessThanOrEqual">
      <formula>0</formula>
    </cfRule>
  </conditionalFormatting>
  <conditionalFormatting sqref="T77">
    <cfRule type="cellIs" dxfId="2060" priority="2045" operator="lessThanOrEqual">
      <formula>0</formula>
    </cfRule>
  </conditionalFormatting>
  <conditionalFormatting sqref="T77">
    <cfRule type="cellIs" dxfId="2059" priority="2043" operator="lessThanOrEqual">
      <formula>0</formula>
    </cfRule>
  </conditionalFormatting>
  <conditionalFormatting sqref="T77">
    <cfRule type="cellIs" dxfId="2058" priority="2042" operator="lessThanOrEqual">
      <formula>0</formula>
    </cfRule>
  </conditionalFormatting>
  <conditionalFormatting sqref="T77">
    <cfRule type="cellIs" dxfId="2057" priority="2044" operator="lessThanOrEqual">
      <formula>0</formula>
    </cfRule>
  </conditionalFormatting>
  <conditionalFormatting sqref="T77">
    <cfRule type="cellIs" dxfId="2056" priority="2041" operator="lessThanOrEqual">
      <formula>0</formula>
    </cfRule>
  </conditionalFormatting>
  <conditionalFormatting sqref="T77">
    <cfRule type="cellIs" dxfId="2055" priority="2040" operator="lessThanOrEqual">
      <formula>0</formula>
    </cfRule>
  </conditionalFormatting>
  <conditionalFormatting sqref="T77">
    <cfRule type="cellIs" dxfId="2054" priority="2039" operator="lessThanOrEqual">
      <formula>0</formula>
    </cfRule>
  </conditionalFormatting>
  <conditionalFormatting sqref="T77">
    <cfRule type="cellIs" dxfId="2053" priority="2038" operator="lessThanOrEqual">
      <formula>0</formula>
    </cfRule>
  </conditionalFormatting>
  <conditionalFormatting sqref="T77">
    <cfRule type="cellIs" dxfId="2052" priority="2037" operator="lessThanOrEqual">
      <formula>0</formula>
    </cfRule>
  </conditionalFormatting>
  <conditionalFormatting sqref="T77">
    <cfRule type="cellIs" dxfId="2051" priority="2034" operator="lessThanOrEqual">
      <formula>0</formula>
    </cfRule>
  </conditionalFormatting>
  <conditionalFormatting sqref="T77">
    <cfRule type="cellIs" dxfId="2050" priority="2035" operator="lessThanOrEqual">
      <formula>0</formula>
    </cfRule>
  </conditionalFormatting>
  <conditionalFormatting sqref="T77">
    <cfRule type="cellIs" dxfId="2049" priority="2033" operator="lessThanOrEqual">
      <formula>0</formula>
    </cfRule>
  </conditionalFormatting>
  <conditionalFormatting sqref="T77">
    <cfRule type="cellIs" dxfId="2048" priority="2053" operator="lessThanOrEqual">
      <formula>0</formula>
    </cfRule>
  </conditionalFormatting>
  <conditionalFormatting sqref="T77">
    <cfRule type="cellIs" dxfId="2047" priority="2036" operator="lessThanOrEqual">
      <formula>0</formula>
    </cfRule>
  </conditionalFormatting>
  <conditionalFormatting sqref="T77">
    <cfRule type="cellIs" dxfId="2046" priority="2032" operator="lessThanOrEqual">
      <formula>0</formula>
    </cfRule>
  </conditionalFormatting>
  <conditionalFormatting sqref="T77">
    <cfRule type="cellIs" dxfId="2045" priority="2031" operator="lessThanOrEqual">
      <formula>0</formula>
    </cfRule>
  </conditionalFormatting>
  <conditionalFormatting sqref="T77">
    <cfRule type="cellIs" dxfId="2044" priority="2030" operator="lessThanOrEqual">
      <formula>0</formula>
    </cfRule>
  </conditionalFormatting>
  <conditionalFormatting sqref="T77">
    <cfRule type="cellIs" dxfId="2043" priority="2021" operator="lessThanOrEqual">
      <formula>0</formula>
    </cfRule>
  </conditionalFormatting>
  <conditionalFormatting sqref="T77">
    <cfRule type="cellIs" dxfId="2042" priority="2020" operator="lessThanOrEqual">
      <formula>0</formula>
    </cfRule>
  </conditionalFormatting>
  <conditionalFormatting sqref="T77">
    <cfRule type="cellIs" dxfId="2041" priority="2019" operator="lessThanOrEqual">
      <formula>0</formula>
    </cfRule>
  </conditionalFormatting>
  <conditionalFormatting sqref="T77">
    <cfRule type="cellIs" dxfId="2040" priority="2018" operator="lessThanOrEqual">
      <formula>0</formula>
    </cfRule>
  </conditionalFormatting>
  <conditionalFormatting sqref="T77">
    <cfRule type="cellIs" dxfId="2039" priority="2017" operator="lessThanOrEqual">
      <formula>0</formula>
    </cfRule>
  </conditionalFormatting>
  <conditionalFormatting sqref="T77">
    <cfRule type="cellIs" dxfId="2038" priority="2016" operator="lessThanOrEqual">
      <formula>0</formula>
    </cfRule>
  </conditionalFormatting>
  <conditionalFormatting sqref="T77">
    <cfRule type="cellIs" dxfId="2037" priority="2015" operator="lessThanOrEqual">
      <formula>0</formula>
    </cfRule>
  </conditionalFormatting>
  <conditionalFormatting sqref="T77">
    <cfRule type="cellIs" dxfId="2036" priority="2014" operator="lessThanOrEqual">
      <formula>0</formula>
    </cfRule>
  </conditionalFormatting>
  <conditionalFormatting sqref="T77">
    <cfRule type="cellIs" dxfId="2035" priority="2012" operator="lessThanOrEqual">
      <formula>0</formula>
    </cfRule>
  </conditionalFormatting>
  <conditionalFormatting sqref="T77">
    <cfRule type="cellIs" dxfId="2034" priority="2013" operator="lessThanOrEqual">
      <formula>0</formula>
    </cfRule>
  </conditionalFormatting>
  <conditionalFormatting sqref="T77">
    <cfRule type="cellIs" dxfId="2033" priority="2011" operator="lessThanOrEqual">
      <formula>0</formula>
    </cfRule>
  </conditionalFormatting>
  <conditionalFormatting sqref="T77">
    <cfRule type="cellIs" dxfId="2032" priority="2010" operator="lessThanOrEqual">
      <formula>0</formula>
    </cfRule>
  </conditionalFormatting>
  <conditionalFormatting sqref="T77">
    <cfRule type="cellIs" dxfId="2031" priority="2009" operator="lessThanOrEqual">
      <formula>0</formula>
    </cfRule>
  </conditionalFormatting>
  <conditionalFormatting sqref="T77">
    <cfRule type="cellIs" dxfId="2030" priority="2008" operator="lessThanOrEqual">
      <formula>0</formula>
    </cfRule>
  </conditionalFormatting>
  <conditionalFormatting sqref="T77">
    <cfRule type="cellIs" dxfId="2029" priority="2007" operator="lessThanOrEqual">
      <formula>0</formula>
    </cfRule>
  </conditionalFormatting>
  <conditionalFormatting sqref="T77">
    <cfRule type="cellIs" dxfId="2028" priority="2006" operator="lessThanOrEqual">
      <formula>0</formula>
    </cfRule>
  </conditionalFormatting>
  <conditionalFormatting sqref="T77">
    <cfRule type="cellIs" dxfId="2027" priority="2005" operator="lessThanOrEqual">
      <formula>0</formula>
    </cfRule>
  </conditionalFormatting>
  <conditionalFormatting sqref="T77">
    <cfRule type="cellIs" dxfId="2026" priority="2004" operator="lessThanOrEqual">
      <formula>0</formula>
    </cfRule>
  </conditionalFormatting>
  <conditionalFormatting sqref="T77">
    <cfRule type="cellIs" dxfId="2025" priority="2003" operator="lessThanOrEqual">
      <formula>0</formula>
    </cfRule>
  </conditionalFormatting>
  <conditionalFormatting sqref="T77">
    <cfRule type="cellIs" dxfId="2024" priority="2002" operator="lessThanOrEqual">
      <formula>0</formula>
    </cfRule>
  </conditionalFormatting>
  <conditionalFormatting sqref="T77">
    <cfRule type="cellIs" dxfId="2023" priority="2001" operator="lessThanOrEqual">
      <formula>0</formula>
    </cfRule>
  </conditionalFormatting>
  <conditionalFormatting sqref="T77">
    <cfRule type="cellIs" dxfId="2022" priority="2000" operator="lessThanOrEqual">
      <formula>0</formula>
    </cfRule>
  </conditionalFormatting>
  <conditionalFormatting sqref="T77">
    <cfRule type="cellIs" dxfId="2021" priority="1999" operator="lessThanOrEqual">
      <formula>0</formula>
    </cfRule>
  </conditionalFormatting>
  <conditionalFormatting sqref="T77">
    <cfRule type="cellIs" dxfId="2020" priority="1998" operator="lessThanOrEqual">
      <formula>0</formula>
    </cfRule>
  </conditionalFormatting>
  <conditionalFormatting sqref="T77">
    <cfRule type="cellIs" dxfId="2019" priority="1990" operator="lessThanOrEqual">
      <formula>0</formula>
    </cfRule>
  </conditionalFormatting>
  <conditionalFormatting sqref="T77">
    <cfRule type="cellIs" dxfId="2018" priority="1989" operator="lessThanOrEqual">
      <formula>0</formula>
    </cfRule>
  </conditionalFormatting>
  <conditionalFormatting sqref="T77">
    <cfRule type="cellIs" dxfId="2017" priority="1988" operator="lessThanOrEqual">
      <formula>0</formula>
    </cfRule>
  </conditionalFormatting>
  <conditionalFormatting sqref="T77">
    <cfRule type="cellIs" dxfId="2016" priority="1987" operator="lessThanOrEqual">
      <formula>0</formula>
    </cfRule>
  </conditionalFormatting>
  <conditionalFormatting sqref="T77">
    <cfRule type="cellIs" dxfId="2015" priority="1986" operator="lessThanOrEqual">
      <formula>0</formula>
    </cfRule>
  </conditionalFormatting>
  <conditionalFormatting sqref="T77">
    <cfRule type="cellIs" dxfId="2014" priority="1997" operator="lessThanOrEqual">
      <formula>0</formula>
    </cfRule>
  </conditionalFormatting>
  <conditionalFormatting sqref="T77">
    <cfRule type="cellIs" dxfId="2013" priority="1996" operator="lessThanOrEqual">
      <formula>0</formula>
    </cfRule>
  </conditionalFormatting>
  <conditionalFormatting sqref="T77">
    <cfRule type="cellIs" dxfId="2012" priority="1995" operator="lessThanOrEqual">
      <formula>0</formula>
    </cfRule>
  </conditionalFormatting>
  <conditionalFormatting sqref="T77">
    <cfRule type="cellIs" dxfId="2011" priority="1994" operator="lessThanOrEqual">
      <formula>0</formula>
    </cfRule>
  </conditionalFormatting>
  <conditionalFormatting sqref="T77">
    <cfRule type="cellIs" dxfId="2010" priority="1993" operator="lessThanOrEqual">
      <formula>0</formula>
    </cfRule>
  </conditionalFormatting>
  <conditionalFormatting sqref="T77">
    <cfRule type="cellIs" dxfId="2009" priority="1992" operator="lessThanOrEqual">
      <formula>0</formula>
    </cfRule>
  </conditionalFormatting>
  <conditionalFormatting sqref="T77">
    <cfRule type="cellIs" dxfId="2008" priority="1991" operator="lessThanOrEqual">
      <formula>0</formula>
    </cfRule>
  </conditionalFormatting>
  <conditionalFormatting sqref="T77">
    <cfRule type="cellIs" dxfId="2007" priority="2029" operator="lessThanOrEqual">
      <formula>0</formula>
    </cfRule>
  </conditionalFormatting>
  <conditionalFormatting sqref="T77">
    <cfRule type="cellIs" dxfId="2006" priority="2028" operator="lessThanOrEqual">
      <formula>0</formula>
    </cfRule>
  </conditionalFormatting>
  <conditionalFormatting sqref="T77">
    <cfRule type="cellIs" dxfId="2005" priority="2026" operator="lessThanOrEqual">
      <formula>0</formula>
    </cfRule>
  </conditionalFormatting>
  <conditionalFormatting sqref="T77">
    <cfRule type="cellIs" dxfId="2004" priority="2027" operator="lessThanOrEqual">
      <formula>0</formula>
    </cfRule>
  </conditionalFormatting>
  <conditionalFormatting sqref="T77">
    <cfRule type="cellIs" dxfId="2003" priority="2025" operator="lessThanOrEqual">
      <formula>0</formula>
    </cfRule>
  </conditionalFormatting>
  <conditionalFormatting sqref="T77">
    <cfRule type="cellIs" dxfId="2002" priority="2024" operator="lessThanOrEqual">
      <formula>0</formula>
    </cfRule>
  </conditionalFormatting>
  <conditionalFormatting sqref="T77">
    <cfRule type="cellIs" dxfId="2001" priority="2023" operator="lessThanOrEqual">
      <formula>0</formula>
    </cfRule>
  </conditionalFormatting>
  <conditionalFormatting sqref="T77">
    <cfRule type="cellIs" dxfId="2000" priority="2022" operator="lessThanOrEqual">
      <formula>0</formula>
    </cfRule>
  </conditionalFormatting>
  <conditionalFormatting sqref="T77">
    <cfRule type="cellIs" dxfId="1999" priority="1985" operator="lessThanOrEqual">
      <formula>0</formula>
    </cfRule>
  </conditionalFormatting>
  <conditionalFormatting sqref="T77">
    <cfRule type="cellIs" dxfId="1998" priority="1984" operator="lessThanOrEqual">
      <formula>0</formula>
    </cfRule>
  </conditionalFormatting>
  <conditionalFormatting sqref="T77">
    <cfRule type="cellIs" dxfId="1997" priority="1983" operator="lessThanOrEqual">
      <formula>0</formula>
    </cfRule>
  </conditionalFormatting>
  <conditionalFormatting sqref="T77">
    <cfRule type="cellIs" dxfId="1996" priority="1981" operator="lessThanOrEqual">
      <formula>0</formula>
    </cfRule>
  </conditionalFormatting>
  <conditionalFormatting sqref="T77">
    <cfRule type="cellIs" dxfId="1995" priority="1982" operator="lessThanOrEqual">
      <formula>0</formula>
    </cfRule>
  </conditionalFormatting>
  <conditionalFormatting sqref="T77">
    <cfRule type="cellIs" dxfId="1994" priority="1980" operator="lessThanOrEqual">
      <formula>0</formula>
    </cfRule>
  </conditionalFormatting>
  <conditionalFormatting sqref="T77">
    <cfRule type="cellIs" dxfId="1993" priority="1979" operator="lessThanOrEqual">
      <formula>0</formula>
    </cfRule>
  </conditionalFormatting>
  <conditionalFormatting sqref="T77">
    <cfRule type="cellIs" dxfId="1992" priority="1978" operator="lessThanOrEqual">
      <formula>0</formula>
    </cfRule>
  </conditionalFormatting>
  <conditionalFormatting sqref="T77">
    <cfRule type="cellIs" dxfId="1991" priority="1977" operator="lessThanOrEqual">
      <formula>0</formula>
    </cfRule>
  </conditionalFormatting>
  <conditionalFormatting sqref="T77">
    <cfRule type="cellIs" dxfId="1990" priority="1975" operator="lessThanOrEqual">
      <formula>0</formula>
    </cfRule>
  </conditionalFormatting>
  <conditionalFormatting sqref="T77">
    <cfRule type="cellIs" dxfId="1989" priority="1974" operator="lessThanOrEqual">
      <formula>0</formula>
    </cfRule>
  </conditionalFormatting>
  <conditionalFormatting sqref="T77">
    <cfRule type="cellIs" dxfId="1988" priority="1973" operator="lessThanOrEqual">
      <formula>0</formula>
    </cfRule>
  </conditionalFormatting>
  <conditionalFormatting sqref="T77">
    <cfRule type="cellIs" dxfId="1987" priority="1970" operator="lessThanOrEqual">
      <formula>0</formula>
    </cfRule>
  </conditionalFormatting>
  <conditionalFormatting sqref="T77">
    <cfRule type="cellIs" dxfId="1986" priority="1972" operator="lessThanOrEqual">
      <formula>0</formula>
    </cfRule>
  </conditionalFormatting>
  <conditionalFormatting sqref="T77">
    <cfRule type="cellIs" dxfId="1985" priority="1971" operator="lessThanOrEqual">
      <formula>0</formula>
    </cfRule>
  </conditionalFormatting>
  <conditionalFormatting sqref="T77">
    <cfRule type="cellIs" dxfId="1984" priority="1969" operator="lessThanOrEqual">
      <formula>0</formula>
    </cfRule>
  </conditionalFormatting>
  <conditionalFormatting sqref="T77">
    <cfRule type="cellIs" dxfId="1983" priority="1968" operator="lessThanOrEqual">
      <formula>0</formula>
    </cfRule>
  </conditionalFormatting>
  <conditionalFormatting sqref="T77">
    <cfRule type="cellIs" dxfId="1982" priority="1966" operator="lessThanOrEqual">
      <formula>0</formula>
    </cfRule>
  </conditionalFormatting>
  <conditionalFormatting sqref="T77">
    <cfRule type="cellIs" dxfId="1981" priority="1965" operator="lessThanOrEqual">
      <formula>0</formula>
    </cfRule>
  </conditionalFormatting>
  <conditionalFormatting sqref="T77">
    <cfRule type="cellIs" dxfId="1980" priority="1967" operator="lessThanOrEqual">
      <formula>0</formula>
    </cfRule>
  </conditionalFormatting>
  <conditionalFormatting sqref="T77">
    <cfRule type="cellIs" dxfId="1979" priority="1964" operator="lessThanOrEqual">
      <formula>0</formula>
    </cfRule>
  </conditionalFormatting>
  <conditionalFormatting sqref="T77">
    <cfRule type="cellIs" dxfId="1978" priority="1963" operator="lessThanOrEqual">
      <formula>0</formula>
    </cfRule>
  </conditionalFormatting>
  <conditionalFormatting sqref="T77">
    <cfRule type="cellIs" dxfId="1977" priority="1962" operator="lessThanOrEqual">
      <formula>0</formula>
    </cfRule>
  </conditionalFormatting>
  <conditionalFormatting sqref="T77">
    <cfRule type="cellIs" dxfId="1976" priority="1961" operator="lessThanOrEqual">
      <formula>0</formula>
    </cfRule>
  </conditionalFormatting>
  <conditionalFormatting sqref="T77">
    <cfRule type="cellIs" dxfId="1975" priority="1960" operator="lessThanOrEqual">
      <formula>0</formula>
    </cfRule>
  </conditionalFormatting>
  <conditionalFormatting sqref="T77">
    <cfRule type="cellIs" dxfId="1974" priority="1957" operator="lessThanOrEqual">
      <formula>0</formula>
    </cfRule>
  </conditionalFormatting>
  <conditionalFormatting sqref="T77">
    <cfRule type="cellIs" dxfId="1973" priority="1958" operator="lessThanOrEqual">
      <formula>0</formula>
    </cfRule>
  </conditionalFormatting>
  <conditionalFormatting sqref="T77">
    <cfRule type="cellIs" dxfId="1972" priority="1956" operator="lessThanOrEqual">
      <formula>0</formula>
    </cfRule>
  </conditionalFormatting>
  <conditionalFormatting sqref="T77">
    <cfRule type="cellIs" dxfId="1971" priority="1976" operator="lessThanOrEqual">
      <formula>0</formula>
    </cfRule>
  </conditionalFormatting>
  <conditionalFormatting sqref="T77">
    <cfRule type="cellIs" dxfId="1970" priority="1959" operator="lessThanOrEqual">
      <formula>0</formula>
    </cfRule>
  </conditionalFormatting>
  <conditionalFormatting sqref="T77">
    <cfRule type="cellIs" dxfId="1969" priority="1955" operator="lessThanOrEqual">
      <formula>0</formula>
    </cfRule>
  </conditionalFormatting>
  <conditionalFormatting sqref="T77">
    <cfRule type="cellIs" dxfId="1968" priority="1954" operator="lessThanOrEqual">
      <formula>0</formula>
    </cfRule>
  </conditionalFormatting>
  <conditionalFormatting sqref="T77">
    <cfRule type="cellIs" dxfId="1967" priority="1953" operator="lessThanOrEqual">
      <formula>0</formula>
    </cfRule>
  </conditionalFormatting>
  <conditionalFormatting sqref="T77">
    <cfRule type="cellIs" dxfId="1966" priority="1951" operator="lessThanOrEqual">
      <formula>0</formula>
    </cfRule>
  </conditionalFormatting>
  <conditionalFormatting sqref="T77">
    <cfRule type="cellIs" dxfId="1965" priority="1950" operator="lessThanOrEqual">
      <formula>0</formula>
    </cfRule>
  </conditionalFormatting>
  <conditionalFormatting sqref="T77">
    <cfRule type="cellIs" dxfId="1964" priority="1949" operator="lessThanOrEqual">
      <formula>0</formula>
    </cfRule>
  </conditionalFormatting>
  <conditionalFormatting sqref="T77">
    <cfRule type="cellIs" dxfId="1963" priority="1946" operator="lessThanOrEqual">
      <formula>0</formula>
    </cfRule>
  </conditionalFormatting>
  <conditionalFormatting sqref="T77">
    <cfRule type="cellIs" dxfId="1962" priority="1948" operator="lessThanOrEqual">
      <formula>0</formula>
    </cfRule>
  </conditionalFormatting>
  <conditionalFormatting sqref="T77">
    <cfRule type="cellIs" dxfId="1961" priority="1947" operator="lessThanOrEqual">
      <formula>0</formula>
    </cfRule>
  </conditionalFormatting>
  <conditionalFormatting sqref="T77">
    <cfRule type="cellIs" dxfId="1960" priority="1945" operator="lessThanOrEqual">
      <formula>0</formula>
    </cfRule>
  </conditionalFormatting>
  <conditionalFormatting sqref="T77">
    <cfRule type="cellIs" dxfId="1959" priority="1944" operator="lessThanOrEqual">
      <formula>0</formula>
    </cfRule>
  </conditionalFormatting>
  <conditionalFormatting sqref="T77">
    <cfRule type="cellIs" dxfId="1958" priority="1942" operator="lessThanOrEqual">
      <formula>0</formula>
    </cfRule>
  </conditionalFormatting>
  <conditionalFormatting sqref="T77">
    <cfRule type="cellIs" dxfId="1957" priority="1941" operator="lessThanOrEqual">
      <formula>0</formula>
    </cfRule>
  </conditionalFormatting>
  <conditionalFormatting sqref="T77">
    <cfRule type="cellIs" dxfId="1956" priority="1943" operator="lessThanOrEqual">
      <formula>0</formula>
    </cfRule>
  </conditionalFormatting>
  <conditionalFormatting sqref="T77">
    <cfRule type="cellIs" dxfId="1955" priority="1940" operator="lessThanOrEqual">
      <formula>0</formula>
    </cfRule>
  </conditionalFormatting>
  <conditionalFormatting sqref="T77">
    <cfRule type="cellIs" dxfId="1954" priority="1939" operator="lessThanOrEqual">
      <formula>0</formula>
    </cfRule>
  </conditionalFormatting>
  <conditionalFormatting sqref="T77">
    <cfRule type="cellIs" dxfId="1953" priority="1938" operator="lessThanOrEqual">
      <formula>0</formula>
    </cfRule>
  </conditionalFormatting>
  <conditionalFormatting sqref="T77">
    <cfRule type="cellIs" dxfId="1952" priority="1937" operator="lessThanOrEqual">
      <formula>0</formula>
    </cfRule>
  </conditionalFormatting>
  <conditionalFormatting sqref="T77">
    <cfRule type="cellIs" dxfId="1951" priority="1936" operator="lessThanOrEqual">
      <formula>0</formula>
    </cfRule>
  </conditionalFormatting>
  <conditionalFormatting sqref="T77">
    <cfRule type="cellIs" dxfId="1950" priority="1933" operator="lessThanOrEqual">
      <formula>0</formula>
    </cfRule>
  </conditionalFormatting>
  <conditionalFormatting sqref="T77">
    <cfRule type="cellIs" dxfId="1949" priority="1934" operator="lessThanOrEqual">
      <formula>0</formula>
    </cfRule>
  </conditionalFormatting>
  <conditionalFormatting sqref="T77">
    <cfRule type="cellIs" dxfId="1948" priority="1932" operator="lessThanOrEqual">
      <formula>0</formula>
    </cfRule>
  </conditionalFormatting>
  <conditionalFormatting sqref="T77">
    <cfRule type="cellIs" dxfId="1947" priority="1952" operator="lessThanOrEqual">
      <formula>0</formula>
    </cfRule>
  </conditionalFormatting>
  <conditionalFormatting sqref="T77">
    <cfRule type="cellIs" dxfId="1946" priority="1935" operator="lessThanOrEqual">
      <formula>0</formula>
    </cfRule>
  </conditionalFormatting>
  <conditionalFormatting sqref="T77">
    <cfRule type="cellIs" dxfId="1945" priority="1931" operator="lessThanOrEqual">
      <formula>0</formula>
    </cfRule>
  </conditionalFormatting>
  <conditionalFormatting sqref="T77">
    <cfRule type="cellIs" dxfId="1944" priority="1930" operator="lessThanOrEqual">
      <formula>0</formula>
    </cfRule>
  </conditionalFormatting>
  <conditionalFormatting sqref="T77">
    <cfRule type="cellIs" dxfId="1943" priority="1929" operator="lessThanOrEqual">
      <formula>0</formula>
    </cfRule>
  </conditionalFormatting>
  <conditionalFormatting sqref="T77">
    <cfRule type="cellIs" dxfId="1942" priority="1920" operator="lessThanOrEqual">
      <formula>0</formula>
    </cfRule>
  </conditionalFormatting>
  <conditionalFormatting sqref="T77">
    <cfRule type="cellIs" dxfId="1941" priority="1919" operator="lessThanOrEqual">
      <formula>0</formula>
    </cfRule>
  </conditionalFormatting>
  <conditionalFormatting sqref="T77">
    <cfRule type="cellIs" dxfId="1940" priority="1918" operator="lessThanOrEqual">
      <formula>0</formula>
    </cfRule>
  </conditionalFormatting>
  <conditionalFormatting sqref="T77">
    <cfRule type="cellIs" dxfId="1939" priority="1917" operator="lessThanOrEqual">
      <formula>0</formula>
    </cfRule>
  </conditionalFormatting>
  <conditionalFormatting sqref="T77">
    <cfRule type="cellIs" dxfId="1938" priority="1916" operator="lessThanOrEqual">
      <formula>0</formula>
    </cfRule>
  </conditionalFormatting>
  <conditionalFormatting sqref="T77">
    <cfRule type="cellIs" dxfId="1937" priority="1915" operator="lessThanOrEqual">
      <formula>0</formula>
    </cfRule>
  </conditionalFormatting>
  <conditionalFormatting sqref="T77">
    <cfRule type="cellIs" dxfId="1936" priority="1914" operator="lessThanOrEqual">
      <formula>0</formula>
    </cfRule>
  </conditionalFormatting>
  <conditionalFormatting sqref="T77">
    <cfRule type="cellIs" dxfId="1935" priority="1913" operator="lessThanOrEqual">
      <formula>0</formula>
    </cfRule>
  </conditionalFormatting>
  <conditionalFormatting sqref="T77">
    <cfRule type="cellIs" dxfId="1934" priority="1911" operator="lessThanOrEqual">
      <formula>0</formula>
    </cfRule>
  </conditionalFormatting>
  <conditionalFormatting sqref="T77">
    <cfRule type="cellIs" dxfId="1933" priority="1912" operator="lessThanOrEqual">
      <formula>0</formula>
    </cfRule>
  </conditionalFormatting>
  <conditionalFormatting sqref="T77">
    <cfRule type="cellIs" dxfId="1932" priority="1910" operator="lessThanOrEqual">
      <formula>0</formula>
    </cfRule>
  </conditionalFormatting>
  <conditionalFormatting sqref="T77">
    <cfRule type="cellIs" dxfId="1931" priority="1909" operator="lessThanOrEqual">
      <formula>0</formula>
    </cfRule>
  </conditionalFormatting>
  <conditionalFormatting sqref="T77">
    <cfRule type="cellIs" dxfId="1930" priority="1908" operator="lessThanOrEqual">
      <formula>0</formula>
    </cfRule>
  </conditionalFormatting>
  <conditionalFormatting sqref="T77">
    <cfRule type="cellIs" dxfId="1929" priority="1907" operator="lessThanOrEqual">
      <formula>0</formula>
    </cfRule>
  </conditionalFormatting>
  <conditionalFormatting sqref="T77">
    <cfRule type="cellIs" dxfId="1928" priority="1906" operator="lessThanOrEqual">
      <formula>0</formula>
    </cfRule>
  </conditionalFormatting>
  <conditionalFormatting sqref="T77">
    <cfRule type="cellIs" dxfId="1927" priority="1905" operator="lessThanOrEqual">
      <formula>0</formula>
    </cfRule>
  </conditionalFormatting>
  <conditionalFormatting sqref="T77">
    <cfRule type="cellIs" dxfId="1926" priority="1904" operator="lessThanOrEqual">
      <formula>0</formula>
    </cfRule>
  </conditionalFormatting>
  <conditionalFormatting sqref="T77">
    <cfRule type="cellIs" dxfId="1925" priority="1903" operator="lessThanOrEqual">
      <formula>0</formula>
    </cfRule>
  </conditionalFormatting>
  <conditionalFormatting sqref="T77">
    <cfRule type="cellIs" dxfId="1924" priority="1902" operator="lessThanOrEqual">
      <formula>0</formula>
    </cfRule>
  </conditionalFormatting>
  <conditionalFormatting sqref="T77">
    <cfRule type="cellIs" dxfId="1923" priority="1901" operator="lessThanOrEqual">
      <formula>0</formula>
    </cfRule>
  </conditionalFormatting>
  <conditionalFormatting sqref="T77">
    <cfRule type="cellIs" dxfId="1922" priority="1900" operator="lessThanOrEqual">
      <formula>0</formula>
    </cfRule>
  </conditionalFormatting>
  <conditionalFormatting sqref="T77">
    <cfRule type="cellIs" dxfId="1921" priority="1899" operator="lessThanOrEqual">
      <formula>0</formula>
    </cfRule>
  </conditionalFormatting>
  <conditionalFormatting sqref="T77">
    <cfRule type="cellIs" dxfId="1920" priority="1898" operator="lessThanOrEqual">
      <formula>0</formula>
    </cfRule>
  </conditionalFormatting>
  <conditionalFormatting sqref="T77">
    <cfRule type="cellIs" dxfId="1919" priority="1897" operator="lessThanOrEqual">
      <formula>0</formula>
    </cfRule>
  </conditionalFormatting>
  <conditionalFormatting sqref="T77">
    <cfRule type="cellIs" dxfId="1918" priority="1889" operator="lessThanOrEqual">
      <formula>0</formula>
    </cfRule>
  </conditionalFormatting>
  <conditionalFormatting sqref="T77">
    <cfRule type="cellIs" dxfId="1917" priority="1888" operator="lessThanOrEqual">
      <formula>0</formula>
    </cfRule>
  </conditionalFormatting>
  <conditionalFormatting sqref="T77">
    <cfRule type="cellIs" dxfId="1916" priority="1887" operator="lessThanOrEqual">
      <formula>0</formula>
    </cfRule>
  </conditionalFormatting>
  <conditionalFormatting sqref="T77">
    <cfRule type="cellIs" dxfId="1915" priority="1886" operator="lessThanOrEqual">
      <formula>0</formula>
    </cfRule>
  </conditionalFormatting>
  <conditionalFormatting sqref="T77">
    <cfRule type="cellIs" dxfId="1914" priority="1885" operator="lessThanOrEqual">
      <formula>0</formula>
    </cfRule>
  </conditionalFormatting>
  <conditionalFormatting sqref="T77">
    <cfRule type="cellIs" dxfId="1913" priority="1896" operator="lessThanOrEqual">
      <formula>0</formula>
    </cfRule>
  </conditionalFormatting>
  <conditionalFormatting sqref="T77">
    <cfRule type="cellIs" dxfId="1912" priority="1895" operator="lessThanOrEqual">
      <formula>0</formula>
    </cfRule>
  </conditionalFormatting>
  <conditionalFormatting sqref="T77">
    <cfRule type="cellIs" dxfId="1911" priority="1894" operator="lessThanOrEqual">
      <formula>0</formula>
    </cfRule>
  </conditionalFormatting>
  <conditionalFormatting sqref="T77">
    <cfRule type="cellIs" dxfId="1910" priority="1893" operator="lessThanOrEqual">
      <formula>0</formula>
    </cfRule>
  </conditionalFormatting>
  <conditionalFormatting sqref="T77">
    <cfRule type="cellIs" dxfId="1909" priority="1892" operator="lessThanOrEqual">
      <formula>0</formula>
    </cfRule>
  </conditionalFormatting>
  <conditionalFormatting sqref="T77">
    <cfRule type="cellIs" dxfId="1908" priority="1891" operator="lessThanOrEqual">
      <formula>0</formula>
    </cfRule>
  </conditionalFormatting>
  <conditionalFormatting sqref="T77">
    <cfRule type="cellIs" dxfId="1907" priority="1890" operator="lessThanOrEqual">
      <formula>0</formula>
    </cfRule>
  </conditionalFormatting>
  <conditionalFormatting sqref="T77">
    <cfRule type="cellIs" dxfId="1906" priority="1928" operator="lessThanOrEqual">
      <formula>0</formula>
    </cfRule>
  </conditionalFormatting>
  <conditionalFormatting sqref="T77">
    <cfRule type="cellIs" dxfId="1905" priority="1927" operator="lessThanOrEqual">
      <formula>0</formula>
    </cfRule>
  </conditionalFormatting>
  <conditionalFormatting sqref="T77">
    <cfRule type="cellIs" dxfId="1904" priority="1925" operator="lessThanOrEqual">
      <formula>0</formula>
    </cfRule>
  </conditionalFormatting>
  <conditionalFormatting sqref="T77">
    <cfRule type="cellIs" dxfId="1903" priority="1926" operator="lessThanOrEqual">
      <formula>0</formula>
    </cfRule>
  </conditionalFormatting>
  <conditionalFormatting sqref="T77">
    <cfRule type="cellIs" dxfId="1902" priority="1924" operator="lessThanOrEqual">
      <formula>0</formula>
    </cfRule>
  </conditionalFormatting>
  <conditionalFormatting sqref="T77">
    <cfRule type="cellIs" dxfId="1901" priority="1923" operator="lessThanOrEqual">
      <formula>0</formula>
    </cfRule>
  </conditionalFormatting>
  <conditionalFormatting sqref="T77">
    <cfRule type="cellIs" dxfId="1900" priority="1922" operator="lessThanOrEqual">
      <formula>0</formula>
    </cfRule>
  </conditionalFormatting>
  <conditionalFormatting sqref="T77">
    <cfRule type="cellIs" dxfId="1899" priority="1921" operator="lessThanOrEqual">
      <formula>0</formula>
    </cfRule>
  </conditionalFormatting>
  <conditionalFormatting sqref="T77">
    <cfRule type="cellIs" dxfId="1898" priority="1884" operator="lessThanOrEqual">
      <formula>0</formula>
    </cfRule>
  </conditionalFormatting>
  <conditionalFormatting sqref="T77">
    <cfRule type="cellIs" dxfId="1897" priority="1883" operator="lessThanOrEqual">
      <formula>0</formula>
    </cfRule>
  </conditionalFormatting>
  <conditionalFormatting sqref="T77">
    <cfRule type="cellIs" dxfId="1896" priority="1882" operator="lessThanOrEqual">
      <formula>0</formula>
    </cfRule>
  </conditionalFormatting>
  <conditionalFormatting sqref="T77">
    <cfRule type="cellIs" dxfId="1895" priority="1880" operator="lessThanOrEqual">
      <formula>0</formula>
    </cfRule>
  </conditionalFormatting>
  <conditionalFormatting sqref="T77">
    <cfRule type="cellIs" dxfId="1894" priority="1881" operator="lessThanOrEqual">
      <formula>0</formula>
    </cfRule>
  </conditionalFormatting>
  <conditionalFormatting sqref="T77">
    <cfRule type="cellIs" dxfId="1893" priority="1879" operator="lessThanOrEqual">
      <formula>0</formula>
    </cfRule>
  </conditionalFormatting>
  <conditionalFormatting sqref="T77">
    <cfRule type="cellIs" dxfId="1892" priority="1878" operator="lessThanOrEqual">
      <formula>0</formula>
    </cfRule>
  </conditionalFormatting>
  <conditionalFormatting sqref="T77">
    <cfRule type="cellIs" dxfId="1891" priority="1877" operator="lessThanOrEqual">
      <formula>0</formula>
    </cfRule>
  </conditionalFormatting>
  <conditionalFormatting sqref="T77">
    <cfRule type="cellIs" dxfId="1890" priority="1876" operator="lessThanOrEqual">
      <formula>0</formula>
    </cfRule>
  </conditionalFormatting>
  <conditionalFormatting sqref="T77">
    <cfRule type="cellIs" dxfId="1889" priority="1874" operator="lessThanOrEqual">
      <formula>0</formula>
    </cfRule>
  </conditionalFormatting>
  <conditionalFormatting sqref="T77">
    <cfRule type="cellIs" dxfId="1888" priority="1873" operator="lessThanOrEqual">
      <formula>0</formula>
    </cfRule>
  </conditionalFormatting>
  <conditionalFormatting sqref="T77">
    <cfRule type="cellIs" dxfId="1887" priority="1872" operator="lessThanOrEqual">
      <formula>0</formula>
    </cfRule>
  </conditionalFormatting>
  <conditionalFormatting sqref="T77">
    <cfRule type="cellIs" dxfId="1886" priority="1869" operator="lessThanOrEqual">
      <formula>0</formula>
    </cfRule>
  </conditionalFormatting>
  <conditionalFormatting sqref="T77">
    <cfRule type="cellIs" dxfId="1885" priority="1871" operator="lessThanOrEqual">
      <formula>0</formula>
    </cfRule>
  </conditionalFormatting>
  <conditionalFormatting sqref="T77">
    <cfRule type="cellIs" dxfId="1884" priority="1870" operator="lessThanOrEqual">
      <formula>0</formula>
    </cfRule>
  </conditionalFormatting>
  <conditionalFormatting sqref="T77">
    <cfRule type="cellIs" dxfId="1883" priority="1868" operator="lessThanOrEqual">
      <formula>0</formula>
    </cfRule>
  </conditionalFormatting>
  <conditionalFormatting sqref="T77">
    <cfRule type="cellIs" dxfId="1882" priority="1867" operator="lessThanOrEqual">
      <formula>0</formula>
    </cfRule>
  </conditionalFormatting>
  <conditionalFormatting sqref="T77">
    <cfRule type="cellIs" dxfId="1881" priority="1865" operator="lessThanOrEqual">
      <formula>0</formula>
    </cfRule>
  </conditionalFormatting>
  <conditionalFormatting sqref="T77">
    <cfRule type="cellIs" dxfId="1880" priority="1864" operator="lessThanOrEqual">
      <formula>0</formula>
    </cfRule>
  </conditionalFormatting>
  <conditionalFormatting sqref="T77">
    <cfRule type="cellIs" dxfId="1879" priority="1866" operator="lessThanOrEqual">
      <formula>0</formula>
    </cfRule>
  </conditionalFormatting>
  <conditionalFormatting sqref="T77">
    <cfRule type="cellIs" dxfId="1878" priority="1863" operator="lessThanOrEqual">
      <formula>0</formula>
    </cfRule>
  </conditionalFormatting>
  <conditionalFormatting sqref="T77">
    <cfRule type="cellIs" dxfId="1877" priority="1862" operator="lessThanOrEqual">
      <formula>0</formula>
    </cfRule>
  </conditionalFormatting>
  <conditionalFormatting sqref="T77">
    <cfRule type="cellIs" dxfId="1876" priority="1861" operator="lessThanOrEqual">
      <formula>0</formula>
    </cfRule>
  </conditionalFormatting>
  <conditionalFormatting sqref="T77">
    <cfRule type="cellIs" dxfId="1875" priority="1860" operator="lessThanOrEqual">
      <formula>0</formula>
    </cfRule>
  </conditionalFormatting>
  <conditionalFormatting sqref="T77">
    <cfRule type="cellIs" dxfId="1874" priority="1859" operator="lessThanOrEqual">
      <formula>0</formula>
    </cfRule>
  </conditionalFormatting>
  <conditionalFormatting sqref="T77">
    <cfRule type="cellIs" dxfId="1873" priority="1856" operator="lessThanOrEqual">
      <formula>0</formula>
    </cfRule>
  </conditionalFormatting>
  <conditionalFormatting sqref="T77">
    <cfRule type="cellIs" dxfId="1872" priority="1857" operator="lessThanOrEqual">
      <formula>0</formula>
    </cfRule>
  </conditionalFormatting>
  <conditionalFormatting sqref="T77">
    <cfRule type="cellIs" dxfId="1871" priority="1855" operator="lessThanOrEqual">
      <formula>0</formula>
    </cfRule>
  </conditionalFormatting>
  <conditionalFormatting sqref="T77">
    <cfRule type="cellIs" dxfId="1870" priority="1875" operator="lessThanOrEqual">
      <formula>0</formula>
    </cfRule>
  </conditionalFormatting>
  <conditionalFormatting sqref="T77">
    <cfRule type="cellIs" dxfId="1869" priority="1858" operator="lessThanOrEqual">
      <formula>0</formula>
    </cfRule>
  </conditionalFormatting>
  <conditionalFormatting sqref="T77">
    <cfRule type="cellIs" dxfId="1868" priority="1854" operator="lessThanOrEqual">
      <formula>0</formula>
    </cfRule>
  </conditionalFormatting>
  <conditionalFormatting sqref="T77">
    <cfRule type="cellIs" dxfId="1867" priority="1853" operator="lessThanOrEqual">
      <formula>0</formula>
    </cfRule>
  </conditionalFormatting>
  <conditionalFormatting sqref="T77">
    <cfRule type="cellIs" dxfId="1866" priority="1852" operator="lessThanOrEqual">
      <formula>0</formula>
    </cfRule>
  </conditionalFormatting>
  <conditionalFormatting sqref="T77">
    <cfRule type="cellIs" dxfId="1865" priority="1843" operator="lessThanOrEqual">
      <formula>0</formula>
    </cfRule>
  </conditionalFormatting>
  <conditionalFormatting sqref="T77">
    <cfRule type="cellIs" dxfId="1864" priority="1842" operator="lessThanOrEqual">
      <formula>0</formula>
    </cfRule>
  </conditionalFormatting>
  <conditionalFormatting sqref="T77">
    <cfRule type="cellIs" dxfId="1863" priority="1841" operator="lessThanOrEqual">
      <formula>0</formula>
    </cfRule>
  </conditionalFormatting>
  <conditionalFormatting sqref="T77">
    <cfRule type="cellIs" dxfId="1862" priority="1840" operator="lessThanOrEqual">
      <formula>0</formula>
    </cfRule>
  </conditionalFormatting>
  <conditionalFormatting sqref="T77">
    <cfRule type="cellIs" dxfId="1861" priority="1839" operator="lessThanOrEqual">
      <formula>0</formula>
    </cfRule>
  </conditionalFormatting>
  <conditionalFormatting sqref="T77">
    <cfRule type="cellIs" dxfId="1860" priority="1838" operator="lessThanOrEqual">
      <formula>0</formula>
    </cfRule>
  </conditionalFormatting>
  <conditionalFormatting sqref="T77">
    <cfRule type="cellIs" dxfId="1859" priority="1837" operator="lessThanOrEqual">
      <formula>0</formula>
    </cfRule>
  </conditionalFormatting>
  <conditionalFormatting sqref="T77">
    <cfRule type="cellIs" dxfId="1858" priority="1836" operator="lessThanOrEqual">
      <formula>0</formula>
    </cfRule>
  </conditionalFormatting>
  <conditionalFormatting sqref="T77">
    <cfRule type="cellIs" dxfId="1857" priority="1834" operator="lessThanOrEqual">
      <formula>0</formula>
    </cfRule>
  </conditionalFormatting>
  <conditionalFormatting sqref="T77">
    <cfRule type="cellIs" dxfId="1856" priority="1835" operator="lessThanOrEqual">
      <formula>0</formula>
    </cfRule>
  </conditionalFormatting>
  <conditionalFormatting sqref="T77">
    <cfRule type="cellIs" dxfId="1855" priority="1833" operator="lessThanOrEqual">
      <formula>0</formula>
    </cfRule>
  </conditionalFormatting>
  <conditionalFormatting sqref="T77">
    <cfRule type="cellIs" dxfId="1854" priority="1832" operator="lessThanOrEqual">
      <formula>0</formula>
    </cfRule>
  </conditionalFormatting>
  <conditionalFormatting sqref="T77">
    <cfRule type="cellIs" dxfId="1853" priority="1831" operator="lessThanOrEqual">
      <formula>0</formula>
    </cfRule>
  </conditionalFormatting>
  <conditionalFormatting sqref="T77">
    <cfRule type="cellIs" dxfId="1852" priority="1830" operator="lessThanOrEqual">
      <formula>0</formula>
    </cfRule>
  </conditionalFormatting>
  <conditionalFormatting sqref="T77">
    <cfRule type="cellIs" dxfId="1851" priority="1829" operator="lessThanOrEqual">
      <formula>0</formula>
    </cfRule>
  </conditionalFormatting>
  <conditionalFormatting sqref="T77">
    <cfRule type="cellIs" dxfId="1850" priority="1828" operator="lessThanOrEqual">
      <formula>0</formula>
    </cfRule>
  </conditionalFormatting>
  <conditionalFormatting sqref="T77">
    <cfRule type="cellIs" dxfId="1849" priority="1827" operator="lessThanOrEqual">
      <formula>0</formula>
    </cfRule>
  </conditionalFormatting>
  <conditionalFormatting sqref="T77">
    <cfRule type="cellIs" dxfId="1848" priority="1826" operator="lessThanOrEqual">
      <formula>0</formula>
    </cfRule>
  </conditionalFormatting>
  <conditionalFormatting sqref="T77">
    <cfRule type="cellIs" dxfId="1847" priority="1825" operator="lessThanOrEqual">
      <formula>0</formula>
    </cfRule>
  </conditionalFormatting>
  <conditionalFormatting sqref="T77">
    <cfRule type="cellIs" dxfId="1846" priority="1824" operator="lessThanOrEqual">
      <formula>0</formula>
    </cfRule>
  </conditionalFormatting>
  <conditionalFormatting sqref="T77">
    <cfRule type="cellIs" dxfId="1845" priority="1823" operator="lessThanOrEqual">
      <formula>0</formula>
    </cfRule>
  </conditionalFormatting>
  <conditionalFormatting sqref="T77">
    <cfRule type="cellIs" dxfId="1844" priority="1822" operator="lessThanOrEqual">
      <formula>0</formula>
    </cfRule>
  </conditionalFormatting>
  <conditionalFormatting sqref="T77">
    <cfRule type="cellIs" dxfId="1843" priority="1821" operator="lessThanOrEqual">
      <formula>0</formula>
    </cfRule>
  </conditionalFormatting>
  <conditionalFormatting sqref="T77">
    <cfRule type="cellIs" dxfId="1842" priority="1820" operator="lessThanOrEqual">
      <formula>0</formula>
    </cfRule>
  </conditionalFormatting>
  <conditionalFormatting sqref="T77">
    <cfRule type="cellIs" dxfId="1841" priority="1812" operator="lessThanOrEqual">
      <formula>0</formula>
    </cfRule>
  </conditionalFormatting>
  <conditionalFormatting sqref="T77">
    <cfRule type="cellIs" dxfId="1840" priority="1811" operator="lessThanOrEqual">
      <formula>0</formula>
    </cfRule>
  </conditionalFormatting>
  <conditionalFormatting sqref="T77">
    <cfRule type="cellIs" dxfId="1839" priority="1810" operator="lessThanOrEqual">
      <formula>0</formula>
    </cfRule>
  </conditionalFormatting>
  <conditionalFormatting sqref="T77">
    <cfRule type="cellIs" dxfId="1838" priority="1809" operator="lessThanOrEqual">
      <formula>0</formula>
    </cfRule>
  </conditionalFormatting>
  <conditionalFormatting sqref="T77">
    <cfRule type="cellIs" dxfId="1837" priority="1808" operator="lessThanOrEqual">
      <formula>0</formula>
    </cfRule>
  </conditionalFormatting>
  <conditionalFormatting sqref="T77">
    <cfRule type="cellIs" dxfId="1836" priority="1819" operator="lessThanOrEqual">
      <formula>0</formula>
    </cfRule>
  </conditionalFormatting>
  <conditionalFormatting sqref="T77">
    <cfRule type="cellIs" dxfId="1835" priority="1818" operator="lessThanOrEqual">
      <formula>0</formula>
    </cfRule>
  </conditionalFormatting>
  <conditionalFormatting sqref="T77">
    <cfRule type="cellIs" dxfId="1834" priority="1817" operator="lessThanOrEqual">
      <formula>0</formula>
    </cfRule>
  </conditionalFormatting>
  <conditionalFormatting sqref="T77">
    <cfRule type="cellIs" dxfId="1833" priority="1816" operator="lessThanOrEqual">
      <formula>0</formula>
    </cfRule>
  </conditionalFormatting>
  <conditionalFormatting sqref="T77">
    <cfRule type="cellIs" dxfId="1832" priority="1815" operator="lessThanOrEqual">
      <formula>0</formula>
    </cfRule>
  </conditionalFormatting>
  <conditionalFormatting sqref="T77">
    <cfRule type="cellIs" dxfId="1831" priority="1814" operator="lessThanOrEqual">
      <formula>0</formula>
    </cfRule>
  </conditionalFormatting>
  <conditionalFormatting sqref="T77">
    <cfRule type="cellIs" dxfId="1830" priority="1813" operator="lessThanOrEqual">
      <formula>0</formula>
    </cfRule>
  </conditionalFormatting>
  <conditionalFormatting sqref="T77">
    <cfRule type="cellIs" dxfId="1829" priority="1851" operator="lessThanOrEqual">
      <formula>0</formula>
    </cfRule>
  </conditionalFormatting>
  <conditionalFormatting sqref="T77">
    <cfRule type="cellIs" dxfId="1828" priority="1850" operator="lessThanOrEqual">
      <formula>0</formula>
    </cfRule>
  </conditionalFormatting>
  <conditionalFormatting sqref="T77">
    <cfRule type="cellIs" dxfId="1827" priority="1848" operator="lessThanOrEqual">
      <formula>0</formula>
    </cfRule>
  </conditionalFormatting>
  <conditionalFormatting sqref="T77">
    <cfRule type="cellIs" dxfId="1826" priority="1849" operator="lessThanOrEqual">
      <formula>0</formula>
    </cfRule>
  </conditionalFormatting>
  <conditionalFormatting sqref="T77">
    <cfRule type="cellIs" dxfId="1825" priority="1847" operator="lessThanOrEqual">
      <formula>0</formula>
    </cfRule>
  </conditionalFormatting>
  <conditionalFormatting sqref="T77">
    <cfRule type="cellIs" dxfId="1824" priority="1846" operator="lessThanOrEqual">
      <formula>0</formula>
    </cfRule>
  </conditionalFormatting>
  <conditionalFormatting sqref="T77">
    <cfRule type="cellIs" dxfId="1823" priority="1845" operator="lessThanOrEqual">
      <formula>0</formula>
    </cfRule>
  </conditionalFormatting>
  <conditionalFormatting sqref="T77">
    <cfRule type="cellIs" dxfId="1822" priority="1844" operator="lessThanOrEqual">
      <formula>0</formula>
    </cfRule>
  </conditionalFormatting>
  <conditionalFormatting sqref="T77">
    <cfRule type="cellIs" dxfId="1821" priority="1807" operator="lessThanOrEqual">
      <formula>0</formula>
    </cfRule>
  </conditionalFormatting>
  <conditionalFormatting sqref="T77">
    <cfRule type="cellIs" dxfId="1820" priority="1795" operator="lessThanOrEqual">
      <formula>0</formula>
    </cfRule>
  </conditionalFormatting>
  <conditionalFormatting sqref="T77">
    <cfRule type="cellIs" dxfId="1819" priority="1797" operator="lessThanOrEqual">
      <formula>0</formula>
    </cfRule>
  </conditionalFormatting>
  <conditionalFormatting sqref="T77">
    <cfRule type="cellIs" dxfId="1818" priority="1796" operator="lessThanOrEqual">
      <formula>0</formula>
    </cfRule>
  </conditionalFormatting>
  <conditionalFormatting sqref="T77">
    <cfRule type="cellIs" dxfId="1817" priority="1794" operator="lessThanOrEqual">
      <formula>0</formula>
    </cfRule>
  </conditionalFormatting>
  <conditionalFormatting sqref="T77">
    <cfRule type="cellIs" dxfId="1816" priority="1793" operator="lessThanOrEqual">
      <formula>0</formula>
    </cfRule>
  </conditionalFormatting>
  <conditionalFormatting sqref="T77">
    <cfRule type="cellIs" dxfId="1815" priority="1792" operator="lessThanOrEqual">
      <formula>0</formula>
    </cfRule>
  </conditionalFormatting>
  <conditionalFormatting sqref="T77">
    <cfRule type="cellIs" dxfId="1814" priority="1791" operator="lessThanOrEqual">
      <formula>0</formula>
    </cfRule>
  </conditionalFormatting>
  <conditionalFormatting sqref="T77">
    <cfRule type="cellIs" dxfId="1813" priority="1782" operator="lessThanOrEqual">
      <formula>0</formula>
    </cfRule>
  </conditionalFormatting>
  <conditionalFormatting sqref="T77">
    <cfRule type="cellIs" dxfId="1812" priority="1778" operator="lessThanOrEqual">
      <formula>0</formula>
    </cfRule>
  </conditionalFormatting>
  <conditionalFormatting sqref="T77">
    <cfRule type="cellIs" dxfId="1811" priority="1780" operator="lessThanOrEqual">
      <formula>0</formula>
    </cfRule>
  </conditionalFormatting>
  <conditionalFormatting sqref="T77">
    <cfRule type="cellIs" dxfId="1810" priority="1783" operator="lessThanOrEqual">
      <formula>0</formula>
    </cfRule>
  </conditionalFormatting>
  <conditionalFormatting sqref="T77">
    <cfRule type="cellIs" dxfId="1809" priority="1781" operator="lessThanOrEqual">
      <formula>0</formula>
    </cfRule>
  </conditionalFormatting>
  <conditionalFormatting sqref="T77">
    <cfRule type="cellIs" dxfId="1808" priority="1779" operator="lessThanOrEqual">
      <formula>0</formula>
    </cfRule>
  </conditionalFormatting>
  <conditionalFormatting sqref="T77">
    <cfRule type="cellIs" dxfId="1807" priority="1777" operator="lessThanOrEqual">
      <formula>0</formula>
    </cfRule>
  </conditionalFormatting>
  <conditionalFormatting sqref="T77">
    <cfRule type="cellIs" dxfId="1806" priority="1776" operator="lessThanOrEqual">
      <formula>0</formula>
    </cfRule>
  </conditionalFormatting>
  <conditionalFormatting sqref="T77">
    <cfRule type="cellIs" dxfId="1805" priority="1775" operator="lessThanOrEqual">
      <formula>0</formula>
    </cfRule>
  </conditionalFormatting>
  <conditionalFormatting sqref="T77">
    <cfRule type="cellIs" dxfId="1804" priority="1774" operator="lessThanOrEqual">
      <formula>0</formula>
    </cfRule>
  </conditionalFormatting>
  <conditionalFormatting sqref="T77">
    <cfRule type="cellIs" dxfId="1803" priority="1773" operator="lessThanOrEqual">
      <formula>0</formula>
    </cfRule>
  </conditionalFormatting>
  <conditionalFormatting sqref="T77">
    <cfRule type="cellIs" dxfId="1802" priority="1772" operator="lessThanOrEqual">
      <formula>0</formula>
    </cfRule>
  </conditionalFormatting>
  <conditionalFormatting sqref="T77">
    <cfRule type="cellIs" dxfId="1801" priority="1771" operator="lessThanOrEqual">
      <formula>0</formula>
    </cfRule>
  </conditionalFormatting>
  <conditionalFormatting sqref="T77">
    <cfRule type="cellIs" dxfId="1800" priority="1770" operator="lessThanOrEqual">
      <formula>0</formula>
    </cfRule>
  </conditionalFormatting>
  <conditionalFormatting sqref="T77">
    <cfRule type="cellIs" dxfId="1799" priority="1769" operator="lessThanOrEqual">
      <formula>0</formula>
    </cfRule>
  </conditionalFormatting>
  <conditionalFormatting sqref="T77">
    <cfRule type="cellIs" dxfId="1798" priority="1764" operator="lessThanOrEqual">
      <formula>0</formula>
    </cfRule>
  </conditionalFormatting>
  <conditionalFormatting sqref="T77">
    <cfRule type="cellIs" dxfId="1797" priority="1763" operator="lessThanOrEqual">
      <formula>0</formula>
    </cfRule>
  </conditionalFormatting>
  <conditionalFormatting sqref="T77">
    <cfRule type="cellIs" dxfId="1796" priority="1762" operator="lessThanOrEqual">
      <formula>0</formula>
    </cfRule>
  </conditionalFormatting>
  <conditionalFormatting sqref="T77">
    <cfRule type="cellIs" dxfId="1795" priority="1761" operator="lessThanOrEqual">
      <formula>0</formula>
    </cfRule>
  </conditionalFormatting>
  <conditionalFormatting sqref="T77">
    <cfRule type="cellIs" dxfId="1794" priority="1760" operator="lessThanOrEqual">
      <formula>0</formula>
    </cfRule>
  </conditionalFormatting>
  <conditionalFormatting sqref="T77">
    <cfRule type="cellIs" dxfId="1793" priority="1759" operator="lessThanOrEqual">
      <formula>0</formula>
    </cfRule>
  </conditionalFormatting>
  <conditionalFormatting sqref="T77">
    <cfRule type="cellIs" dxfId="1792" priority="1758" operator="lessThanOrEqual">
      <formula>0</formula>
    </cfRule>
  </conditionalFormatting>
  <conditionalFormatting sqref="T77">
    <cfRule type="cellIs" dxfId="1791" priority="1757" operator="lessThanOrEqual">
      <formula>0</formula>
    </cfRule>
  </conditionalFormatting>
  <conditionalFormatting sqref="T77">
    <cfRule type="cellIs" dxfId="1790" priority="1756" operator="lessThanOrEqual">
      <formula>0</formula>
    </cfRule>
  </conditionalFormatting>
  <conditionalFormatting sqref="T77">
    <cfRule type="cellIs" dxfId="1789" priority="1754" operator="lessThanOrEqual">
      <formula>0</formula>
    </cfRule>
  </conditionalFormatting>
  <conditionalFormatting sqref="T77">
    <cfRule type="cellIs" dxfId="1788" priority="1755" operator="lessThanOrEqual">
      <formula>0</formula>
    </cfRule>
  </conditionalFormatting>
  <conditionalFormatting sqref="T77">
    <cfRule type="cellIs" dxfId="1787" priority="1753" operator="lessThanOrEqual">
      <formula>0</formula>
    </cfRule>
  </conditionalFormatting>
  <conditionalFormatting sqref="T77">
    <cfRule type="cellIs" dxfId="1786" priority="1751" operator="lessThanOrEqual">
      <formula>0</formula>
    </cfRule>
  </conditionalFormatting>
  <conditionalFormatting sqref="T77">
    <cfRule type="cellIs" dxfId="1785" priority="1752" operator="lessThanOrEqual">
      <formula>0</formula>
    </cfRule>
  </conditionalFormatting>
  <conditionalFormatting sqref="T77">
    <cfRule type="cellIs" dxfId="1784" priority="1750" operator="lessThanOrEqual">
      <formula>0</formula>
    </cfRule>
  </conditionalFormatting>
  <conditionalFormatting sqref="T77">
    <cfRule type="cellIs" dxfId="1783" priority="1749" operator="lessThanOrEqual">
      <formula>0</formula>
    </cfRule>
  </conditionalFormatting>
  <conditionalFormatting sqref="T77">
    <cfRule type="cellIs" dxfId="1782" priority="1748" operator="lessThanOrEqual">
      <formula>0</formula>
    </cfRule>
  </conditionalFormatting>
  <conditionalFormatting sqref="T77">
    <cfRule type="cellIs" dxfId="1781" priority="1747" operator="lessThanOrEqual">
      <formula>0</formula>
    </cfRule>
  </conditionalFormatting>
  <conditionalFormatting sqref="T77">
    <cfRule type="cellIs" dxfId="1780" priority="1746" operator="lessThanOrEqual">
      <formula>0</formula>
    </cfRule>
  </conditionalFormatting>
  <conditionalFormatting sqref="T77">
    <cfRule type="cellIs" dxfId="1779" priority="1745" operator="lessThanOrEqual">
      <formula>0</formula>
    </cfRule>
  </conditionalFormatting>
  <conditionalFormatting sqref="T77">
    <cfRule type="cellIs" dxfId="1778" priority="1744" operator="lessThanOrEqual">
      <formula>0</formula>
    </cfRule>
  </conditionalFormatting>
  <conditionalFormatting sqref="T77">
    <cfRule type="cellIs" dxfId="1777" priority="1806" operator="lessThanOrEqual">
      <formula>0</formula>
    </cfRule>
  </conditionalFormatting>
  <conditionalFormatting sqref="T77">
    <cfRule type="cellIs" dxfId="1776" priority="1805" operator="lessThanOrEqual">
      <formula>0</formula>
    </cfRule>
  </conditionalFormatting>
  <conditionalFormatting sqref="T77">
    <cfRule type="cellIs" dxfId="1775" priority="1803" operator="lessThanOrEqual">
      <formula>0</formula>
    </cfRule>
  </conditionalFormatting>
  <conditionalFormatting sqref="T77">
    <cfRule type="cellIs" dxfId="1774" priority="1804" operator="lessThanOrEqual">
      <formula>0</formula>
    </cfRule>
  </conditionalFormatting>
  <conditionalFormatting sqref="T77">
    <cfRule type="cellIs" dxfId="1773" priority="1802" operator="lessThanOrEqual">
      <formula>0</formula>
    </cfRule>
  </conditionalFormatting>
  <conditionalFormatting sqref="T77">
    <cfRule type="cellIs" dxfId="1772" priority="1801" operator="lessThanOrEqual">
      <formula>0</formula>
    </cfRule>
  </conditionalFormatting>
  <conditionalFormatting sqref="T77">
    <cfRule type="cellIs" dxfId="1771" priority="1800" operator="lessThanOrEqual">
      <formula>0</formula>
    </cfRule>
  </conditionalFormatting>
  <conditionalFormatting sqref="T77">
    <cfRule type="cellIs" dxfId="1770" priority="1799" operator="lessThanOrEqual">
      <formula>0</formula>
    </cfRule>
  </conditionalFormatting>
  <conditionalFormatting sqref="T77">
    <cfRule type="cellIs" dxfId="1769" priority="1798" operator="lessThanOrEqual">
      <formula>0</formula>
    </cfRule>
  </conditionalFormatting>
  <conditionalFormatting sqref="T77">
    <cfRule type="cellIs" dxfId="1768" priority="1790" operator="lessThanOrEqual">
      <formula>0</formula>
    </cfRule>
  </conditionalFormatting>
  <conditionalFormatting sqref="T77">
    <cfRule type="cellIs" dxfId="1767" priority="1789" operator="lessThanOrEqual">
      <formula>0</formula>
    </cfRule>
  </conditionalFormatting>
  <conditionalFormatting sqref="T77">
    <cfRule type="cellIs" dxfId="1766" priority="1788" operator="lessThanOrEqual">
      <formula>0</formula>
    </cfRule>
  </conditionalFormatting>
  <conditionalFormatting sqref="T77">
    <cfRule type="cellIs" dxfId="1765" priority="1786" operator="lessThanOrEqual">
      <formula>0</formula>
    </cfRule>
  </conditionalFormatting>
  <conditionalFormatting sqref="T77">
    <cfRule type="cellIs" dxfId="1764" priority="1787" operator="lessThanOrEqual">
      <formula>0</formula>
    </cfRule>
  </conditionalFormatting>
  <conditionalFormatting sqref="T77">
    <cfRule type="cellIs" dxfId="1763" priority="1785" operator="lessThanOrEqual">
      <formula>0</formula>
    </cfRule>
  </conditionalFormatting>
  <conditionalFormatting sqref="T77">
    <cfRule type="cellIs" dxfId="1762" priority="1784" operator="lessThanOrEqual">
      <formula>0</formula>
    </cfRule>
  </conditionalFormatting>
  <conditionalFormatting sqref="T77">
    <cfRule type="cellIs" dxfId="1761" priority="1768" operator="lessThanOrEqual">
      <formula>0</formula>
    </cfRule>
  </conditionalFormatting>
  <conditionalFormatting sqref="T77">
    <cfRule type="cellIs" dxfId="1760" priority="1767" operator="lessThanOrEqual">
      <formula>0</formula>
    </cfRule>
  </conditionalFormatting>
  <conditionalFormatting sqref="T77">
    <cfRule type="cellIs" dxfId="1759" priority="1766" operator="lessThanOrEqual">
      <formula>0</formula>
    </cfRule>
  </conditionalFormatting>
  <conditionalFormatting sqref="T77">
    <cfRule type="cellIs" dxfId="1758" priority="1765" operator="lessThanOrEqual">
      <formula>0</formula>
    </cfRule>
  </conditionalFormatting>
  <conditionalFormatting sqref="T77">
    <cfRule type="cellIs" dxfId="1757" priority="1742" operator="lessThanOrEqual">
      <formula>0</formula>
    </cfRule>
  </conditionalFormatting>
  <conditionalFormatting sqref="T77">
    <cfRule type="cellIs" dxfId="1756" priority="1741" operator="lessThanOrEqual">
      <formula>0</formula>
    </cfRule>
  </conditionalFormatting>
  <conditionalFormatting sqref="T77">
    <cfRule type="cellIs" dxfId="1755" priority="1740" operator="lessThanOrEqual">
      <formula>0</formula>
    </cfRule>
  </conditionalFormatting>
  <conditionalFormatting sqref="T77">
    <cfRule type="cellIs" dxfId="1754" priority="1737" operator="lessThanOrEqual">
      <formula>0</formula>
    </cfRule>
  </conditionalFormatting>
  <conditionalFormatting sqref="T77">
    <cfRule type="cellIs" dxfId="1753" priority="1739" operator="lessThanOrEqual">
      <formula>0</formula>
    </cfRule>
  </conditionalFormatting>
  <conditionalFormatting sqref="T77">
    <cfRule type="cellIs" dxfId="1752" priority="1738" operator="lessThanOrEqual">
      <formula>0</formula>
    </cfRule>
  </conditionalFormatting>
  <conditionalFormatting sqref="T77">
    <cfRule type="cellIs" dxfId="1751" priority="1736" operator="lessThanOrEqual">
      <formula>0</formula>
    </cfRule>
  </conditionalFormatting>
  <conditionalFormatting sqref="T77">
    <cfRule type="cellIs" dxfId="1750" priority="1735" operator="lessThanOrEqual">
      <formula>0</formula>
    </cfRule>
  </conditionalFormatting>
  <conditionalFormatting sqref="T77">
    <cfRule type="cellIs" dxfId="1749" priority="1733" operator="lessThanOrEqual">
      <formula>0</formula>
    </cfRule>
  </conditionalFormatting>
  <conditionalFormatting sqref="T77">
    <cfRule type="cellIs" dxfId="1748" priority="1732" operator="lessThanOrEqual">
      <formula>0</formula>
    </cfRule>
  </conditionalFormatting>
  <conditionalFormatting sqref="T77">
    <cfRule type="cellIs" dxfId="1747" priority="1734" operator="lessThanOrEqual">
      <formula>0</formula>
    </cfRule>
  </conditionalFormatting>
  <conditionalFormatting sqref="T77">
    <cfRule type="cellIs" dxfId="1746" priority="1731" operator="lessThanOrEqual">
      <formula>0</formula>
    </cfRule>
  </conditionalFormatting>
  <conditionalFormatting sqref="T77">
    <cfRule type="cellIs" dxfId="1745" priority="1730" operator="lessThanOrEqual">
      <formula>0</formula>
    </cfRule>
  </conditionalFormatting>
  <conditionalFormatting sqref="T77">
    <cfRule type="cellIs" dxfId="1744" priority="1729" operator="lessThanOrEqual">
      <formula>0</formula>
    </cfRule>
  </conditionalFormatting>
  <conditionalFormatting sqref="T77">
    <cfRule type="cellIs" dxfId="1743" priority="1728" operator="lessThanOrEqual">
      <formula>0</formula>
    </cfRule>
  </conditionalFormatting>
  <conditionalFormatting sqref="T77">
    <cfRule type="cellIs" dxfId="1742" priority="1727" operator="lessThanOrEqual">
      <formula>0</formula>
    </cfRule>
  </conditionalFormatting>
  <conditionalFormatting sqref="T77">
    <cfRule type="cellIs" dxfId="1741" priority="1724" operator="lessThanOrEqual">
      <formula>0</formula>
    </cfRule>
  </conditionalFormatting>
  <conditionalFormatting sqref="T77">
    <cfRule type="cellIs" dxfId="1740" priority="1725" operator="lessThanOrEqual">
      <formula>0</formula>
    </cfRule>
  </conditionalFormatting>
  <conditionalFormatting sqref="T77">
    <cfRule type="cellIs" dxfId="1739" priority="1723" operator="lessThanOrEqual">
      <formula>0</formula>
    </cfRule>
  </conditionalFormatting>
  <conditionalFormatting sqref="T77">
    <cfRule type="cellIs" dxfId="1738" priority="1743" operator="lessThanOrEqual">
      <formula>0</formula>
    </cfRule>
  </conditionalFormatting>
  <conditionalFormatting sqref="T77">
    <cfRule type="cellIs" dxfId="1737" priority="1726" operator="lessThanOrEqual">
      <formula>0</formula>
    </cfRule>
  </conditionalFormatting>
  <conditionalFormatting sqref="T77">
    <cfRule type="cellIs" dxfId="1736" priority="1722" operator="lessThanOrEqual">
      <formula>0</formula>
    </cfRule>
  </conditionalFormatting>
  <conditionalFormatting sqref="T77">
    <cfRule type="cellIs" dxfId="1735" priority="1721" operator="lessThanOrEqual">
      <formula>0</formula>
    </cfRule>
  </conditionalFormatting>
  <conditionalFormatting sqref="T77">
    <cfRule type="cellIs" dxfId="1734" priority="1720" operator="lessThanOrEqual">
      <formula>0</formula>
    </cfRule>
  </conditionalFormatting>
  <conditionalFormatting sqref="T77">
    <cfRule type="cellIs" dxfId="1733" priority="1711" operator="lessThanOrEqual">
      <formula>0</formula>
    </cfRule>
  </conditionalFormatting>
  <conditionalFormatting sqref="T77">
    <cfRule type="cellIs" dxfId="1732" priority="1710" operator="lessThanOrEqual">
      <formula>0</formula>
    </cfRule>
  </conditionalFormatting>
  <conditionalFormatting sqref="T77">
    <cfRule type="cellIs" dxfId="1731" priority="1709" operator="lessThanOrEqual">
      <formula>0</formula>
    </cfRule>
  </conditionalFormatting>
  <conditionalFormatting sqref="T77">
    <cfRule type="cellIs" dxfId="1730" priority="1708" operator="lessThanOrEqual">
      <formula>0</formula>
    </cfRule>
  </conditionalFormatting>
  <conditionalFormatting sqref="T77">
    <cfRule type="cellIs" dxfId="1729" priority="1707" operator="lessThanOrEqual">
      <formula>0</formula>
    </cfRule>
  </conditionalFormatting>
  <conditionalFormatting sqref="T77">
    <cfRule type="cellIs" dxfId="1728" priority="1706" operator="lessThanOrEqual">
      <formula>0</formula>
    </cfRule>
  </conditionalFormatting>
  <conditionalFormatting sqref="T77">
    <cfRule type="cellIs" dxfId="1727" priority="1705" operator="lessThanOrEqual">
      <formula>0</formula>
    </cfRule>
  </conditionalFormatting>
  <conditionalFormatting sqref="T77">
    <cfRule type="cellIs" dxfId="1726" priority="1704" operator="lessThanOrEqual">
      <formula>0</formula>
    </cfRule>
  </conditionalFormatting>
  <conditionalFormatting sqref="T77">
    <cfRule type="cellIs" dxfId="1725" priority="1702" operator="lessThanOrEqual">
      <formula>0</formula>
    </cfRule>
  </conditionalFormatting>
  <conditionalFormatting sqref="T77">
    <cfRule type="cellIs" dxfId="1724" priority="1703" operator="lessThanOrEqual">
      <formula>0</formula>
    </cfRule>
  </conditionalFormatting>
  <conditionalFormatting sqref="T77">
    <cfRule type="cellIs" dxfId="1723" priority="1701" operator="lessThanOrEqual">
      <formula>0</formula>
    </cfRule>
  </conditionalFormatting>
  <conditionalFormatting sqref="T77">
    <cfRule type="cellIs" dxfId="1722" priority="1700" operator="lessThanOrEqual">
      <formula>0</formula>
    </cfRule>
  </conditionalFormatting>
  <conditionalFormatting sqref="T77">
    <cfRule type="cellIs" dxfId="1721" priority="1699" operator="lessThanOrEqual">
      <formula>0</formula>
    </cfRule>
  </conditionalFormatting>
  <conditionalFormatting sqref="T77">
    <cfRule type="cellIs" dxfId="1720" priority="1698" operator="lessThanOrEqual">
      <formula>0</formula>
    </cfRule>
  </conditionalFormatting>
  <conditionalFormatting sqref="T77">
    <cfRule type="cellIs" dxfId="1719" priority="1697" operator="lessThanOrEqual">
      <formula>0</formula>
    </cfRule>
  </conditionalFormatting>
  <conditionalFormatting sqref="T77">
    <cfRule type="cellIs" dxfId="1718" priority="1696" operator="lessThanOrEqual">
      <formula>0</formula>
    </cfRule>
  </conditionalFormatting>
  <conditionalFormatting sqref="T77">
    <cfRule type="cellIs" dxfId="1717" priority="1695" operator="lessThanOrEqual">
      <formula>0</formula>
    </cfRule>
  </conditionalFormatting>
  <conditionalFormatting sqref="T77">
    <cfRule type="cellIs" dxfId="1716" priority="1694" operator="lessThanOrEqual">
      <formula>0</formula>
    </cfRule>
  </conditionalFormatting>
  <conditionalFormatting sqref="T77">
    <cfRule type="cellIs" dxfId="1715" priority="1693" operator="lessThanOrEqual">
      <formula>0</formula>
    </cfRule>
  </conditionalFormatting>
  <conditionalFormatting sqref="T77">
    <cfRule type="cellIs" dxfId="1714" priority="1692" operator="lessThanOrEqual">
      <formula>0</formula>
    </cfRule>
  </conditionalFormatting>
  <conditionalFormatting sqref="T77">
    <cfRule type="cellIs" dxfId="1713" priority="1691" operator="lessThanOrEqual">
      <formula>0</formula>
    </cfRule>
  </conditionalFormatting>
  <conditionalFormatting sqref="T77">
    <cfRule type="cellIs" dxfId="1712" priority="1690" operator="lessThanOrEqual">
      <formula>0</formula>
    </cfRule>
  </conditionalFormatting>
  <conditionalFormatting sqref="T77">
    <cfRule type="cellIs" dxfId="1711" priority="1689" operator="lessThanOrEqual">
      <formula>0</formula>
    </cfRule>
  </conditionalFormatting>
  <conditionalFormatting sqref="T77">
    <cfRule type="cellIs" dxfId="1710" priority="1688" operator="lessThanOrEqual">
      <formula>0</formula>
    </cfRule>
  </conditionalFormatting>
  <conditionalFormatting sqref="T77">
    <cfRule type="cellIs" dxfId="1709" priority="1680" operator="lessThanOrEqual">
      <formula>0</formula>
    </cfRule>
  </conditionalFormatting>
  <conditionalFormatting sqref="T77">
    <cfRule type="cellIs" dxfId="1708" priority="1679" operator="lessThanOrEqual">
      <formula>0</formula>
    </cfRule>
  </conditionalFormatting>
  <conditionalFormatting sqref="T77">
    <cfRule type="cellIs" dxfId="1707" priority="1678" operator="lessThanOrEqual">
      <formula>0</formula>
    </cfRule>
  </conditionalFormatting>
  <conditionalFormatting sqref="T77">
    <cfRule type="cellIs" dxfId="1706" priority="1677" operator="lessThanOrEqual">
      <formula>0</formula>
    </cfRule>
  </conditionalFormatting>
  <conditionalFormatting sqref="T77">
    <cfRule type="cellIs" dxfId="1705" priority="1676" operator="lessThanOrEqual">
      <formula>0</formula>
    </cfRule>
  </conditionalFormatting>
  <conditionalFormatting sqref="T77">
    <cfRule type="cellIs" dxfId="1704" priority="1687" operator="lessThanOrEqual">
      <formula>0</formula>
    </cfRule>
  </conditionalFormatting>
  <conditionalFormatting sqref="T77">
    <cfRule type="cellIs" dxfId="1703" priority="1686" operator="lessThanOrEqual">
      <formula>0</formula>
    </cfRule>
  </conditionalFormatting>
  <conditionalFormatting sqref="T77">
    <cfRule type="cellIs" dxfId="1702" priority="1685" operator="lessThanOrEqual">
      <formula>0</formula>
    </cfRule>
  </conditionalFormatting>
  <conditionalFormatting sqref="T77">
    <cfRule type="cellIs" dxfId="1701" priority="1684" operator="lessThanOrEqual">
      <formula>0</formula>
    </cfRule>
  </conditionalFormatting>
  <conditionalFormatting sqref="T77">
    <cfRule type="cellIs" dxfId="1700" priority="1683" operator="lessThanOrEqual">
      <formula>0</formula>
    </cfRule>
  </conditionalFormatting>
  <conditionalFormatting sqref="T77">
    <cfRule type="cellIs" dxfId="1699" priority="1682" operator="lessThanOrEqual">
      <formula>0</formula>
    </cfRule>
  </conditionalFormatting>
  <conditionalFormatting sqref="T77">
    <cfRule type="cellIs" dxfId="1698" priority="1681" operator="lessThanOrEqual">
      <formula>0</formula>
    </cfRule>
  </conditionalFormatting>
  <conditionalFormatting sqref="T77">
    <cfRule type="cellIs" dxfId="1697" priority="1719" operator="lessThanOrEqual">
      <formula>0</formula>
    </cfRule>
  </conditionalFormatting>
  <conditionalFormatting sqref="T77">
    <cfRule type="cellIs" dxfId="1696" priority="1718" operator="lessThanOrEqual">
      <formula>0</formula>
    </cfRule>
  </conditionalFormatting>
  <conditionalFormatting sqref="T77">
    <cfRule type="cellIs" dxfId="1695" priority="1716" operator="lessThanOrEqual">
      <formula>0</formula>
    </cfRule>
  </conditionalFormatting>
  <conditionalFormatting sqref="T77">
    <cfRule type="cellIs" dxfId="1694" priority="1717" operator="lessThanOrEqual">
      <formula>0</formula>
    </cfRule>
  </conditionalFormatting>
  <conditionalFormatting sqref="T77">
    <cfRule type="cellIs" dxfId="1693" priority="1715" operator="lessThanOrEqual">
      <formula>0</formula>
    </cfRule>
  </conditionalFormatting>
  <conditionalFormatting sqref="T77">
    <cfRule type="cellIs" dxfId="1692" priority="1714" operator="lessThanOrEqual">
      <formula>0</formula>
    </cfRule>
  </conditionalFormatting>
  <conditionalFormatting sqref="T77">
    <cfRule type="cellIs" dxfId="1691" priority="1713" operator="lessThanOrEqual">
      <formula>0</formula>
    </cfRule>
  </conditionalFormatting>
  <conditionalFormatting sqref="T77">
    <cfRule type="cellIs" dxfId="1690" priority="1712" operator="lessThanOrEqual">
      <formula>0</formula>
    </cfRule>
  </conditionalFormatting>
  <conditionalFormatting sqref="T77">
    <cfRule type="cellIs" dxfId="1689" priority="1675" operator="lessThanOrEqual">
      <formula>0</formula>
    </cfRule>
  </conditionalFormatting>
  <conditionalFormatting sqref="T77">
    <cfRule type="cellIs" dxfId="1688" priority="1674" operator="lessThanOrEqual">
      <formula>0</formula>
    </cfRule>
  </conditionalFormatting>
  <conditionalFormatting sqref="T77">
    <cfRule type="cellIs" dxfId="1687" priority="1673" operator="lessThanOrEqual">
      <formula>0</formula>
    </cfRule>
  </conditionalFormatting>
  <conditionalFormatting sqref="T77">
    <cfRule type="cellIs" dxfId="1686" priority="1672" operator="lessThanOrEqual">
      <formula>0</formula>
    </cfRule>
  </conditionalFormatting>
  <conditionalFormatting sqref="T77">
    <cfRule type="cellIs" dxfId="1685" priority="1671" operator="lessThanOrEqual">
      <formula>0</formula>
    </cfRule>
  </conditionalFormatting>
  <conditionalFormatting sqref="T77">
    <cfRule type="cellIs" dxfId="1684" priority="1670" operator="lessThanOrEqual">
      <formula>0</formula>
    </cfRule>
  </conditionalFormatting>
  <conditionalFormatting sqref="T77">
    <cfRule type="cellIs" dxfId="1683" priority="1669" operator="lessThanOrEqual">
      <formula>0</formula>
    </cfRule>
  </conditionalFormatting>
  <conditionalFormatting sqref="T77">
    <cfRule type="cellIs" dxfId="1682" priority="1668" operator="lessThanOrEqual">
      <formula>0</formula>
    </cfRule>
  </conditionalFormatting>
  <conditionalFormatting sqref="T77">
    <cfRule type="cellIs" dxfId="1681" priority="1666" operator="lessThanOrEqual">
      <formula>0</formula>
    </cfRule>
  </conditionalFormatting>
  <conditionalFormatting sqref="T77">
    <cfRule type="cellIs" dxfId="1680" priority="1667" operator="lessThanOrEqual">
      <formula>0</formula>
    </cfRule>
  </conditionalFormatting>
  <conditionalFormatting sqref="T77">
    <cfRule type="cellIs" dxfId="1679" priority="1665" operator="lessThanOrEqual">
      <formula>0</formula>
    </cfRule>
  </conditionalFormatting>
  <conditionalFormatting sqref="T77">
    <cfRule type="cellIs" dxfId="1678" priority="1664" operator="lessThanOrEqual">
      <formula>0</formula>
    </cfRule>
  </conditionalFormatting>
  <conditionalFormatting sqref="T77">
    <cfRule type="cellIs" dxfId="1677" priority="1663" operator="lessThanOrEqual">
      <formula>0</formula>
    </cfRule>
  </conditionalFormatting>
  <conditionalFormatting sqref="T77">
    <cfRule type="cellIs" dxfId="1676" priority="1662" operator="lessThanOrEqual">
      <formula>0</formula>
    </cfRule>
  </conditionalFormatting>
  <conditionalFormatting sqref="T77">
    <cfRule type="cellIs" dxfId="1675" priority="1661" operator="lessThanOrEqual">
      <formula>0</formula>
    </cfRule>
  </conditionalFormatting>
  <conditionalFormatting sqref="T77">
    <cfRule type="cellIs" dxfId="1674" priority="1660" operator="lessThanOrEqual">
      <formula>0</formula>
    </cfRule>
  </conditionalFormatting>
  <conditionalFormatting sqref="T77">
    <cfRule type="cellIs" dxfId="1673" priority="1658" operator="lessThanOrEqual">
      <formula>0</formula>
    </cfRule>
  </conditionalFormatting>
  <conditionalFormatting sqref="T77">
    <cfRule type="cellIs" dxfId="1672" priority="1659" operator="lessThanOrEqual">
      <formula>0</formula>
    </cfRule>
  </conditionalFormatting>
  <conditionalFormatting sqref="T77">
    <cfRule type="cellIs" dxfId="1671" priority="1657" operator="lessThanOrEqual">
      <formula>0</formula>
    </cfRule>
  </conditionalFormatting>
  <conditionalFormatting sqref="T77">
    <cfRule type="cellIs" dxfId="1670" priority="1656" operator="lessThanOrEqual">
      <formula>0</formula>
    </cfRule>
  </conditionalFormatting>
  <conditionalFormatting sqref="T77">
    <cfRule type="cellIs" dxfId="1669" priority="1655" operator="lessThanOrEqual">
      <formula>0</formula>
    </cfRule>
  </conditionalFormatting>
  <conditionalFormatting sqref="T77">
    <cfRule type="cellIs" dxfId="1668" priority="1654" operator="lessThanOrEqual">
      <formula>0</formula>
    </cfRule>
  </conditionalFormatting>
  <conditionalFormatting sqref="T77">
    <cfRule type="cellIs" dxfId="1667" priority="1652" operator="lessThanOrEqual">
      <formula>0</formula>
    </cfRule>
  </conditionalFormatting>
  <conditionalFormatting sqref="T77">
    <cfRule type="cellIs" dxfId="1666" priority="1651" operator="lessThanOrEqual">
      <formula>0</formula>
    </cfRule>
  </conditionalFormatting>
  <conditionalFormatting sqref="T77">
    <cfRule type="cellIs" dxfId="1665" priority="1650" operator="lessThanOrEqual">
      <formula>0</formula>
    </cfRule>
  </conditionalFormatting>
  <conditionalFormatting sqref="T77">
    <cfRule type="cellIs" dxfId="1664" priority="1647" operator="lessThanOrEqual">
      <formula>0</formula>
    </cfRule>
  </conditionalFormatting>
  <conditionalFormatting sqref="T77">
    <cfRule type="cellIs" dxfId="1663" priority="1649" operator="lessThanOrEqual">
      <formula>0</formula>
    </cfRule>
  </conditionalFormatting>
  <conditionalFormatting sqref="T77">
    <cfRule type="cellIs" dxfId="1662" priority="1648" operator="lessThanOrEqual">
      <formula>0</formula>
    </cfRule>
  </conditionalFormatting>
  <conditionalFormatting sqref="T77">
    <cfRule type="cellIs" dxfId="1661" priority="1646" operator="lessThanOrEqual">
      <formula>0</formula>
    </cfRule>
  </conditionalFormatting>
  <conditionalFormatting sqref="T77">
    <cfRule type="cellIs" dxfId="1660" priority="1645" operator="lessThanOrEqual">
      <formula>0</formula>
    </cfRule>
  </conditionalFormatting>
  <conditionalFormatting sqref="T77">
    <cfRule type="cellIs" dxfId="1659" priority="1643" operator="lessThanOrEqual">
      <formula>0</formula>
    </cfRule>
  </conditionalFormatting>
  <conditionalFormatting sqref="T77">
    <cfRule type="cellIs" dxfId="1658" priority="1642" operator="lessThanOrEqual">
      <formula>0</formula>
    </cfRule>
  </conditionalFormatting>
  <conditionalFormatting sqref="T77">
    <cfRule type="cellIs" dxfId="1657" priority="1644" operator="lessThanOrEqual">
      <formula>0</formula>
    </cfRule>
  </conditionalFormatting>
  <conditionalFormatting sqref="T77">
    <cfRule type="cellIs" dxfId="1656" priority="1641" operator="lessThanOrEqual">
      <formula>0</formula>
    </cfRule>
  </conditionalFormatting>
  <conditionalFormatting sqref="T77">
    <cfRule type="cellIs" dxfId="1655" priority="1640" operator="lessThanOrEqual">
      <formula>0</formula>
    </cfRule>
  </conditionalFormatting>
  <conditionalFormatting sqref="T77">
    <cfRule type="cellIs" dxfId="1654" priority="1639" operator="lessThanOrEqual">
      <formula>0</formula>
    </cfRule>
  </conditionalFormatting>
  <conditionalFormatting sqref="T77">
    <cfRule type="cellIs" dxfId="1653" priority="1638" operator="lessThanOrEqual">
      <formula>0</formula>
    </cfRule>
  </conditionalFormatting>
  <conditionalFormatting sqref="T77">
    <cfRule type="cellIs" dxfId="1652" priority="1637" operator="lessThanOrEqual">
      <formula>0</formula>
    </cfRule>
  </conditionalFormatting>
  <conditionalFormatting sqref="T77">
    <cfRule type="cellIs" dxfId="1651" priority="1634" operator="lessThanOrEqual">
      <formula>0</formula>
    </cfRule>
  </conditionalFormatting>
  <conditionalFormatting sqref="T77">
    <cfRule type="cellIs" dxfId="1650" priority="1635" operator="lessThanOrEqual">
      <formula>0</formula>
    </cfRule>
  </conditionalFormatting>
  <conditionalFormatting sqref="T77">
    <cfRule type="cellIs" dxfId="1649" priority="1633" operator="lessThanOrEqual">
      <formula>0</formula>
    </cfRule>
  </conditionalFormatting>
  <conditionalFormatting sqref="T77">
    <cfRule type="cellIs" dxfId="1648" priority="1653" operator="lessThanOrEqual">
      <formula>0</formula>
    </cfRule>
  </conditionalFormatting>
  <conditionalFormatting sqref="T77">
    <cfRule type="cellIs" dxfId="1647" priority="1636" operator="lessThanOrEqual">
      <formula>0</formula>
    </cfRule>
  </conditionalFormatting>
  <conditionalFormatting sqref="T77">
    <cfRule type="cellIs" dxfId="1646" priority="1632" operator="lessThanOrEqual">
      <formula>0</formula>
    </cfRule>
  </conditionalFormatting>
  <conditionalFormatting sqref="T77">
    <cfRule type="cellIs" dxfId="1645" priority="1631" operator="lessThanOrEqual">
      <formula>0</formula>
    </cfRule>
  </conditionalFormatting>
  <conditionalFormatting sqref="T77">
    <cfRule type="cellIs" dxfId="1644" priority="1630" operator="lessThanOrEqual">
      <formula>0</formula>
    </cfRule>
  </conditionalFormatting>
  <conditionalFormatting sqref="T77">
    <cfRule type="cellIs" dxfId="1643" priority="1629" operator="lessThanOrEqual">
      <formula>0</formula>
    </cfRule>
  </conditionalFormatting>
  <conditionalFormatting sqref="T77">
    <cfRule type="cellIs" dxfId="1642" priority="1628" operator="lessThanOrEqual">
      <formula>0</formula>
    </cfRule>
  </conditionalFormatting>
  <conditionalFormatting sqref="T77">
    <cfRule type="cellIs" dxfId="1641" priority="1626" operator="lessThanOrEqual">
      <formula>0</formula>
    </cfRule>
  </conditionalFormatting>
  <conditionalFormatting sqref="T77">
    <cfRule type="cellIs" dxfId="1640" priority="1627" operator="lessThanOrEqual">
      <formula>0</formula>
    </cfRule>
  </conditionalFormatting>
  <conditionalFormatting sqref="T77">
    <cfRule type="cellIs" dxfId="1639" priority="1625" operator="lessThanOrEqual">
      <formula>0</formula>
    </cfRule>
  </conditionalFormatting>
  <conditionalFormatting sqref="T77">
    <cfRule type="cellIs" dxfId="1638" priority="1624" operator="lessThanOrEqual">
      <formula>0</formula>
    </cfRule>
  </conditionalFormatting>
  <conditionalFormatting sqref="T77">
    <cfRule type="cellIs" dxfId="1637" priority="1623" operator="lessThanOrEqual">
      <formula>0</formula>
    </cfRule>
  </conditionalFormatting>
  <conditionalFormatting sqref="T77">
    <cfRule type="cellIs" dxfId="1636" priority="1622" operator="lessThanOrEqual">
      <formula>0</formula>
    </cfRule>
  </conditionalFormatting>
  <conditionalFormatting sqref="T72">
    <cfRule type="cellIs" dxfId="1635" priority="1621" operator="lessThanOrEqual">
      <formula>0</formula>
    </cfRule>
  </conditionalFormatting>
  <conditionalFormatting sqref="T72">
    <cfRule type="cellIs" dxfId="1634" priority="1620" operator="lessThanOrEqual">
      <formula>0</formula>
    </cfRule>
  </conditionalFormatting>
  <conditionalFormatting sqref="T72">
    <cfRule type="cellIs" dxfId="1633" priority="1619" operator="lessThanOrEqual">
      <formula>0</formula>
    </cfRule>
  </conditionalFormatting>
  <conditionalFormatting sqref="T72">
    <cfRule type="cellIs" dxfId="1632" priority="1618" operator="lessThanOrEqual">
      <formula>0</formula>
    </cfRule>
  </conditionalFormatting>
  <conditionalFormatting sqref="T72">
    <cfRule type="cellIs" dxfId="1631" priority="1616" operator="lessThanOrEqual">
      <formula>0</formula>
    </cfRule>
  </conditionalFormatting>
  <conditionalFormatting sqref="T72">
    <cfRule type="cellIs" dxfId="1630" priority="1617" operator="lessThanOrEqual">
      <formula>0</formula>
    </cfRule>
  </conditionalFormatting>
  <conditionalFormatting sqref="T72">
    <cfRule type="cellIs" dxfId="1629" priority="1615" operator="lessThanOrEqual">
      <formula>0</formula>
    </cfRule>
  </conditionalFormatting>
  <conditionalFormatting sqref="T72">
    <cfRule type="cellIs" dxfId="1628" priority="1614" operator="lessThanOrEqual">
      <formula>0</formula>
    </cfRule>
  </conditionalFormatting>
  <conditionalFormatting sqref="T72">
    <cfRule type="cellIs" dxfId="1627" priority="1613" operator="lessThanOrEqual">
      <formula>0</formula>
    </cfRule>
  </conditionalFormatting>
  <conditionalFormatting sqref="T72">
    <cfRule type="cellIs" dxfId="1626" priority="1612" operator="lessThanOrEqual">
      <formula>0</formula>
    </cfRule>
  </conditionalFormatting>
  <conditionalFormatting sqref="T72">
    <cfRule type="cellIs" dxfId="1625" priority="1610" operator="lessThanOrEqual">
      <formula>0</formula>
    </cfRule>
  </conditionalFormatting>
  <conditionalFormatting sqref="T72">
    <cfRule type="cellIs" dxfId="1624" priority="1609" operator="lessThanOrEqual">
      <formula>0</formula>
    </cfRule>
  </conditionalFormatting>
  <conditionalFormatting sqref="T72">
    <cfRule type="cellIs" dxfId="1623" priority="1608" operator="lessThanOrEqual">
      <formula>0</formula>
    </cfRule>
  </conditionalFormatting>
  <conditionalFormatting sqref="T72">
    <cfRule type="cellIs" dxfId="1622" priority="1605" operator="lessThanOrEqual">
      <formula>0</formula>
    </cfRule>
  </conditionalFormatting>
  <conditionalFormatting sqref="T72">
    <cfRule type="cellIs" dxfId="1621" priority="1607" operator="lessThanOrEqual">
      <formula>0</formula>
    </cfRule>
  </conditionalFormatting>
  <conditionalFormatting sqref="T72">
    <cfRule type="cellIs" dxfId="1620" priority="1606" operator="lessThanOrEqual">
      <formula>0</formula>
    </cfRule>
  </conditionalFormatting>
  <conditionalFormatting sqref="T72">
    <cfRule type="cellIs" dxfId="1619" priority="1604" operator="lessThanOrEqual">
      <formula>0</formula>
    </cfRule>
  </conditionalFormatting>
  <conditionalFormatting sqref="T72">
    <cfRule type="cellIs" dxfId="1618" priority="1603" operator="lessThanOrEqual">
      <formula>0</formula>
    </cfRule>
  </conditionalFormatting>
  <conditionalFormatting sqref="T72">
    <cfRule type="cellIs" dxfId="1617" priority="1601" operator="lessThanOrEqual">
      <formula>0</formula>
    </cfRule>
  </conditionalFormatting>
  <conditionalFormatting sqref="T72">
    <cfRule type="cellIs" dxfId="1616" priority="1600" operator="lessThanOrEqual">
      <formula>0</formula>
    </cfRule>
  </conditionalFormatting>
  <conditionalFormatting sqref="T72">
    <cfRule type="cellIs" dxfId="1615" priority="1602" operator="lessThanOrEqual">
      <formula>0</formula>
    </cfRule>
  </conditionalFormatting>
  <conditionalFormatting sqref="T72">
    <cfRule type="cellIs" dxfId="1614" priority="1599" operator="lessThanOrEqual">
      <formula>0</formula>
    </cfRule>
  </conditionalFormatting>
  <conditionalFormatting sqref="T72">
    <cfRule type="cellIs" dxfId="1613" priority="1598" operator="lessThanOrEqual">
      <formula>0</formula>
    </cfRule>
  </conditionalFormatting>
  <conditionalFormatting sqref="T72">
    <cfRule type="cellIs" dxfId="1612" priority="1597" operator="lessThanOrEqual">
      <formula>0</formula>
    </cfRule>
  </conditionalFormatting>
  <conditionalFormatting sqref="T72">
    <cfRule type="cellIs" dxfId="1611" priority="1596" operator="lessThanOrEqual">
      <formula>0</formula>
    </cfRule>
  </conditionalFormatting>
  <conditionalFormatting sqref="T72">
    <cfRule type="cellIs" dxfId="1610" priority="1595" operator="lessThanOrEqual">
      <formula>0</formula>
    </cfRule>
  </conditionalFormatting>
  <conditionalFormatting sqref="T72">
    <cfRule type="cellIs" dxfId="1609" priority="1592" operator="lessThanOrEqual">
      <formula>0</formula>
    </cfRule>
  </conditionalFormatting>
  <conditionalFormatting sqref="T72">
    <cfRule type="cellIs" dxfId="1608" priority="1593" operator="lessThanOrEqual">
      <formula>0</formula>
    </cfRule>
  </conditionalFormatting>
  <conditionalFormatting sqref="T72">
    <cfRule type="cellIs" dxfId="1607" priority="1591" operator="lessThanOrEqual">
      <formula>0</formula>
    </cfRule>
  </conditionalFormatting>
  <conditionalFormatting sqref="T72">
    <cfRule type="cellIs" dxfId="1606" priority="1611" operator="lessThanOrEqual">
      <formula>0</formula>
    </cfRule>
  </conditionalFormatting>
  <conditionalFormatting sqref="T72">
    <cfRule type="cellIs" dxfId="1605" priority="1594" operator="lessThanOrEqual">
      <formula>0</formula>
    </cfRule>
  </conditionalFormatting>
  <conditionalFormatting sqref="T72">
    <cfRule type="cellIs" dxfId="1604" priority="1590" operator="lessThanOrEqual">
      <formula>0</formula>
    </cfRule>
  </conditionalFormatting>
  <conditionalFormatting sqref="T72">
    <cfRule type="cellIs" dxfId="1603" priority="1589" operator="lessThanOrEqual">
      <formula>0</formula>
    </cfRule>
  </conditionalFormatting>
  <conditionalFormatting sqref="T72">
    <cfRule type="cellIs" dxfId="1602" priority="1588" operator="lessThanOrEqual">
      <formula>0</formula>
    </cfRule>
  </conditionalFormatting>
  <conditionalFormatting sqref="T72">
    <cfRule type="cellIs" dxfId="1601" priority="1587" operator="lessThanOrEqual">
      <formula>0</formula>
    </cfRule>
  </conditionalFormatting>
  <conditionalFormatting sqref="T72">
    <cfRule type="cellIs" dxfId="1600" priority="1586" operator="lessThanOrEqual">
      <formula>0</formula>
    </cfRule>
  </conditionalFormatting>
  <conditionalFormatting sqref="T72">
    <cfRule type="cellIs" dxfId="1599" priority="1584" operator="lessThanOrEqual">
      <formula>0</formula>
    </cfRule>
  </conditionalFormatting>
  <conditionalFormatting sqref="T72">
    <cfRule type="cellIs" dxfId="1598" priority="1585" operator="lessThanOrEqual">
      <formula>0</formula>
    </cfRule>
  </conditionalFormatting>
  <conditionalFormatting sqref="T72">
    <cfRule type="cellIs" dxfId="1597" priority="1583" operator="lessThanOrEqual">
      <formula>0</formula>
    </cfRule>
  </conditionalFormatting>
  <conditionalFormatting sqref="T72">
    <cfRule type="cellIs" dxfId="1596" priority="1582" operator="lessThanOrEqual">
      <formula>0</formula>
    </cfRule>
  </conditionalFormatting>
  <conditionalFormatting sqref="T72">
    <cfRule type="cellIs" dxfId="1595" priority="1581" operator="lessThanOrEqual">
      <formula>0</formula>
    </cfRule>
  </conditionalFormatting>
  <conditionalFormatting sqref="T72">
    <cfRule type="cellIs" dxfId="1594" priority="1580" operator="lessThanOrEqual">
      <formula>0</formula>
    </cfRule>
  </conditionalFormatting>
  <conditionalFormatting sqref="T72">
    <cfRule type="cellIs" dxfId="1593" priority="1578" operator="lessThanOrEqual">
      <formula>0</formula>
    </cfRule>
  </conditionalFormatting>
  <conditionalFormatting sqref="T72">
    <cfRule type="cellIs" dxfId="1592" priority="1577" operator="lessThanOrEqual">
      <formula>0</formula>
    </cfRule>
  </conditionalFormatting>
  <conditionalFormatting sqref="T72">
    <cfRule type="cellIs" dxfId="1591" priority="1576" operator="lessThanOrEqual">
      <formula>0</formula>
    </cfRule>
  </conditionalFormatting>
  <conditionalFormatting sqref="T72">
    <cfRule type="cellIs" dxfId="1590" priority="1573" operator="lessThanOrEqual">
      <formula>0</formula>
    </cfRule>
  </conditionalFormatting>
  <conditionalFormatting sqref="T72">
    <cfRule type="cellIs" dxfId="1589" priority="1575" operator="lessThanOrEqual">
      <formula>0</formula>
    </cfRule>
  </conditionalFormatting>
  <conditionalFormatting sqref="T72">
    <cfRule type="cellIs" dxfId="1588" priority="1574" operator="lessThanOrEqual">
      <formula>0</formula>
    </cfRule>
  </conditionalFormatting>
  <conditionalFormatting sqref="T72">
    <cfRule type="cellIs" dxfId="1587" priority="1572" operator="lessThanOrEqual">
      <formula>0</formula>
    </cfRule>
  </conditionalFormatting>
  <conditionalFormatting sqref="T72">
    <cfRule type="cellIs" dxfId="1586" priority="1571" operator="lessThanOrEqual">
      <formula>0</formula>
    </cfRule>
  </conditionalFormatting>
  <conditionalFormatting sqref="T72">
    <cfRule type="cellIs" dxfId="1585" priority="1569" operator="lessThanOrEqual">
      <formula>0</formula>
    </cfRule>
  </conditionalFormatting>
  <conditionalFormatting sqref="T72">
    <cfRule type="cellIs" dxfId="1584" priority="1568" operator="lessThanOrEqual">
      <formula>0</formula>
    </cfRule>
  </conditionalFormatting>
  <conditionalFormatting sqref="T72">
    <cfRule type="cellIs" dxfId="1583" priority="1570" operator="lessThanOrEqual">
      <formula>0</formula>
    </cfRule>
  </conditionalFormatting>
  <conditionalFormatting sqref="T72">
    <cfRule type="cellIs" dxfId="1582" priority="1567" operator="lessThanOrEqual">
      <formula>0</formula>
    </cfRule>
  </conditionalFormatting>
  <conditionalFormatting sqref="T72">
    <cfRule type="cellIs" dxfId="1581" priority="1566" operator="lessThanOrEqual">
      <formula>0</formula>
    </cfRule>
  </conditionalFormatting>
  <conditionalFormatting sqref="T72">
    <cfRule type="cellIs" dxfId="1580" priority="1565" operator="lessThanOrEqual">
      <formula>0</formula>
    </cfRule>
  </conditionalFormatting>
  <conditionalFormatting sqref="T72">
    <cfRule type="cellIs" dxfId="1579" priority="1564" operator="lessThanOrEqual">
      <formula>0</formula>
    </cfRule>
  </conditionalFormatting>
  <conditionalFormatting sqref="T72">
    <cfRule type="cellIs" dxfId="1578" priority="1563" operator="lessThanOrEqual">
      <formula>0</formula>
    </cfRule>
  </conditionalFormatting>
  <conditionalFormatting sqref="T72">
    <cfRule type="cellIs" dxfId="1577" priority="1560" operator="lessThanOrEqual">
      <formula>0</formula>
    </cfRule>
  </conditionalFormatting>
  <conditionalFormatting sqref="T72">
    <cfRule type="cellIs" dxfId="1576" priority="1561" operator="lessThanOrEqual">
      <formula>0</formula>
    </cfRule>
  </conditionalFormatting>
  <conditionalFormatting sqref="T72">
    <cfRule type="cellIs" dxfId="1575" priority="1559" operator="lessThanOrEqual">
      <formula>0</formula>
    </cfRule>
  </conditionalFormatting>
  <conditionalFormatting sqref="T72">
    <cfRule type="cellIs" dxfId="1574" priority="1579" operator="lessThanOrEqual">
      <formula>0</formula>
    </cfRule>
  </conditionalFormatting>
  <conditionalFormatting sqref="T72">
    <cfRule type="cellIs" dxfId="1573" priority="1562" operator="lessThanOrEqual">
      <formula>0</formula>
    </cfRule>
  </conditionalFormatting>
  <conditionalFormatting sqref="T72">
    <cfRule type="cellIs" dxfId="1572" priority="1558" operator="lessThanOrEqual">
      <formula>0</formula>
    </cfRule>
  </conditionalFormatting>
  <conditionalFormatting sqref="T72">
    <cfRule type="cellIs" dxfId="1571" priority="1557" operator="lessThanOrEqual">
      <formula>0</formula>
    </cfRule>
  </conditionalFormatting>
  <conditionalFormatting sqref="T72">
    <cfRule type="cellIs" dxfId="1570" priority="1556" operator="lessThanOrEqual">
      <formula>0</formula>
    </cfRule>
  </conditionalFormatting>
  <conditionalFormatting sqref="T72">
    <cfRule type="cellIs" dxfId="1569" priority="1547" operator="lessThanOrEqual">
      <formula>0</formula>
    </cfRule>
  </conditionalFormatting>
  <conditionalFormatting sqref="T72">
    <cfRule type="cellIs" dxfId="1568" priority="1546" operator="lessThanOrEqual">
      <formula>0</formula>
    </cfRule>
  </conditionalFormatting>
  <conditionalFormatting sqref="T72">
    <cfRule type="cellIs" dxfId="1567" priority="1545" operator="lessThanOrEqual">
      <formula>0</formula>
    </cfRule>
  </conditionalFormatting>
  <conditionalFormatting sqref="T72">
    <cfRule type="cellIs" dxfId="1566" priority="1544" operator="lessThanOrEqual">
      <formula>0</formula>
    </cfRule>
  </conditionalFormatting>
  <conditionalFormatting sqref="T72">
    <cfRule type="cellIs" dxfId="1565" priority="1543" operator="lessThanOrEqual">
      <formula>0</formula>
    </cfRule>
  </conditionalFormatting>
  <conditionalFormatting sqref="T72">
    <cfRule type="cellIs" dxfId="1564" priority="1542" operator="lessThanOrEqual">
      <formula>0</formula>
    </cfRule>
  </conditionalFormatting>
  <conditionalFormatting sqref="T72">
    <cfRule type="cellIs" dxfId="1563" priority="1541" operator="lessThanOrEqual">
      <formula>0</formula>
    </cfRule>
  </conditionalFormatting>
  <conditionalFormatting sqref="T72">
    <cfRule type="cellIs" dxfId="1562" priority="1540" operator="lessThanOrEqual">
      <formula>0</formula>
    </cfRule>
  </conditionalFormatting>
  <conditionalFormatting sqref="T72">
    <cfRule type="cellIs" dxfId="1561" priority="1538" operator="lessThanOrEqual">
      <formula>0</formula>
    </cfRule>
  </conditionalFormatting>
  <conditionalFormatting sqref="T72">
    <cfRule type="cellIs" dxfId="1560" priority="1539" operator="lessThanOrEqual">
      <formula>0</formula>
    </cfRule>
  </conditionalFormatting>
  <conditionalFormatting sqref="T72">
    <cfRule type="cellIs" dxfId="1559" priority="1537" operator="lessThanOrEqual">
      <formula>0</formula>
    </cfRule>
  </conditionalFormatting>
  <conditionalFormatting sqref="T72">
    <cfRule type="cellIs" dxfId="1558" priority="1536" operator="lessThanOrEqual">
      <formula>0</formula>
    </cfRule>
  </conditionalFormatting>
  <conditionalFormatting sqref="T72">
    <cfRule type="cellIs" dxfId="1557" priority="1535" operator="lessThanOrEqual">
      <formula>0</formula>
    </cfRule>
  </conditionalFormatting>
  <conditionalFormatting sqref="T72">
    <cfRule type="cellIs" dxfId="1556" priority="1534" operator="lessThanOrEqual">
      <formula>0</formula>
    </cfRule>
  </conditionalFormatting>
  <conditionalFormatting sqref="T72">
    <cfRule type="cellIs" dxfId="1555" priority="1533" operator="lessThanOrEqual">
      <formula>0</formula>
    </cfRule>
  </conditionalFormatting>
  <conditionalFormatting sqref="T72">
    <cfRule type="cellIs" dxfId="1554" priority="1532" operator="lessThanOrEqual">
      <formula>0</formula>
    </cfRule>
  </conditionalFormatting>
  <conditionalFormatting sqref="T72">
    <cfRule type="cellIs" dxfId="1553" priority="1531" operator="lessThanOrEqual">
      <formula>0</formula>
    </cfRule>
  </conditionalFormatting>
  <conditionalFormatting sqref="T72">
    <cfRule type="cellIs" dxfId="1552" priority="1530" operator="lessThanOrEqual">
      <formula>0</formula>
    </cfRule>
  </conditionalFormatting>
  <conditionalFormatting sqref="T72">
    <cfRule type="cellIs" dxfId="1551" priority="1529" operator="lessThanOrEqual">
      <formula>0</formula>
    </cfRule>
  </conditionalFormatting>
  <conditionalFormatting sqref="T72">
    <cfRule type="cellIs" dxfId="1550" priority="1528" operator="lessThanOrEqual">
      <formula>0</formula>
    </cfRule>
  </conditionalFormatting>
  <conditionalFormatting sqref="T72">
    <cfRule type="cellIs" dxfId="1549" priority="1527" operator="lessThanOrEqual">
      <formula>0</formula>
    </cfRule>
  </conditionalFormatting>
  <conditionalFormatting sqref="T72">
    <cfRule type="cellIs" dxfId="1548" priority="1526" operator="lessThanOrEqual">
      <formula>0</formula>
    </cfRule>
  </conditionalFormatting>
  <conditionalFormatting sqref="T72">
    <cfRule type="cellIs" dxfId="1547" priority="1525" operator="lessThanOrEqual">
      <formula>0</formula>
    </cfRule>
  </conditionalFormatting>
  <conditionalFormatting sqref="T72">
    <cfRule type="cellIs" dxfId="1546" priority="1524" operator="lessThanOrEqual">
      <formula>0</formula>
    </cfRule>
  </conditionalFormatting>
  <conditionalFormatting sqref="T72">
    <cfRule type="cellIs" dxfId="1545" priority="1516" operator="lessThanOrEqual">
      <formula>0</formula>
    </cfRule>
  </conditionalFormatting>
  <conditionalFormatting sqref="T72">
    <cfRule type="cellIs" dxfId="1544" priority="1515" operator="lessThanOrEqual">
      <formula>0</formula>
    </cfRule>
  </conditionalFormatting>
  <conditionalFormatting sqref="T72">
    <cfRule type="cellIs" dxfId="1543" priority="1514" operator="lessThanOrEqual">
      <formula>0</formula>
    </cfRule>
  </conditionalFormatting>
  <conditionalFormatting sqref="T72">
    <cfRule type="cellIs" dxfId="1542" priority="1513" operator="lessThanOrEqual">
      <formula>0</formula>
    </cfRule>
  </conditionalFormatting>
  <conditionalFormatting sqref="T72">
    <cfRule type="cellIs" dxfId="1541" priority="1512" operator="lessThanOrEqual">
      <formula>0</formula>
    </cfRule>
  </conditionalFormatting>
  <conditionalFormatting sqref="T72">
    <cfRule type="cellIs" dxfId="1540" priority="1523" operator="lessThanOrEqual">
      <formula>0</formula>
    </cfRule>
  </conditionalFormatting>
  <conditionalFormatting sqref="T72">
    <cfRule type="cellIs" dxfId="1539" priority="1522" operator="lessThanOrEqual">
      <formula>0</formula>
    </cfRule>
  </conditionalFormatting>
  <conditionalFormatting sqref="T72">
    <cfRule type="cellIs" dxfId="1538" priority="1521" operator="lessThanOrEqual">
      <formula>0</formula>
    </cfRule>
  </conditionalFormatting>
  <conditionalFormatting sqref="T72">
    <cfRule type="cellIs" dxfId="1537" priority="1520" operator="lessThanOrEqual">
      <formula>0</formula>
    </cfRule>
  </conditionalFormatting>
  <conditionalFormatting sqref="T72">
    <cfRule type="cellIs" dxfId="1536" priority="1519" operator="lessThanOrEqual">
      <formula>0</formula>
    </cfRule>
  </conditionalFormatting>
  <conditionalFormatting sqref="T72">
    <cfRule type="cellIs" dxfId="1535" priority="1518" operator="lessThanOrEqual">
      <formula>0</formula>
    </cfRule>
  </conditionalFormatting>
  <conditionalFormatting sqref="T72">
    <cfRule type="cellIs" dxfId="1534" priority="1517" operator="lessThanOrEqual">
      <formula>0</formula>
    </cfRule>
  </conditionalFormatting>
  <conditionalFormatting sqref="T72">
    <cfRule type="cellIs" dxfId="1533" priority="1555" operator="lessThanOrEqual">
      <formula>0</formula>
    </cfRule>
  </conditionalFormatting>
  <conditionalFormatting sqref="T72">
    <cfRule type="cellIs" dxfId="1532" priority="1554" operator="lessThanOrEqual">
      <formula>0</formula>
    </cfRule>
  </conditionalFormatting>
  <conditionalFormatting sqref="T72">
    <cfRule type="cellIs" dxfId="1531" priority="1552" operator="lessThanOrEqual">
      <formula>0</formula>
    </cfRule>
  </conditionalFormatting>
  <conditionalFormatting sqref="T72">
    <cfRule type="cellIs" dxfId="1530" priority="1553" operator="lessThanOrEqual">
      <formula>0</formula>
    </cfRule>
  </conditionalFormatting>
  <conditionalFormatting sqref="T72">
    <cfRule type="cellIs" dxfId="1529" priority="1551" operator="lessThanOrEqual">
      <formula>0</formula>
    </cfRule>
  </conditionalFormatting>
  <conditionalFormatting sqref="T72">
    <cfRule type="cellIs" dxfId="1528" priority="1550" operator="lessThanOrEqual">
      <formula>0</formula>
    </cfRule>
  </conditionalFormatting>
  <conditionalFormatting sqref="T72">
    <cfRule type="cellIs" dxfId="1527" priority="1549" operator="lessThanOrEqual">
      <formula>0</formula>
    </cfRule>
  </conditionalFormatting>
  <conditionalFormatting sqref="T72">
    <cfRule type="cellIs" dxfId="1526" priority="1548" operator="lessThanOrEqual">
      <formula>0</formula>
    </cfRule>
  </conditionalFormatting>
  <conditionalFormatting sqref="T72">
    <cfRule type="cellIs" dxfId="1525" priority="1511" operator="lessThanOrEqual">
      <formula>0</formula>
    </cfRule>
  </conditionalFormatting>
  <conditionalFormatting sqref="T72">
    <cfRule type="cellIs" dxfId="1524" priority="1510" operator="lessThanOrEqual">
      <formula>0</formula>
    </cfRule>
  </conditionalFormatting>
  <conditionalFormatting sqref="T72">
    <cfRule type="cellIs" dxfId="1523" priority="1509" operator="lessThanOrEqual">
      <formula>0</formula>
    </cfRule>
  </conditionalFormatting>
  <conditionalFormatting sqref="T72">
    <cfRule type="cellIs" dxfId="1522" priority="1507" operator="lessThanOrEqual">
      <formula>0</formula>
    </cfRule>
  </conditionalFormatting>
  <conditionalFormatting sqref="T72">
    <cfRule type="cellIs" dxfId="1521" priority="1508" operator="lessThanOrEqual">
      <formula>0</formula>
    </cfRule>
  </conditionalFormatting>
  <conditionalFormatting sqref="T72">
    <cfRule type="cellIs" dxfId="1520" priority="1506" operator="lessThanOrEqual">
      <formula>0</formula>
    </cfRule>
  </conditionalFormatting>
  <conditionalFormatting sqref="T72">
    <cfRule type="cellIs" dxfId="1519" priority="1505" operator="lessThanOrEqual">
      <formula>0</formula>
    </cfRule>
  </conditionalFormatting>
  <conditionalFormatting sqref="T72">
    <cfRule type="cellIs" dxfId="1518" priority="1504" operator="lessThanOrEqual">
      <formula>0</formula>
    </cfRule>
  </conditionalFormatting>
  <conditionalFormatting sqref="T72">
    <cfRule type="cellIs" dxfId="1517" priority="1503" operator="lessThanOrEqual">
      <formula>0</formula>
    </cfRule>
  </conditionalFormatting>
  <conditionalFormatting sqref="T72">
    <cfRule type="cellIs" dxfId="1516" priority="1501" operator="lessThanOrEqual">
      <formula>0</formula>
    </cfRule>
  </conditionalFormatting>
  <conditionalFormatting sqref="T72">
    <cfRule type="cellIs" dxfId="1515" priority="1500" operator="lessThanOrEqual">
      <formula>0</formula>
    </cfRule>
  </conditionalFormatting>
  <conditionalFormatting sqref="T72">
    <cfRule type="cellIs" dxfId="1514" priority="1499" operator="lessThanOrEqual">
      <formula>0</formula>
    </cfRule>
  </conditionalFormatting>
  <conditionalFormatting sqref="T72">
    <cfRule type="cellIs" dxfId="1513" priority="1496" operator="lessThanOrEqual">
      <formula>0</formula>
    </cfRule>
  </conditionalFormatting>
  <conditionalFormatting sqref="T72">
    <cfRule type="cellIs" dxfId="1512" priority="1498" operator="lessThanOrEqual">
      <formula>0</formula>
    </cfRule>
  </conditionalFormatting>
  <conditionalFormatting sqref="T72">
    <cfRule type="cellIs" dxfId="1511" priority="1497" operator="lessThanOrEqual">
      <formula>0</formula>
    </cfRule>
  </conditionalFormatting>
  <conditionalFormatting sqref="T72">
    <cfRule type="cellIs" dxfId="1510" priority="1495" operator="lessThanOrEqual">
      <formula>0</formula>
    </cfRule>
  </conditionalFormatting>
  <conditionalFormatting sqref="T72">
    <cfRule type="cellIs" dxfId="1509" priority="1494" operator="lessThanOrEqual">
      <formula>0</formula>
    </cfRule>
  </conditionalFormatting>
  <conditionalFormatting sqref="T72">
    <cfRule type="cellIs" dxfId="1508" priority="1492" operator="lessThanOrEqual">
      <formula>0</formula>
    </cfRule>
  </conditionalFormatting>
  <conditionalFormatting sqref="T72">
    <cfRule type="cellIs" dxfId="1507" priority="1491" operator="lessThanOrEqual">
      <formula>0</formula>
    </cfRule>
  </conditionalFormatting>
  <conditionalFormatting sqref="T72">
    <cfRule type="cellIs" dxfId="1506" priority="1493" operator="lessThanOrEqual">
      <formula>0</formula>
    </cfRule>
  </conditionalFormatting>
  <conditionalFormatting sqref="T72">
    <cfRule type="cellIs" dxfId="1505" priority="1490" operator="lessThanOrEqual">
      <formula>0</formula>
    </cfRule>
  </conditionalFormatting>
  <conditionalFormatting sqref="T72">
    <cfRule type="cellIs" dxfId="1504" priority="1489" operator="lessThanOrEqual">
      <formula>0</formula>
    </cfRule>
  </conditionalFormatting>
  <conditionalFormatting sqref="T72">
    <cfRule type="cellIs" dxfId="1503" priority="1488" operator="lessThanOrEqual">
      <formula>0</formula>
    </cfRule>
  </conditionalFormatting>
  <conditionalFormatting sqref="T72">
    <cfRule type="cellIs" dxfId="1502" priority="1487" operator="lessThanOrEqual">
      <formula>0</formula>
    </cfRule>
  </conditionalFormatting>
  <conditionalFormatting sqref="T72">
    <cfRule type="cellIs" dxfId="1501" priority="1486" operator="lessThanOrEqual">
      <formula>0</formula>
    </cfRule>
  </conditionalFormatting>
  <conditionalFormatting sqref="T72">
    <cfRule type="cellIs" dxfId="1500" priority="1483" operator="lessThanOrEqual">
      <formula>0</formula>
    </cfRule>
  </conditionalFormatting>
  <conditionalFormatting sqref="T72">
    <cfRule type="cellIs" dxfId="1499" priority="1484" operator="lessThanOrEqual">
      <formula>0</formula>
    </cfRule>
  </conditionalFormatting>
  <conditionalFormatting sqref="T72">
    <cfRule type="cellIs" dxfId="1498" priority="1482" operator="lessThanOrEqual">
      <formula>0</formula>
    </cfRule>
  </conditionalFormatting>
  <conditionalFormatting sqref="T72">
    <cfRule type="cellIs" dxfId="1497" priority="1502" operator="lessThanOrEqual">
      <formula>0</formula>
    </cfRule>
  </conditionalFormatting>
  <conditionalFormatting sqref="T72">
    <cfRule type="cellIs" dxfId="1496" priority="1485" operator="lessThanOrEqual">
      <formula>0</formula>
    </cfRule>
  </conditionalFormatting>
  <conditionalFormatting sqref="T72">
    <cfRule type="cellIs" dxfId="1495" priority="1481" operator="lessThanOrEqual">
      <formula>0</formula>
    </cfRule>
  </conditionalFormatting>
  <conditionalFormatting sqref="T72">
    <cfRule type="cellIs" dxfId="1494" priority="1480" operator="lessThanOrEqual">
      <formula>0</formula>
    </cfRule>
  </conditionalFormatting>
  <conditionalFormatting sqref="T72">
    <cfRule type="cellIs" dxfId="1493" priority="1479" operator="lessThanOrEqual">
      <formula>0</formula>
    </cfRule>
  </conditionalFormatting>
  <conditionalFormatting sqref="T72">
    <cfRule type="cellIs" dxfId="1492" priority="1477" operator="lessThanOrEqual">
      <formula>0</formula>
    </cfRule>
  </conditionalFormatting>
  <conditionalFormatting sqref="T72">
    <cfRule type="cellIs" dxfId="1491" priority="1476" operator="lessThanOrEqual">
      <formula>0</formula>
    </cfRule>
  </conditionalFormatting>
  <conditionalFormatting sqref="T72">
    <cfRule type="cellIs" dxfId="1490" priority="1475" operator="lessThanOrEqual">
      <formula>0</formula>
    </cfRule>
  </conditionalFormatting>
  <conditionalFormatting sqref="T72">
    <cfRule type="cellIs" dxfId="1489" priority="1472" operator="lessThanOrEqual">
      <formula>0</formula>
    </cfRule>
  </conditionalFormatting>
  <conditionalFormatting sqref="T72">
    <cfRule type="cellIs" dxfId="1488" priority="1474" operator="lessThanOrEqual">
      <formula>0</formula>
    </cfRule>
  </conditionalFormatting>
  <conditionalFormatting sqref="T72">
    <cfRule type="cellIs" dxfId="1487" priority="1473" operator="lessThanOrEqual">
      <formula>0</formula>
    </cfRule>
  </conditionalFormatting>
  <conditionalFormatting sqref="T72">
    <cfRule type="cellIs" dxfId="1486" priority="1471" operator="lessThanOrEqual">
      <formula>0</formula>
    </cfRule>
  </conditionalFormatting>
  <conditionalFormatting sqref="T72">
    <cfRule type="cellIs" dxfId="1485" priority="1470" operator="lessThanOrEqual">
      <formula>0</formula>
    </cfRule>
  </conditionalFormatting>
  <conditionalFormatting sqref="T72">
    <cfRule type="cellIs" dxfId="1484" priority="1468" operator="lessThanOrEqual">
      <formula>0</formula>
    </cfRule>
  </conditionalFormatting>
  <conditionalFormatting sqref="T72">
    <cfRule type="cellIs" dxfId="1483" priority="1467" operator="lessThanOrEqual">
      <formula>0</formula>
    </cfRule>
  </conditionalFormatting>
  <conditionalFormatting sqref="T72">
    <cfRule type="cellIs" dxfId="1482" priority="1469" operator="lessThanOrEqual">
      <formula>0</formula>
    </cfRule>
  </conditionalFormatting>
  <conditionalFormatting sqref="T72">
    <cfRule type="cellIs" dxfId="1481" priority="1466" operator="lessThanOrEqual">
      <formula>0</formula>
    </cfRule>
  </conditionalFormatting>
  <conditionalFormatting sqref="T72">
    <cfRule type="cellIs" dxfId="1480" priority="1465" operator="lessThanOrEqual">
      <formula>0</formula>
    </cfRule>
  </conditionalFormatting>
  <conditionalFormatting sqref="T72">
    <cfRule type="cellIs" dxfId="1479" priority="1464" operator="lessThanOrEqual">
      <formula>0</formula>
    </cfRule>
  </conditionalFormatting>
  <conditionalFormatting sqref="T72">
    <cfRule type="cellIs" dxfId="1478" priority="1463" operator="lessThanOrEqual">
      <formula>0</formula>
    </cfRule>
  </conditionalFormatting>
  <conditionalFormatting sqref="T72">
    <cfRule type="cellIs" dxfId="1477" priority="1462" operator="lessThanOrEqual">
      <formula>0</formula>
    </cfRule>
  </conditionalFormatting>
  <conditionalFormatting sqref="T72">
    <cfRule type="cellIs" dxfId="1476" priority="1459" operator="lessThanOrEqual">
      <formula>0</formula>
    </cfRule>
  </conditionalFormatting>
  <conditionalFormatting sqref="T72">
    <cfRule type="cellIs" dxfId="1475" priority="1460" operator="lessThanOrEqual">
      <formula>0</formula>
    </cfRule>
  </conditionalFormatting>
  <conditionalFormatting sqref="T72">
    <cfRule type="cellIs" dxfId="1474" priority="1458" operator="lessThanOrEqual">
      <formula>0</formula>
    </cfRule>
  </conditionalFormatting>
  <conditionalFormatting sqref="T72">
    <cfRule type="cellIs" dxfId="1473" priority="1478" operator="lessThanOrEqual">
      <formula>0</formula>
    </cfRule>
  </conditionalFormatting>
  <conditionalFormatting sqref="T72">
    <cfRule type="cellIs" dxfId="1472" priority="1461" operator="lessThanOrEqual">
      <formula>0</formula>
    </cfRule>
  </conditionalFormatting>
  <conditionalFormatting sqref="T72">
    <cfRule type="cellIs" dxfId="1471" priority="1457" operator="lessThanOrEqual">
      <formula>0</formula>
    </cfRule>
  </conditionalFormatting>
  <conditionalFormatting sqref="T72">
    <cfRule type="cellIs" dxfId="1470" priority="1456" operator="lessThanOrEqual">
      <formula>0</formula>
    </cfRule>
  </conditionalFormatting>
  <conditionalFormatting sqref="T72">
    <cfRule type="cellIs" dxfId="1469" priority="1455" operator="lessThanOrEqual">
      <formula>0</formula>
    </cfRule>
  </conditionalFormatting>
  <conditionalFormatting sqref="T72">
    <cfRule type="cellIs" dxfId="1468" priority="1446" operator="lessThanOrEqual">
      <formula>0</formula>
    </cfRule>
  </conditionalFormatting>
  <conditionalFormatting sqref="T72">
    <cfRule type="cellIs" dxfId="1467" priority="1445" operator="lessThanOrEqual">
      <formula>0</formula>
    </cfRule>
  </conditionalFormatting>
  <conditionalFormatting sqref="T72">
    <cfRule type="cellIs" dxfId="1466" priority="1444" operator="lessThanOrEqual">
      <formula>0</formula>
    </cfRule>
  </conditionalFormatting>
  <conditionalFormatting sqref="T72">
    <cfRule type="cellIs" dxfId="1465" priority="1443" operator="lessThanOrEqual">
      <formula>0</formula>
    </cfRule>
  </conditionalFormatting>
  <conditionalFormatting sqref="T72">
    <cfRule type="cellIs" dxfId="1464" priority="1442" operator="lessThanOrEqual">
      <formula>0</formula>
    </cfRule>
  </conditionalFormatting>
  <conditionalFormatting sqref="T72">
    <cfRule type="cellIs" dxfId="1463" priority="1441" operator="lessThanOrEqual">
      <formula>0</formula>
    </cfRule>
  </conditionalFormatting>
  <conditionalFormatting sqref="T72">
    <cfRule type="cellIs" dxfId="1462" priority="1440" operator="lessThanOrEqual">
      <formula>0</formula>
    </cfRule>
  </conditionalFormatting>
  <conditionalFormatting sqref="T72">
    <cfRule type="cellIs" dxfId="1461" priority="1439" operator="lessThanOrEqual">
      <formula>0</formula>
    </cfRule>
  </conditionalFormatting>
  <conditionalFormatting sqref="T72">
    <cfRule type="cellIs" dxfId="1460" priority="1437" operator="lessThanOrEqual">
      <formula>0</formula>
    </cfRule>
  </conditionalFormatting>
  <conditionalFormatting sqref="T72">
    <cfRule type="cellIs" dxfId="1459" priority="1438" operator="lessThanOrEqual">
      <formula>0</formula>
    </cfRule>
  </conditionalFormatting>
  <conditionalFormatting sqref="T72">
    <cfRule type="cellIs" dxfId="1458" priority="1436" operator="lessThanOrEqual">
      <formula>0</formula>
    </cfRule>
  </conditionalFormatting>
  <conditionalFormatting sqref="T72">
    <cfRule type="cellIs" dxfId="1457" priority="1435" operator="lessThanOrEqual">
      <formula>0</formula>
    </cfRule>
  </conditionalFormatting>
  <conditionalFormatting sqref="T72">
    <cfRule type="cellIs" dxfId="1456" priority="1434" operator="lessThanOrEqual">
      <formula>0</formula>
    </cfRule>
  </conditionalFormatting>
  <conditionalFormatting sqref="T72">
    <cfRule type="cellIs" dxfId="1455" priority="1433" operator="lessThanOrEqual">
      <formula>0</formula>
    </cfRule>
  </conditionalFormatting>
  <conditionalFormatting sqref="T72">
    <cfRule type="cellIs" dxfId="1454" priority="1432" operator="lessThanOrEqual">
      <formula>0</formula>
    </cfRule>
  </conditionalFormatting>
  <conditionalFormatting sqref="T72">
    <cfRule type="cellIs" dxfId="1453" priority="1431" operator="lessThanOrEqual">
      <formula>0</formula>
    </cfRule>
  </conditionalFormatting>
  <conditionalFormatting sqref="T72">
    <cfRule type="cellIs" dxfId="1452" priority="1430" operator="lessThanOrEqual">
      <formula>0</formula>
    </cfRule>
  </conditionalFormatting>
  <conditionalFormatting sqref="T72">
    <cfRule type="cellIs" dxfId="1451" priority="1429" operator="lessThanOrEqual">
      <formula>0</formula>
    </cfRule>
  </conditionalFormatting>
  <conditionalFormatting sqref="T72">
    <cfRule type="cellIs" dxfId="1450" priority="1428" operator="lessThanOrEqual">
      <formula>0</formula>
    </cfRule>
  </conditionalFormatting>
  <conditionalFormatting sqref="T72">
    <cfRule type="cellIs" dxfId="1449" priority="1427" operator="lessThanOrEqual">
      <formula>0</formula>
    </cfRule>
  </conditionalFormatting>
  <conditionalFormatting sqref="T72">
    <cfRule type="cellIs" dxfId="1448" priority="1426" operator="lessThanOrEqual">
      <formula>0</formula>
    </cfRule>
  </conditionalFormatting>
  <conditionalFormatting sqref="T72">
    <cfRule type="cellIs" dxfId="1447" priority="1425" operator="lessThanOrEqual">
      <formula>0</formula>
    </cfRule>
  </conditionalFormatting>
  <conditionalFormatting sqref="T72">
    <cfRule type="cellIs" dxfId="1446" priority="1424" operator="lessThanOrEqual">
      <formula>0</formula>
    </cfRule>
  </conditionalFormatting>
  <conditionalFormatting sqref="T72">
    <cfRule type="cellIs" dxfId="1445" priority="1423" operator="lessThanOrEqual">
      <formula>0</formula>
    </cfRule>
  </conditionalFormatting>
  <conditionalFormatting sqref="T72">
    <cfRule type="cellIs" dxfId="1444" priority="1415" operator="lessThanOrEqual">
      <formula>0</formula>
    </cfRule>
  </conditionalFormatting>
  <conditionalFormatting sqref="T72">
    <cfRule type="cellIs" dxfId="1443" priority="1414" operator="lessThanOrEqual">
      <formula>0</formula>
    </cfRule>
  </conditionalFormatting>
  <conditionalFormatting sqref="T72">
    <cfRule type="cellIs" dxfId="1442" priority="1413" operator="lessThanOrEqual">
      <formula>0</formula>
    </cfRule>
  </conditionalFormatting>
  <conditionalFormatting sqref="T72">
    <cfRule type="cellIs" dxfId="1441" priority="1412" operator="lessThanOrEqual">
      <formula>0</formula>
    </cfRule>
  </conditionalFormatting>
  <conditionalFormatting sqref="T72">
    <cfRule type="cellIs" dxfId="1440" priority="1411" operator="lessThanOrEqual">
      <formula>0</formula>
    </cfRule>
  </conditionalFormatting>
  <conditionalFormatting sqref="T72">
    <cfRule type="cellIs" dxfId="1439" priority="1422" operator="lessThanOrEqual">
      <formula>0</formula>
    </cfRule>
  </conditionalFormatting>
  <conditionalFormatting sqref="T72">
    <cfRule type="cellIs" dxfId="1438" priority="1421" operator="lessThanOrEqual">
      <formula>0</formula>
    </cfRule>
  </conditionalFormatting>
  <conditionalFormatting sqref="T72">
    <cfRule type="cellIs" dxfId="1437" priority="1420" operator="lessThanOrEqual">
      <formula>0</formula>
    </cfRule>
  </conditionalFormatting>
  <conditionalFormatting sqref="T72">
    <cfRule type="cellIs" dxfId="1436" priority="1419" operator="lessThanOrEqual">
      <formula>0</formula>
    </cfRule>
  </conditionalFormatting>
  <conditionalFormatting sqref="T72">
    <cfRule type="cellIs" dxfId="1435" priority="1418" operator="lessThanOrEqual">
      <formula>0</formula>
    </cfRule>
  </conditionalFormatting>
  <conditionalFormatting sqref="T72">
    <cfRule type="cellIs" dxfId="1434" priority="1417" operator="lessThanOrEqual">
      <formula>0</formula>
    </cfRule>
  </conditionalFormatting>
  <conditionalFormatting sqref="T72">
    <cfRule type="cellIs" dxfId="1433" priority="1416" operator="lessThanOrEqual">
      <formula>0</formula>
    </cfRule>
  </conditionalFormatting>
  <conditionalFormatting sqref="T72">
    <cfRule type="cellIs" dxfId="1432" priority="1454" operator="lessThanOrEqual">
      <formula>0</formula>
    </cfRule>
  </conditionalFormatting>
  <conditionalFormatting sqref="T72">
    <cfRule type="cellIs" dxfId="1431" priority="1453" operator="lessThanOrEqual">
      <formula>0</formula>
    </cfRule>
  </conditionalFormatting>
  <conditionalFormatting sqref="T72">
    <cfRule type="cellIs" dxfId="1430" priority="1451" operator="lessThanOrEqual">
      <formula>0</formula>
    </cfRule>
  </conditionalFormatting>
  <conditionalFormatting sqref="T72">
    <cfRule type="cellIs" dxfId="1429" priority="1452" operator="lessThanOrEqual">
      <formula>0</formula>
    </cfRule>
  </conditionalFormatting>
  <conditionalFormatting sqref="T72">
    <cfRule type="cellIs" dxfId="1428" priority="1450" operator="lessThanOrEqual">
      <formula>0</formula>
    </cfRule>
  </conditionalFormatting>
  <conditionalFormatting sqref="T72">
    <cfRule type="cellIs" dxfId="1427" priority="1449" operator="lessThanOrEqual">
      <formula>0</formula>
    </cfRule>
  </conditionalFormatting>
  <conditionalFormatting sqref="T72">
    <cfRule type="cellIs" dxfId="1426" priority="1448" operator="lessThanOrEqual">
      <formula>0</formula>
    </cfRule>
  </conditionalFormatting>
  <conditionalFormatting sqref="T72">
    <cfRule type="cellIs" dxfId="1425" priority="1447" operator="lessThanOrEqual">
      <formula>0</formula>
    </cfRule>
  </conditionalFormatting>
  <conditionalFormatting sqref="T72">
    <cfRule type="cellIs" dxfId="1424" priority="1410" operator="lessThanOrEqual">
      <formula>0</formula>
    </cfRule>
  </conditionalFormatting>
  <conditionalFormatting sqref="T72">
    <cfRule type="cellIs" dxfId="1423" priority="1409" operator="lessThanOrEqual">
      <formula>0</formula>
    </cfRule>
  </conditionalFormatting>
  <conditionalFormatting sqref="T72">
    <cfRule type="cellIs" dxfId="1422" priority="1408" operator="lessThanOrEqual">
      <formula>0</formula>
    </cfRule>
  </conditionalFormatting>
  <conditionalFormatting sqref="T72">
    <cfRule type="cellIs" dxfId="1421" priority="1406" operator="lessThanOrEqual">
      <formula>0</formula>
    </cfRule>
  </conditionalFormatting>
  <conditionalFormatting sqref="T72">
    <cfRule type="cellIs" dxfId="1420" priority="1407" operator="lessThanOrEqual">
      <formula>0</formula>
    </cfRule>
  </conditionalFormatting>
  <conditionalFormatting sqref="T72">
    <cfRule type="cellIs" dxfId="1419" priority="1405" operator="lessThanOrEqual">
      <formula>0</formula>
    </cfRule>
  </conditionalFormatting>
  <conditionalFormatting sqref="T72">
    <cfRule type="cellIs" dxfId="1418" priority="1404" operator="lessThanOrEqual">
      <formula>0</formula>
    </cfRule>
  </conditionalFormatting>
  <conditionalFormatting sqref="T72">
    <cfRule type="cellIs" dxfId="1417" priority="1403" operator="lessThanOrEqual">
      <formula>0</formula>
    </cfRule>
  </conditionalFormatting>
  <conditionalFormatting sqref="T72">
    <cfRule type="cellIs" dxfId="1416" priority="1402" operator="lessThanOrEqual">
      <formula>0</formula>
    </cfRule>
  </conditionalFormatting>
  <conditionalFormatting sqref="T72">
    <cfRule type="cellIs" dxfId="1415" priority="1400" operator="lessThanOrEqual">
      <formula>0</formula>
    </cfRule>
  </conditionalFormatting>
  <conditionalFormatting sqref="T72">
    <cfRule type="cellIs" dxfId="1414" priority="1399" operator="lessThanOrEqual">
      <formula>0</formula>
    </cfRule>
  </conditionalFormatting>
  <conditionalFormatting sqref="T72">
    <cfRule type="cellIs" dxfId="1413" priority="1398" operator="lessThanOrEqual">
      <formula>0</formula>
    </cfRule>
  </conditionalFormatting>
  <conditionalFormatting sqref="T72">
    <cfRule type="cellIs" dxfId="1412" priority="1395" operator="lessThanOrEqual">
      <formula>0</formula>
    </cfRule>
  </conditionalFormatting>
  <conditionalFormatting sqref="T72">
    <cfRule type="cellIs" dxfId="1411" priority="1397" operator="lessThanOrEqual">
      <formula>0</formula>
    </cfRule>
  </conditionalFormatting>
  <conditionalFormatting sqref="T72">
    <cfRule type="cellIs" dxfId="1410" priority="1396" operator="lessThanOrEqual">
      <formula>0</formula>
    </cfRule>
  </conditionalFormatting>
  <conditionalFormatting sqref="T72">
    <cfRule type="cellIs" dxfId="1409" priority="1394" operator="lessThanOrEqual">
      <formula>0</formula>
    </cfRule>
  </conditionalFormatting>
  <conditionalFormatting sqref="T72">
    <cfRule type="cellIs" dxfId="1408" priority="1393" operator="lessThanOrEqual">
      <formula>0</formula>
    </cfRule>
  </conditionalFormatting>
  <conditionalFormatting sqref="T72">
    <cfRule type="cellIs" dxfId="1407" priority="1391" operator="lessThanOrEqual">
      <formula>0</formula>
    </cfRule>
  </conditionalFormatting>
  <conditionalFormatting sqref="T72">
    <cfRule type="cellIs" dxfId="1406" priority="1390" operator="lessThanOrEqual">
      <formula>0</formula>
    </cfRule>
  </conditionalFormatting>
  <conditionalFormatting sqref="T72">
    <cfRule type="cellIs" dxfId="1405" priority="1392" operator="lessThanOrEqual">
      <formula>0</formula>
    </cfRule>
  </conditionalFormatting>
  <conditionalFormatting sqref="T72">
    <cfRule type="cellIs" dxfId="1404" priority="1389" operator="lessThanOrEqual">
      <formula>0</formula>
    </cfRule>
  </conditionalFormatting>
  <conditionalFormatting sqref="T72">
    <cfRule type="cellIs" dxfId="1403" priority="1388" operator="lessThanOrEqual">
      <formula>0</formula>
    </cfRule>
  </conditionalFormatting>
  <conditionalFormatting sqref="T72">
    <cfRule type="cellIs" dxfId="1402" priority="1387" operator="lessThanOrEqual">
      <formula>0</formula>
    </cfRule>
  </conditionalFormatting>
  <conditionalFormatting sqref="T72">
    <cfRule type="cellIs" dxfId="1401" priority="1386" operator="lessThanOrEqual">
      <formula>0</formula>
    </cfRule>
  </conditionalFormatting>
  <conditionalFormatting sqref="T72">
    <cfRule type="cellIs" dxfId="1400" priority="1385" operator="lessThanOrEqual">
      <formula>0</formula>
    </cfRule>
  </conditionalFormatting>
  <conditionalFormatting sqref="T72">
    <cfRule type="cellIs" dxfId="1399" priority="1382" operator="lessThanOrEqual">
      <formula>0</formula>
    </cfRule>
  </conditionalFormatting>
  <conditionalFormatting sqref="T72">
    <cfRule type="cellIs" dxfId="1398" priority="1383" operator="lessThanOrEqual">
      <formula>0</formula>
    </cfRule>
  </conditionalFormatting>
  <conditionalFormatting sqref="T72">
    <cfRule type="cellIs" dxfId="1397" priority="1381" operator="lessThanOrEqual">
      <formula>0</formula>
    </cfRule>
  </conditionalFormatting>
  <conditionalFormatting sqref="T72">
    <cfRule type="cellIs" dxfId="1396" priority="1401" operator="lessThanOrEqual">
      <formula>0</formula>
    </cfRule>
  </conditionalFormatting>
  <conditionalFormatting sqref="T72">
    <cfRule type="cellIs" dxfId="1395" priority="1384" operator="lessThanOrEqual">
      <formula>0</formula>
    </cfRule>
  </conditionalFormatting>
  <conditionalFormatting sqref="T72">
    <cfRule type="cellIs" dxfId="1394" priority="1380" operator="lessThanOrEqual">
      <formula>0</formula>
    </cfRule>
  </conditionalFormatting>
  <conditionalFormatting sqref="T72">
    <cfRule type="cellIs" dxfId="1393" priority="1379" operator="lessThanOrEqual">
      <formula>0</formula>
    </cfRule>
  </conditionalFormatting>
  <conditionalFormatting sqref="T72">
    <cfRule type="cellIs" dxfId="1392" priority="1378" operator="lessThanOrEqual">
      <formula>0</formula>
    </cfRule>
  </conditionalFormatting>
  <conditionalFormatting sqref="T72">
    <cfRule type="cellIs" dxfId="1391" priority="1369" operator="lessThanOrEqual">
      <formula>0</formula>
    </cfRule>
  </conditionalFormatting>
  <conditionalFormatting sqref="T72">
    <cfRule type="cellIs" dxfId="1390" priority="1368" operator="lessThanOrEqual">
      <formula>0</formula>
    </cfRule>
  </conditionalFormatting>
  <conditionalFormatting sqref="T72">
    <cfRule type="cellIs" dxfId="1389" priority="1367" operator="lessThanOrEqual">
      <formula>0</formula>
    </cfRule>
  </conditionalFormatting>
  <conditionalFormatting sqref="T72">
    <cfRule type="cellIs" dxfId="1388" priority="1366" operator="lessThanOrEqual">
      <formula>0</formula>
    </cfRule>
  </conditionalFormatting>
  <conditionalFormatting sqref="T72">
    <cfRule type="cellIs" dxfId="1387" priority="1365" operator="lessThanOrEqual">
      <formula>0</formula>
    </cfRule>
  </conditionalFormatting>
  <conditionalFormatting sqref="T72">
    <cfRule type="cellIs" dxfId="1386" priority="1364" operator="lessThanOrEqual">
      <formula>0</formula>
    </cfRule>
  </conditionalFormatting>
  <conditionalFormatting sqref="T72">
    <cfRule type="cellIs" dxfId="1385" priority="1363" operator="lessThanOrEqual">
      <formula>0</formula>
    </cfRule>
  </conditionalFormatting>
  <conditionalFormatting sqref="T72">
    <cfRule type="cellIs" dxfId="1384" priority="1362" operator="lessThanOrEqual">
      <formula>0</formula>
    </cfRule>
  </conditionalFormatting>
  <conditionalFormatting sqref="T72">
    <cfRule type="cellIs" dxfId="1383" priority="1360" operator="lessThanOrEqual">
      <formula>0</formula>
    </cfRule>
  </conditionalFormatting>
  <conditionalFormatting sqref="T72">
    <cfRule type="cellIs" dxfId="1382" priority="1361" operator="lessThanOrEqual">
      <formula>0</formula>
    </cfRule>
  </conditionalFormatting>
  <conditionalFormatting sqref="T72">
    <cfRule type="cellIs" dxfId="1381" priority="1359" operator="lessThanOrEqual">
      <formula>0</formula>
    </cfRule>
  </conditionalFormatting>
  <conditionalFormatting sqref="T72">
    <cfRule type="cellIs" dxfId="1380" priority="1358" operator="lessThanOrEqual">
      <formula>0</formula>
    </cfRule>
  </conditionalFormatting>
  <conditionalFormatting sqref="T72">
    <cfRule type="cellIs" dxfId="1379" priority="1357" operator="lessThanOrEqual">
      <formula>0</formula>
    </cfRule>
  </conditionalFormatting>
  <conditionalFormatting sqref="T72">
    <cfRule type="cellIs" dxfId="1378" priority="1356" operator="lessThanOrEqual">
      <formula>0</formula>
    </cfRule>
  </conditionalFormatting>
  <conditionalFormatting sqref="T72">
    <cfRule type="cellIs" dxfId="1377" priority="1355" operator="lessThanOrEqual">
      <formula>0</formula>
    </cfRule>
  </conditionalFormatting>
  <conditionalFormatting sqref="T72">
    <cfRule type="cellIs" dxfId="1376" priority="1354" operator="lessThanOrEqual">
      <formula>0</formula>
    </cfRule>
  </conditionalFormatting>
  <conditionalFormatting sqref="T72">
    <cfRule type="cellIs" dxfId="1375" priority="1353" operator="lessThanOrEqual">
      <formula>0</formula>
    </cfRule>
  </conditionalFormatting>
  <conditionalFormatting sqref="T72">
    <cfRule type="cellIs" dxfId="1374" priority="1352" operator="lessThanOrEqual">
      <formula>0</formula>
    </cfRule>
  </conditionalFormatting>
  <conditionalFormatting sqref="T72">
    <cfRule type="cellIs" dxfId="1373" priority="1351" operator="lessThanOrEqual">
      <formula>0</formula>
    </cfRule>
  </conditionalFormatting>
  <conditionalFormatting sqref="T72">
    <cfRule type="cellIs" dxfId="1372" priority="1350" operator="lessThanOrEqual">
      <formula>0</formula>
    </cfRule>
  </conditionalFormatting>
  <conditionalFormatting sqref="T72">
    <cfRule type="cellIs" dxfId="1371" priority="1349" operator="lessThanOrEqual">
      <formula>0</formula>
    </cfRule>
  </conditionalFormatting>
  <conditionalFormatting sqref="T72">
    <cfRule type="cellIs" dxfId="1370" priority="1348" operator="lessThanOrEqual">
      <formula>0</formula>
    </cfRule>
  </conditionalFormatting>
  <conditionalFormatting sqref="T72">
    <cfRule type="cellIs" dxfId="1369" priority="1347" operator="lessThanOrEqual">
      <formula>0</formula>
    </cfRule>
  </conditionalFormatting>
  <conditionalFormatting sqref="T72">
    <cfRule type="cellIs" dxfId="1368" priority="1346" operator="lessThanOrEqual">
      <formula>0</formula>
    </cfRule>
  </conditionalFormatting>
  <conditionalFormatting sqref="T72">
    <cfRule type="cellIs" dxfId="1367" priority="1338" operator="lessThanOrEqual">
      <formula>0</formula>
    </cfRule>
  </conditionalFormatting>
  <conditionalFormatting sqref="T72">
    <cfRule type="cellIs" dxfId="1366" priority="1337" operator="lessThanOrEqual">
      <formula>0</formula>
    </cfRule>
  </conditionalFormatting>
  <conditionalFormatting sqref="T72">
    <cfRule type="cellIs" dxfId="1365" priority="1336" operator="lessThanOrEqual">
      <formula>0</formula>
    </cfRule>
  </conditionalFormatting>
  <conditionalFormatting sqref="T72">
    <cfRule type="cellIs" dxfId="1364" priority="1335" operator="lessThanOrEqual">
      <formula>0</formula>
    </cfRule>
  </conditionalFormatting>
  <conditionalFormatting sqref="T72">
    <cfRule type="cellIs" dxfId="1363" priority="1334" operator="lessThanOrEqual">
      <formula>0</formula>
    </cfRule>
  </conditionalFormatting>
  <conditionalFormatting sqref="T72">
    <cfRule type="cellIs" dxfId="1362" priority="1345" operator="lessThanOrEqual">
      <formula>0</formula>
    </cfRule>
  </conditionalFormatting>
  <conditionalFormatting sqref="T72">
    <cfRule type="cellIs" dxfId="1361" priority="1344" operator="lessThanOrEqual">
      <formula>0</formula>
    </cfRule>
  </conditionalFormatting>
  <conditionalFormatting sqref="T72">
    <cfRule type="cellIs" dxfId="1360" priority="1343" operator="lessThanOrEqual">
      <formula>0</formula>
    </cfRule>
  </conditionalFormatting>
  <conditionalFormatting sqref="T72">
    <cfRule type="cellIs" dxfId="1359" priority="1342" operator="lessThanOrEqual">
      <formula>0</formula>
    </cfRule>
  </conditionalFormatting>
  <conditionalFormatting sqref="T72">
    <cfRule type="cellIs" dxfId="1358" priority="1341" operator="lessThanOrEqual">
      <formula>0</formula>
    </cfRule>
  </conditionalFormatting>
  <conditionalFormatting sqref="T72">
    <cfRule type="cellIs" dxfId="1357" priority="1340" operator="lessThanOrEqual">
      <formula>0</formula>
    </cfRule>
  </conditionalFormatting>
  <conditionalFormatting sqref="T72">
    <cfRule type="cellIs" dxfId="1356" priority="1339" operator="lessThanOrEqual">
      <formula>0</formula>
    </cfRule>
  </conditionalFormatting>
  <conditionalFormatting sqref="T72">
    <cfRule type="cellIs" dxfId="1355" priority="1377" operator="lessThanOrEqual">
      <formula>0</formula>
    </cfRule>
  </conditionalFormatting>
  <conditionalFormatting sqref="T72">
    <cfRule type="cellIs" dxfId="1354" priority="1376" operator="lessThanOrEqual">
      <formula>0</formula>
    </cfRule>
  </conditionalFormatting>
  <conditionalFormatting sqref="T72">
    <cfRule type="cellIs" dxfId="1353" priority="1374" operator="lessThanOrEqual">
      <formula>0</formula>
    </cfRule>
  </conditionalFormatting>
  <conditionalFormatting sqref="T72">
    <cfRule type="cellIs" dxfId="1352" priority="1375" operator="lessThanOrEqual">
      <formula>0</formula>
    </cfRule>
  </conditionalFormatting>
  <conditionalFormatting sqref="T72">
    <cfRule type="cellIs" dxfId="1351" priority="1373" operator="lessThanOrEqual">
      <formula>0</formula>
    </cfRule>
  </conditionalFormatting>
  <conditionalFormatting sqref="T72">
    <cfRule type="cellIs" dxfId="1350" priority="1372" operator="lessThanOrEqual">
      <formula>0</formula>
    </cfRule>
  </conditionalFormatting>
  <conditionalFormatting sqref="T72">
    <cfRule type="cellIs" dxfId="1349" priority="1371" operator="lessThanOrEqual">
      <formula>0</formula>
    </cfRule>
  </conditionalFormatting>
  <conditionalFormatting sqref="T72">
    <cfRule type="cellIs" dxfId="1348" priority="1370" operator="lessThanOrEqual">
      <formula>0</formula>
    </cfRule>
  </conditionalFormatting>
  <conditionalFormatting sqref="T72">
    <cfRule type="cellIs" dxfId="1347" priority="1333" operator="lessThanOrEqual">
      <formula>0</formula>
    </cfRule>
  </conditionalFormatting>
  <conditionalFormatting sqref="T72">
    <cfRule type="cellIs" dxfId="1346" priority="1321" operator="lessThanOrEqual">
      <formula>0</formula>
    </cfRule>
  </conditionalFormatting>
  <conditionalFormatting sqref="T72">
    <cfRule type="cellIs" dxfId="1345" priority="1323" operator="lessThanOrEqual">
      <formula>0</formula>
    </cfRule>
  </conditionalFormatting>
  <conditionalFormatting sqref="T72">
    <cfRule type="cellIs" dxfId="1344" priority="1322" operator="lessThanOrEqual">
      <formula>0</formula>
    </cfRule>
  </conditionalFormatting>
  <conditionalFormatting sqref="T72">
    <cfRule type="cellIs" dxfId="1343" priority="1320" operator="lessThanOrEqual">
      <formula>0</formula>
    </cfRule>
  </conditionalFormatting>
  <conditionalFormatting sqref="T72">
    <cfRule type="cellIs" dxfId="1342" priority="1319" operator="lessThanOrEqual">
      <formula>0</formula>
    </cfRule>
  </conditionalFormatting>
  <conditionalFormatting sqref="T72">
    <cfRule type="cellIs" dxfId="1341" priority="1318" operator="lessThanOrEqual">
      <formula>0</formula>
    </cfRule>
  </conditionalFormatting>
  <conditionalFormatting sqref="T72">
    <cfRule type="cellIs" dxfId="1340" priority="1317" operator="lessThanOrEqual">
      <formula>0</formula>
    </cfRule>
  </conditionalFormatting>
  <conditionalFormatting sqref="T72">
    <cfRule type="cellIs" dxfId="1339" priority="1308" operator="lessThanOrEqual">
      <formula>0</formula>
    </cfRule>
  </conditionalFormatting>
  <conditionalFormatting sqref="T72">
    <cfRule type="cellIs" dxfId="1338" priority="1304" operator="lessThanOrEqual">
      <formula>0</formula>
    </cfRule>
  </conditionalFormatting>
  <conditionalFormatting sqref="T72">
    <cfRule type="cellIs" dxfId="1337" priority="1306" operator="lessThanOrEqual">
      <formula>0</formula>
    </cfRule>
  </conditionalFormatting>
  <conditionalFormatting sqref="T72">
    <cfRule type="cellIs" dxfId="1336" priority="1309" operator="lessThanOrEqual">
      <formula>0</formula>
    </cfRule>
  </conditionalFormatting>
  <conditionalFormatting sqref="T72">
    <cfRule type="cellIs" dxfId="1335" priority="1307" operator="lessThanOrEqual">
      <formula>0</formula>
    </cfRule>
  </conditionalFormatting>
  <conditionalFormatting sqref="T72">
    <cfRule type="cellIs" dxfId="1334" priority="1305" operator="lessThanOrEqual">
      <formula>0</formula>
    </cfRule>
  </conditionalFormatting>
  <conditionalFormatting sqref="T72">
    <cfRule type="cellIs" dxfId="1333" priority="1303" operator="lessThanOrEqual">
      <formula>0</formula>
    </cfRule>
  </conditionalFormatting>
  <conditionalFormatting sqref="T72">
    <cfRule type="cellIs" dxfId="1332" priority="1302" operator="lessThanOrEqual">
      <formula>0</formula>
    </cfRule>
  </conditionalFormatting>
  <conditionalFormatting sqref="T72">
    <cfRule type="cellIs" dxfId="1331" priority="1301" operator="lessThanOrEqual">
      <formula>0</formula>
    </cfRule>
  </conditionalFormatting>
  <conditionalFormatting sqref="T72">
    <cfRule type="cellIs" dxfId="1330" priority="1300" operator="lessThanOrEqual">
      <formula>0</formula>
    </cfRule>
  </conditionalFormatting>
  <conditionalFormatting sqref="T72">
    <cfRule type="cellIs" dxfId="1329" priority="1299" operator="lessThanOrEqual">
      <formula>0</formula>
    </cfRule>
  </conditionalFormatting>
  <conditionalFormatting sqref="T72">
    <cfRule type="cellIs" dxfId="1328" priority="1298" operator="lessThanOrEqual">
      <formula>0</formula>
    </cfRule>
  </conditionalFormatting>
  <conditionalFormatting sqref="T72">
    <cfRule type="cellIs" dxfId="1327" priority="1297" operator="lessThanOrEqual">
      <formula>0</formula>
    </cfRule>
  </conditionalFormatting>
  <conditionalFormatting sqref="T72">
    <cfRule type="cellIs" dxfId="1326" priority="1296" operator="lessThanOrEqual">
      <formula>0</formula>
    </cfRule>
  </conditionalFormatting>
  <conditionalFormatting sqref="T72">
    <cfRule type="cellIs" dxfId="1325" priority="1295" operator="lessThanOrEqual">
      <formula>0</formula>
    </cfRule>
  </conditionalFormatting>
  <conditionalFormatting sqref="T72">
    <cfRule type="cellIs" dxfId="1324" priority="1290" operator="lessThanOrEqual">
      <formula>0</formula>
    </cfRule>
  </conditionalFormatting>
  <conditionalFormatting sqref="T72">
    <cfRule type="cellIs" dxfId="1323" priority="1289" operator="lessThanOrEqual">
      <formula>0</formula>
    </cfRule>
  </conditionalFormatting>
  <conditionalFormatting sqref="T72">
    <cfRule type="cellIs" dxfId="1322" priority="1288" operator="lessThanOrEqual">
      <formula>0</formula>
    </cfRule>
  </conditionalFormatting>
  <conditionalFormatting sqref="T72">
    <cfRule type="cellIs" dxfId="1321" priority="1287" operator="lessThanOrEqual">
      <formula>0</formula>
    </cfRule>
  </conditionalFormatting>
  <conditionalFormatting sqref="T72">
    <cfRule type="cellIs" dxfId="1320" priority="1286" operator="lessThanOrEqual">
      <formula>0</formula>
    </cfRule>
  </conditionalFormatting>
  <conditionalFormatting sqref="T72">
    <cfRule type="cellIs" dxfId="1319" priority="1285" operator="lessThanOrEqual">
      <formula>0</formula>
    </cfRule>
  </conditionalFormatting>
  <conditionalFormatting sqref="T72">
    <cfRule type="cellIs" dxfId="1318" priority="1284" operator="lessThanOrEqual">
      <formula>0</formula>
    </cfRule>
  </conditionalFormatting>
  <conditionalFormatting sqref="T72">
    <cfRule type="cellIs" dxfId="1317" priority="1283" operator="lessThanOrEqual">
      <formula>0</formula>
    </cfRule>
  </conditionalFormatting>
  <conditionalFormatting sqref="T72">
    <cfRule type="cellIs" dxfId="1316" priority="1282" operator="lessThanOrEqual">
      <formula>0</formula>
    </cfRule>
  </conditionalFormatting>
  <conditionalFormatting sqref="T72">
    <cfRule type="cellIs" dxfId="1315" priority="1280" operator="lessThanOrEqual">
      <formula>0</formula>
    </cfRule>
  </conditionalFormatting>
  <conditionalFormatting sqref="T72">
    <cfRule type="cellIs" dxfId="1314" priority="1281" operator="lessThanOrEqual">
      <formula>0</formula>
    </cfRule>
  </conditionalFormatting>
  <conditionalFormatting sqref="T72">
    <cfRule type="cellIs" dxfId="1313" priority="1279" operator="lessThanOrEqual">
      <formula>0</formula>
    </cfRule>
  </conditionalFormatting>
  <conditionalFormatting sqref="T72">
    <cfRule type="cellIs" dxfId="1312" priority="1277" operator="lessThanOrEqual">
      <formula>0</formula>
    </cfRule>
  </conditionalFormatting>
  <conditionalFormatting sqref="T72">
    <cfRule type="cellIs" dxfId="1311" priority="1278" operator="lessThanOrEqual">
      <formula>0</formula>
    </cfRule>
  </conditionalFormatting>
  <conditionalFormatting sqref="T72">
    <cfRule type="cellIs" dxfId="1310" priority="1276" operator="lessThanOrEqual">
      <formula>0</formula>
    </cfRule>
  </conditionalFormatting>
  <conditionalFormatting sqref="T72">
    <cfRule type="cellIs" dxfId="1309" priority="1275" operator="lessThanOrEqual">
      <formula>0</formula>
    </cfRule>
  </conditionalFormatting>
  <conditionalFormatting sqref="T72">
    <cfRule type="cellIs" dxfId="1308" priority="1274" operator="lessThanOrEqual">
      <formula>0</formula>
    </cfRule>
  </conditionalFormatting>
  <conditionalFormatting sqref="T72">
    <cfRule type="cellIs" dxfId="1307" priority="1273" operator="lessThanOrEqual">
      <formula>0</formula>
    </cfRule>
  </conditionalFormatting>
  <conditionalFormatting sqref="T72">
    <cfRule type="cellIs" dxfId="1306" priority="1272" operator="lessThanOrEqual">
      <formula>0</formula>
    </cfRule>
  </conditionalFormatting>
  <conditionalFormatting sqref="T72">
    <cfRule type="cellIs" dxfId="1305" priority="1271" operator="lessThanOrEqual">
      <formula>0</formula>
    </cfRule>
  </conditionalFormatting>
  <conditionalFormatting sqref="T72">
    <cfRule type="cellIs" dxfId="1304" priority="1270" operator="lessThanOrEqual">
      <formula>0</formula>
    </cfRule>
  </conditionalFormatting>
  <conditionalFormatting sqref="T72">
    <cfRule type="cellIs" dxfId="1303" priority="1332" operator="lessThanOrEqual">
      <formula>0</formula>
    </cfRule>
  </conditionalFormatting>
  <conditionalFormatting sqref="T72">
    <cfRule type="cellIs" dxfId="1302" priority="1331" operator="lessThanOrEqual">
      <formula>0</formula>
    </cfRule>
  </conditionalFormatting>
  <conditionalFormatting sqref="T72">
    <cfRule type="cellIs" dxfId="1301" priority="1329" operator="lessThanOrEqual">
      <formula>0</formula>
    </cfRule>
  </conditionalFormatting>
  <conditionalFormatting sqref="T72">
    <cfRule type="cellIs" dxfId="1300" priority="1330" operator="lessThanOrEqual">
      <formula>0</formula>
    </cfRule>
  </conditionalFormatting>
  <conditionalFormatting sqref="T72">
    <cfRule type="cellIs" dxfId="1299" priority="1328" operator="lessThanOrEqual">
      <formula>0</formula>
    </cfRule>
  </conditionalFormatting>
  <conditionalFormatting sqref="T72">
    <cfRule type="cellIs" dxfId="1298" priority="1327" operator="lessThanOrEqual">
      <formula>0</formula>
    </cfRule>
  </conditionalFormatting>
  <conditionalFormatting sqref="T72">
    <cfRule type="cellIs" dxfId="1297" priority="1326" operator="lessThanOrEqual">
      <formula>0</formula>
    </cfRule>
  </conditionalFormatting>
  <conditionalFormatting sqref="T72">
    <cfRule type="cellIs" dxfId="1296" priority="1325" operator="lessThanOrEqual">
      <formula>0</formula>
    </cfRule>
  </conditionalFormatting>
  <conditionalFormatting sqref="T72">
    <cfRule type="cellIs" dxfId="1295" priority="1324" operator="lessThanOrEqual">
      <formula>0</formula>
    </cfRule>
  </conditionalFormatting>
  <conditionalFormatting sqref="T72">
    <cfRule type="cellIs" dxfId="1294" priority="1316" operator="lessThanOrEqual">
      <formula>0</formula>
    </cfRule>
  </conditionalFormatting>
  <conditionalFormatting sqref="T72">
    <cfRule type="cellIs" dxfId="1293" priority="1315" operator="lessThanOrEqual">
      <formula>0</formula>
    </cfRule>
  </conditionalFormatting>
  <conditionalFormatting sqref="T72">
    <cfRule type="cellIs" dxfId="1292" priority="1314" operator="lessThanOrEqual">
      <formula>0</formula>
    </cfRule>
  </conditionalFormatting>
  <conditionalFormatting sqref="T72">
    <cfRule type="cellIs" dxfId="1291" priority="1312" operator="lessThanOrEqual">
      <formula>0</formula>
    </cfRule>
  </conditionalFormatting>
  <conditionalFormatting sqref="T72">
    <cfRule type="cellIs" dxfId="1290" priority="1313" operator="lessThanOrEqual">
      <formula>0</formula>
    </cfRule>
  </conditionalFormatting>
  <conditionalFormatting sqref="T72">
    <cfRule type="cellIs" dxfId="1289" priority="1311" operator="lessThanOrEqual">
      <formula>0</formula>
    </cfRule>
  </conditionalFormatting>
  <conditionalFormatting sqref="T72">
    <cfRule type="cellIs" dxfId="1288" priority="1310" operator="lessThanOrEqual">
      <formula>0</formula>
    </cfRule>
  </conditionalFormatting>
  <conditionalFormatting sqref="T72">
    <cfRule type="cellIs" dxfId="1287" priority="1294" operator="lessThanOrEqual">
      <formula>0</formula>
    </cfRule>
  </conditionalFormatting>
  <conditionalFormatting sqref="T72">
    <cfRule type="cellIs" dxfId="1286" priority="1293" operator="lessThanOrEqual">
      <formula>0</formula>
    </cfRule>
  </conditionalFormatting>
  <conditionalFormatting sqref="T72">
    <cfRule type="cellIs" dxfId="1285" priority="1292" operator="lessThanOrEqual">
      <formula>0</formula>
    </cfRule>
  </conditionalFormatting>
  <conditionalFormatting sqref="T72">
    <cfRule type="cellIs" dxfId="1284" priority="1291" operator="lessThanOrEqual">
      <formula>0</formula>
    </cfRule>
  </conditionalFormatting>
  <conditionalFormatting sqref="T72">
    <cfRule type="cellIs" dxfId="1283" priority="1268" operator="lessThanOrEqual">
      <formula>0</formula>
    </cfRule>
  </conditionalFormatting>
  <conditionalFormatting sqref="T72">
    <cfRule type="cellIs" dxfId="1282" priority="1267" operator="lessThanOrEqual">
      <formula>0</formula>
    </cfRule>
  </conditionalFormatting>
  <conditionalFormatting sqref="T72">
    <cfRule type="cellIs" dxfId="1281" priority="1266" operator="lessThanOrEqual">
      <formula>0</formula>
    </cfRule>
  </conditionalFormatting>
  <conditionalFormatting sqref="T72">
    <cfRule type="cellIs" dxfId="1280" priority="1263" operator="lessThanOrEqual">
      <formula>0</formula>
    </cfRule>
  </conditionalFormatting>
  <conditionalFormatting sqref="T72">
    <cfRule type="cellIs" dxfId="1279" priority="1265" operator="lessThanOrEqual">
      <formula>0</formula>
    </cfRule>
  </conditionalFormatting>
  <conditionalFormatting sqref="T72">
    <cfRule type="cellIs" dxfId="1278" priority="1264" operator="lessThanOrEqual">
      <formula>0</formula>
    </cfRule>
  </conditionalFormatting>
  <conditionalFormatting sqref="T72">
    <cfRule type="cellIs" dxfId="1277" priority="1262" operator="lessThanOrEqual">
      <formula>0</formula>
    </cfRule>
  </conditionalFormatting>
  <conditionalFormatting sqref="T72">
    <cfRule type="cellIs" dxfId="1276" priority="1261" operator="lessThanOrEqual">
      <formula>0</formula>
    </cfRule>
  </conditionalFormatting>
  <conditionalFormatting sqref="T72">
    <cfRule type="cellIs" dxfId="1275" priority="1259" operator="lessThanOrEqual">
      <formula>0</formula>
    </cfRule>
  </conditionalFormatting>
  <conditionalFormatting sqref="T72">
    <cfRule type="cellIs" dxfId="1274" priority="1258" operator="lessThanOrEqual">
      <formula>0</formula>
    </cfRule>
  </conditionalFormatting>
  <conditionalFormatting sqref="T72">
    <cfRule type="cellIs" dxfId="1273" priority="1260" operator="lessThanOrEqual">
      <formula>0</formula>
    </cfRule>
  </conditionalFormatting>
  <conditionalFormatting sqref="T72">
    <cfRule type="cellIs" dxfId="1272" priority="1257" operator="lessThanOrEqual">
      <formula>0</formula>
    </cfRule>
  </conditionalFormatting>
  <conditionalFormatting sqref="T72">
    <cfRule type="cellIs" dxfId="1271" priority="1256" operator="lessThanOrEqual">
      <formula>0</formula>
    </cfRule>
  </conditionalFormatting>
  <conditionalFormatting sqref="T72">
    <cfRule type="cellIs" dxfId="1270" priority="1255" operator="lessThanOrEqual">
      <formula>0</formula>
    </cfRule>
  </conditionalFormatting>
  <conditionalFormatting sqref="T72">
    <cfRule type="cellIs" dxfId="1269" priority="1254" operator="lessThanOrEqual">
      <formula>0</formula>
    </cfRule>
  </conditionalFormatting>
  <conditionalFormatting sqref="T72">
    <cfRule type="cellIs" dxfId="1268" priority="1253" operator="lessThanOrEqual">
      <formula>0</formula>
    </cfRule>
  </conditionalFormatting>
  <conditionalFormatting sqref="T72">
    <cfRule type="cellIs" dxfId="1267" priority="1250" operator="lessThanOrEqual">
      <formula>0</formula>
    </cfRule>
  </conditionalFormatting>
  <conditionalFormatting sqref="T72">
    <cfRule type="cellIs" dxfId="1266" priority="1251" operator="lessThanOrEqual">
      <formula>0</formula>
    </cfRule>
  </conditionalFormatting>
  <conditionalFormatting sqref="T72">
    <cfRule type="cellIs" dxfId="1265" priority="1249" operator="lessThanOrEqual">
      <formula>0</formula>
    </cfRule>
  </conditionalFormatting>
  <conditionalFormatting sqref="T72">
    <cfRule type="cellIs" dxfId="1264" priority="1269" operator="lessThanOrEqual">
      <formula>0</formula>
    </cfRule>
  </conditionalFormatting>
  <conditionalFormatting sqref="T72">
    <cfRule type="cellIs" dxfId="1263" priority="1252" operator="lessThanOrEqual">
      <formula>0</formula>
    </cfRule>
  </conditionalFormatting>
  <conditionalFormatting sqref="T72">
    <cfRule type="cellIs" dxfId="1262" priority="1248" operator="lessThanOrEqual">
      <formula>0</formula>
    </cfRule>
  </conditionalFormatting>
  <conditionalFormatting sqref="T72">
    <cfRule type="cellIs" dxfId="1261" priority="1247" operator="lessThanOrEqual">
      <formula>0</formula>
    </cfRule>
  </conditionalFormatting>
  <conditionalFormatting sqref="T72">
    <cfRule type="cellIs" dxfId="1260" priority="1246" operator="lessThanOrEqual">
      <formula>0</formula>
    </cfRule>
  </conditionalFormatting>
  <conditionalFormatting sqref="T72">
    <cfRule type="cellIs" dxfId="1259" priority="1237" operator="lessThanOrEqual">
      <formula>0</formula>
    </cfRule>
  </conditionalFormatting>
  <conditionalFormatting sqref="T72">
    <cfRule type="cellIs" dxfId="1258" priority="1236" operator="lessThanOrEqual">
      <formula>0</formula>
    </cfRule>
  </conditionalFormatting>
  <conditionalFormatting sqref="T72">
    <cfRule type="cellIs" dxfId="1257" priority="1235" operator="lessThanOrEqual">
      <formula>0</formula>
    </cfRule>
  </conditionalFormatting>
  <conditionalFormatting sqref="T72">
    <cfRule type="cellIs" dxfId="1256" priority="1234" operator="lessThanOrEqual">
      <formula>0</formula>
    </cfRule>
  </conditionalFormatting>
  <conditionalFormatting sqref="T72">
    <cfRule type="cellIs" dxfId="1255" priority="1233" operator="lessThanOrEqual">
      <formula>0</formula>
    </cfRule>
  </conditionalFormatting>
  <conditionalFormatting sqref="T72">
    <cfRule type="cellIs" dxfId="1254" priority="1232" operator="lessThanOrEqual">
      <formula>0</formula>
    </cfRule>
  </conditionalFormatting>
  <conditionalFormatting sqref="T72">
    <cfRule type="cellIs" dxfId="1253" priority="1231" operator="lessThanOrEqual">
      <formula>0</formula>
    </cfRule>
  </conditionalFormatting>
  <conditionalFormatting sqref="T72">
    <cfRule type="cellIs" dxfId="1252" priority="1230" operator="lessThanOrEqual">
      <formula>0</formula>
    </cfRule>
  </conditionalFormatting>
  <conditionalFormatting sqref="T72">
    <cfRule type="cellIs" dxfId="1251" priority="1228" operator="lessThanOrEqual">
      <formula>0</formula>
    </cfRule>
  </conditionalFormatting>
  <conditionalFormatting sqref="T72">
    <cfRule type="cellIs" dxfId="1250" priority="1229" operator="lessThanOrEqual">
      <formula>0</formula>
    </cfRule>
  </conditionalFormatting>
  <conditionalFormatting sqref="T72">
    <cfRule type="cellIs" dxfId="1249" priority="1227" operator="lessThanOrEqual">
      <formula>0</formula>
    </cfRule>
  </conditionalFormatting>
  <conditionalFormatting sqref="T72">
    <cfRule type="cellIs" dxfId="1248" priority="1226" operator="lessThanOrEqual">
      <formula>0</formula>
    </cfRule>
  </conditionalFormatting>
  <conditionalFormatting sqref="T72">
    <cfRule type="cellIs" dxfId="1247" priority="1225" operator="lessThanOrEqual">
      <formula>0</formula>
    </cfRule>
  </conditionalFormatting>
  <conditionalFormatting sqref="T72">
    <cfRule type="cellIs" dxfId="1246" priority="1224" operator="lessThanOrEqual">
      <formula>0</formula>
    </cfRule>
  </conditionalFormatting>
  <conditionalFormatting sqref="T72">
    <cfRule type="cellIs" dxfId="1245" priority="1223" operator="lessThanOrEqual">
      <formula>0</formula>
    </cfRule>
  </conditionalFormatting>
  <conditionalFormatting sqref="T72">
    <cfRule type="cellIs" dxfId="1244" priority="1222" operator="lessThanOrEqual">
      <formula>0</formula>
    </cfRule>
  </conditionalFormatting>
  <conditionalFormatting sqref="T72">
    <cfRule type="cellIs" dxfId="1243" priority="1221" operator="lessThanOrEqual">
      <formula>0</formula>
    </cfRule>
  </conditionalFormatting>
  <conditionalFormatting sqref="T72">
    <cfRule type="cellIs" dxfId="1242" priority="1220" operator="lessThanOrEqual">
      <formula>0</formula>
    </cfRule>
  </conditionalFormatting>
  <conditionalFormatting sqref="T72">
    <cfRule type="cellIs" dxfId="1241" priority="1219" operator="lessThanOrEqual">
      <formula>0</formula>
    </cfRule>
  </conditionalFormatting>
  <conditionalFormatting sqref="T72">
    <cfRule type="cellIs" dxfId="1240" priority="1218" operator="lessThanOrEqual">
      <formula>0</formula>
    </cfRule>
  </conditionalFormatting>
  <conditionalFormatting sqref="T72">
    <cfRule type="cellIs" dxfId="1239" priority="1217" operator="lessThanOrEqual">
      <formula>0</formula>
    </cfRule>
  </conditionalFormatting>
  <conditionalFormatting sqref="T72">
    <cfRule type="cellIs" dxfId="1238" priority="1216" operator="lessThanOrEqual">
      <formula>0</formula>
    </cfRule>
  </conditionalFormatting>
  <conditionalFormatting sqref="T72">
    <cfRule type="cellIs" dxfId="1237" priority="1215" operator="lessThanOrEqual">
      <formula>0</formula>
    </cfRule>
  </conditionalFormatting>
  <conditionalFormatting sqref="T72">
    <cfRule type="cellIs" dxfId="1236" priority="1214" operator="lessThanOrEqual">
      <formula>0</formula>
    </cfRule>
  </conditionalFormatting>
  <conditionalFormatting sqref="T72">
    <cfRule type="cellIs" dxfId="1235" priority="1206" operator="lessThanOrEqual">
      <formula>0</formula>
    </cfRule>
  </conditionalFormatting>
  <conditionalFormatting sqref="T72">
    <cfRule type="cellIs" dxfId="1234" priority="1205" operator="lessThanOrEqual">
      <formula>0</formula>
    </cfRule>
  </conditionalFormatting>
  <conditionalFormatting sqref="T72">
    <cfRule type="cellIs" dxfId="1233" priority="1204" operator="lessThanOrEqual">
      <formula>0</formula>
    </cfRule>
  </conditionalFormatting>
  <conditionalFormatting sqref="T72">
    <cfRule type="cellIs" dxfId="1232" priority="1203" operator="lessThanOrEqual">
      <formula>0</formula>
    </cfRule>
  </conditionalFormatting>
  <conditionalFormatting sqref="T72">
    <cfRule type="cellIs" dxfId="1231" priority="1202" operator="lessThanOrEqual">
      <formula>0</formula>
    </cfRule>
  </conditionalFormatting>
  <conditionalFormatting sqref="T72">
    <cfRule type="cellIs" dxfId="1230" priority="1213" operator="lessThanOrEqual">
      <formula>0</formula>
    </cfRule>
  </conditionalFormatting>
  <conditionalFormatting sqref="T72">
    <cfRule type="cellIs" dxfId="1229" priority="1212" operator="lessThanOrEqual">
      <formula>0</formula>
    </cfRule>
  </conditionalFormatting>
  <conditionalFormatting sqref="T72">
    <cfRule type="cellIs" dxfId="1228" priority="1211" operator="lessThanOrEqual">
      <formula>0</formula>
    </cfRule>
  </conditionalFormatting>
  <conditionalFormatting sqref="T72">
    <cfRule type="cellIs" dxfId="1227" priority="1210" operator="lessThanOrEqual">
      <formula>0</formula>
    </cfRule>
  </conditionalFormatting>
  <conditionalFormatting sqref="T72">
    <cfRule type="cellIs" dxfId="1226" priority="1209" operator="lessThanOrEqual">
      <formula>0</formula>
    </cfRule>
  </conditionalFormatting>
  <conditionalFormatting sqref="T72">
    <cfRule type="cellIs" dxfId="1225" priority="1208" operator="lessThanOrEqual">
      <formula>0</formula>
    </cfRule>
  </conditionalFormatting>
  <conditionalFormatting sqref="T72">
    <cfRule type="cellIs" dxfId="1224" priority="1207" operator="lessThanOrEqual">
      <formula>0</formula>
    </cfRule>
  </conditionalFormatting>
  <conditionalFormatting sqref="T72">
    <cfRule type="cellIs" dxfId="1223" priority="1245" operator="lessThanOrEqual">
      <formula>0</formula>
    </cfRule>
  </conditionalFormatting>
  <conditionalFormatting sqref="T72">
    <cfRule type="cellIs" dxfId="1222" priority="1244" operator="lessThanOrEqual">
      <formula>0</formula>
    </cfRule>
  </conditionalFormatting>
  <conditionalFormatting sqref="T72">
    <cfRule type="cellIs" dxfId="1221" priority="1242" operator="lessThanOrEqual">
      <formula>0</formula>
    </cfRule>
  </conditionalFormatting>
  <conditionalFormatting sqref="T72">
    <cfRule type="cellIs" dxfId="1220" priority="1243" operator="lessThanOrEqual">
      <formula>0</formula>
    </cfRule>
  </conditionalFormatting>
  <conditionalFormatting sqref="T72">
    <cfRule type="cellIs" dxfId="1219" priority="1241" operator="lessThanOrEqual">
      <formula>0</formula>
    </cfRule>
  </conditionalFormatting>
  <conditionalFormatting sqref="T72">
    <cfRule type="cellIs" dxfId="1218" priority="1240" operator="lessThanOrEqual">
      <formula>0</formula>
    </cfRule>
  </conditionalFormatting>
  <conditionalFormatting sqref="T72">
    <cfRule type="cellIs" dxfId="1217" priority="1239" operator="lessThanOrEqual">
      <formula>0</formula>
    </cfRule>
  </conditionalFormatting>
  <conditionalFormatting sqref="T72">
    <cfRule type="cellIs" dxfId="1216" priority="1238" operator="lessThanOrEqual">
      <formula>0</formula>
    </cfRule>
  </conditionalFormatting>
  <conditionalFormatting sqref="T72">
    <cfRule type="cellIs" dxfId="1215" priority="1201" operator="lessThanOrEqual">
      <formula>0</formula>
    </cfRule>
  </conditionalFormatting>
  <conditionalFormatting sqref="T72">
    <cfRule type="cellIs" dxfId="1214" priority="1200" operator="lessThanOrEqual">
      <formula>0</formula>
    </cfRule>
  </conditionalFormatting>
  <conditionalFormatting sqref="T72">
    <cfRule type="cellIs" dxfId="1213" priority="1199" operator="lessThanOrEqual">
      <formula>0</formula>
    </cfRule>
  </conditionalFormatting>
  <conditionalFormatting sqref="T72">
    <cfRule type="cellIs" dxfId="1212" priority="1198" operator="lessThanOrEqual">
      <formula>0</formula>
    </cfRule>
  </conditionalFormatting>
  <conditionalFormatting sqref="T72">
    <cfRule type="cellIs" dxfId="1211" priority="1197" operator="lessThanOrEqual">
      <formula>0</formula>
    </cfRule>
  </conditionalFormatting>
  <conditionalFormatting sqref="T72">
    <cfRule type="cellIs" dxfId="1210" priority="1196" operator="lessThanOrEqual">
      <formula>0</formula>
    </cfRule>
  </conditionalFormatting>
  <conditionalFormatting sqref="T72">
    <cfRule type="cellIs" dxfId="1209" priority="1195" operator="lessThanOrEqual">
      <formula>0</formula>
    </cfRule>
  </conditionalFormatting>
  <conditionalFormatting sqref="T72">
    <cfRule type="cellIs" dxfId="1208" priority="1194" operator="lessThanOrEqual">
      <formula>0</formula>
    </cfRule>
  </conditionalFormatting>
  <conditionalFormatting sqref="T72">
    <cfRule type="cellIs" dxfId="1207" priority="1192" operator="lessThanOrEqual">
      <formula>0</formula>
    </cfRule>
  </conditionalFormatting>
  <conditionalFormatting sqref="T72">
    <cfRule type="cellIs" dxfId="1206" priority="1193" operator="lessThanOrEqual">
      <formula>0</formula>
    </cfRule>
  </conditionalFormatting>
  <conditionalFormatting sqref="T72">
    <cfRule type="cellIs" dxfId="1205" priority="1191" operator="lessThanOrEqual">
      <formula>0</formula>
    </cfRule>
  </conditionalFormatting>
  <conditionalFormatting sqref="T72">
    <cfRule type="cellIs" dxfId="1204" priority="1190" operator="lessThanOrEqual">
      <formula>0</formula>
    </cfRule>
  </conditionalFormatting>
  <conditionalFormatting sqref="T72">
    <cfRule type="cellIs" dxfId="1203" priority="1189" operator="lessThanOrEqual">
      <formula>0</formula>
    </cfRule>
  </conditionalFormatting>
  <conditionalFormatting sqref="T72">
    <cfRule type="cellIs" dxfId="1202" priority="1188" operator="lessThanOrEqual">
      <formula>0</formula>
    </cfRule>
  </conditionalFormatting>
  <conditionalFormatting sqref="T72">
    <cfRule type="cellIs" dxfId="1201" priority="1187" operator="lessThanOrEqual">
      <formula>0</formula>
    </cfRule>
  </conditionalFormatting>
  <conditionalFormatting sqref="T72">
    <cfRule type="cellIs" dxfId="1200" priority="1186" operator="lessThanOrEqual">
      <formula>0</formula>
    </cfRule>
  </conditionalFormatting>
  <conditionalFormatting sqref="T72">
    <cfRule type="cellIs" dxfId="1199" priority="1184" operator="lessThanOrEqual">
      <formula>0</formula>
    </cfRule>
  </conditionalFormatting>
  <conditionalFormatting sqref="T72">
    <cfRule type="cellIs" dxfId="1198" priority="1185" operator="lessThanOrEqual">
      <formula>0</formula>
    </cfRule>
  </conditionalFormatting>
  <conditionalFormatting sqref="T72">
    <cfRule type="cellIs" dxfId="1197" priority="1183" operator="lessThanOrEqual">
      <formula>0</formula>
    </cfRule>
  </conditionalFormatting>
  <conditionalFormatting sqref="T72">
    <cfRule type="cellIs" dxfId="1196" priority="1182" operator="lessThanOrEqual">
      <formula>0</formula>
    </cfRule>
  </conditionalFormatting>
  <conditionalFormatting sqref="T72">
    <cfRule type="cellIs" dxfId="1195" priority="1181" operator="lessThanOrEqual">
      <formula>0</formula>
    </cfRule>
  </conditionalFormatting>
  <conditionalFormatting sqref="T72">
    <cfRule type="cellIs" dxfId="1194" priority="1180" operator="lessThanOrEqual">
      <formula>0</formula>
    </cfRule>
  </conditionalFormatting>
  <conditionalFormatting sqref="T72">
    <cfRule type="cellIs" dxfId="1193" priority="1178" operator="lessThanOrEqual">
      <formula>0</formula>
    </cfRule>
  </conditionalFormatting>
  <conditionalFormatting sqref="T72">
    <cfRule type="cellIs" dxfId="1192" priority="1177" operator="lessThanOrEqual">
      <formula>0</formula>
    </cfRule>
  </conditionalFormatting>
  <conditionalFormatting sqref="T72">
    <cfRule type="cellIs" dxfId="1191" priority="1176" operator="lessThanOrEqual">
      <formula>0</formula>
    </cfRule>
  </conditionalFormatting>
  <conditionalFormatting sqref="T72">
    <cfRule type="cellIs" dxfId="1190" priority="1173" operator="lessThanOrEqual">
      <formula>0</formula>
    </cfRule>
  </conditionalFormatting>
  <conditionalFormatting sqref="T72">
    <cfRule type="cellIs" dxfId="1189" priority="1175" operator="lessThanOrEqual">
      <formula>0</formula>
    </cfRule>
  </conditionalFormatting>
  <conditionalFormatting sqref="T72">
    <cfRule type="cellIs" dxfId="1188" priority="1174" operator="lessThanOrEqual">
      <formula>0</formula>
    </cfRule>
  </conditionalFormatting>
  <conditionalFormatting sqref="T72">
    <cfRule type="cellIs" dxfId="1187" priority="1172" operator="lessThanOrEqual">
      <formula>0</formula>
    </cfRule>
  </conditionalFormatting>
  <conditionalFormatting sqref="T72">
    <cfRule type="cellIs" dxfId="1186" priority="1171" operator="lessThanOrEqual">
      <formula>0</formula>
    </cfRule>
  </conditionalFormatting>
  <conditionalFormatting sqref="T72">
    <cfRule type="cellIs" dxfId="1185" priority="1169" operator="lessThanOrEqual">
      <formula>0</formula>
    </cfRule>
  </conditionalFormatting>
  <conditionalFormatting sqref="T72">
    <cfRule type="cellIs" dxfId="1184" priority="1168" operator="lessThanOrEqual">
      <formula>0</formula>
    </cfRule>
  </conditionalFormatting>
  <conditionalFormatting sqref="T72">
    <cfRule type="cellIs" dxfId="1183" priority="1170" operator="lessThanOrEqual">
      <formula>0</formula>
    </cfRule>
  </conditionalFormatting>
  <conditionalFormatting sqref="T72">
    <cfRule type="cellIs" dxfId="1182" priority="1167" operator="lessThanOrEqual">
      <formula>0</formula>
    </cfRule>
  </conditionalFormatting>
  <conditionalFormatting sqref="T72">
    <cfRule type="cellIs" dxfId="1181" priority="1166" operator="lessThanOrEqual">
      <formula>0</formula>
    </cfRule>
  </conditionalFormatting>
  <conditionalFormatting sqref="T72">
    <cfRule type="cellIs" dxfId="1180" priority="1165" operator="lessThanOrEqual">
      <formula>0</formula>
    </cfRule>
  </conditionalFormatting>
  <conditionalFormatting sqref="T72">
    <cfRule type="cellIs" dxfId="1179" priority="1164" operator="lessThanOrEqual">
      <formula>0</formula>
    </cfRule>
  </conditionalFormatting>
  <conditionalFormatting sqref="T72">
    <cfRule type="cellIs" dxfId="1178" priority="1163" operator="lessThanOrEqual">
      <formula>0</formula>
    </cfRule>
  </conditionalFormatting>
  <conditionalFormatting sqref="T72">
    <cfRule type="cellIs" dxfId="1177" priority="1160" operator="lessThanOrEqual">
      <formula>0</formula>
    </cfRule>
  </conditionalFormatting>
  <conditionalFormatting sqref="T72">
    <cfRule type="cellIs" dxfId="1176" priority="1161" operator="lessThanOrEqual">
      <formula>0</formula>
    </cfRule>
  </conditionalFormatting>
  <conditionalFormatting sqref="T72">
    <cfRule type="cellIs" dxfId="1175" priority="1159" operator="lessThanOrEqual">
      <formula>0</formula>
    </cfRule>
  </conditionalFormatting>
  <conditionalFormatting sqref="T72">
    <cfRule type="cellIs" dxfId="1174" priority="1179" operator="lessThanOrEqual">
      <formula>0</formula>
    </cfRule>
  </conditionalFormatting>
  <conditionalFormatting sqref="T72">
    <cfRule type="cellIs" dxfId="1173" priority="1162" operator="lessThanOrEqual">
      <formula>0</formula>
    </cfRule>
  </conditionalFormatting>
  <conditionalFormatting sqref="T72">
    <cfRule type="cellIs" dxfId="1172" priority="1158" operator="lessThanOrEqual">
      <formula>0</formula>
    </cfRule>
  </conditionalFormatting>
  <conditionalFormatting sqref="T72">
    <cfRule type="cellIs" dxfId="1171" priority="1157" operator="lessThanOrEqual">
      <formula>0</formula>
    </cfRule>
  </conditionalFormatting>
  <conditionalFormatting sqref="T72">
    <cfRule type="cellIs" dxfId="1170" priority="1156" operator="lessThanOrEqual">
      <formula>0</formula>
    </cfRule>
  </conditionalFormatting>
  <conditionalFormatting sqref="T72">
    <cfRule type="cellIs" dxfId="1169" priority="1155" operator="lessThanOrEqual">
      <formula>0</formula>
    </cfRule>
  </conditionalFormatting>
  <conditionalFormatting sqref="T72">
    <cfRule type="cellIs" dxfId="1168" priority="1154" operator="lessThanOrEqual">
      <formula>0</formula>
    </cfRule>
  </conditionalFormatting>
  <conditionalFormatting sqref="T72">
    <cfRule type="cellIs" dxfId="1167" priority="1152" operator="lessThanOrEqual">
      <formula>0</formula>
    </cfRule>
  </conditionalFormatting>
  <conditionalFormatting sqref="T72">
    <cfRule type="cellIs" dxfId="1166" priority="1153" operator="lessThanOrEqual">
      <formula>0</formula>
    </cfRule>
  </conditionalFormatting>
  <conditionalFormatting sqref="T72">
    <cfRule type="cellIs" dxfId="1165" priority="1151" operator="lessThanOrEqual">
      <formula>0</formula>
    </cfRule>
  </conditionalFormatting>
  <conditionalFormatting sqref="T72">
    <cfRule type="cellIs" dxfId="1164" priority="1150" operator="lessThanOrEqual">
      <formula>0</formula>
    </cfRule>
  </conditionalFormatting>
  <conditionalFormatting sqref="T72">
    <cfRule type="cellIs" dxfId="1163" priority="1149" operator="lessThanOrEqual">
      <formula>0</formula>
    </cfRule>
  </conditionalFormatting>
  <conditionalFormatting sqref="T72">
    <cfRule type="cellIs" dxfId="1162" priority="1148" operator="lessThanOrEqual">
      <formula>0</formula>
    </cfRule>
  </conditionalFormatting>
  <conditionalFormatting sqref="T26">
    <cfRule type="cellIs" dxfId="1161" priority="1147" operator="lessThanOrEqual">
      <formula>0</formula>
    </cfRule>
  </conditionalFormatting>
  <conditionalFormatting sqref="T26">
    <cfRule type="cellIs" dxfId="1160" priority="1146" operator="lessThanOrEqual">
      <formula>0</formula>
    </cfRule>
  </conditionalFormatting>
  <conditionalFormatting sqref="T26">
    <cfRule type="cellIs" dxfId="1159" priority="1145" operator="lessThanOrEqual">
      <formula>0</formula>
    </cfRule>
  </conditionalFormatting>
  <conditionalFormatting sqref="T26">
    <cfRule type="cellIs" dxfId="1158" priority="1144" operator="lessThanOrEqual">
      <formula>0</formula>
    </cfRule>
  </conditionalFormatting>
  <conditionalFormatting sqref="T46">
    <cfRule type="cellIs" dxfId="1157" priority="1126" operator="lessThanOrEqual">
      <formula>0</formula>
    </cfRule>
  </conditionalFormatting>
  <conditionalFormatting sqref="T46">
    <cfRule type="cellIs" dxfId="1156" priority="1123" operator="lessThanOrEqual">
      <formula>0</formula>
    </cfRule>
  </conditionalFormatting>
  <conditionalFormatting sqref="T46">
    <cfRule type="cellIs" dxfId="1155" priority="1122" operator="lessThanOrEqual">
      <formula>0</formula>
    </cfRule>
  </conditionalFormatting>
  <conditionalFormatting sqref="T46">
    <cfRule type="cellIs" dxfId="1154" priority="1143" operator="lessThanOrEqual">
      <formula>0</formula>
    </cfRule>
  </conditionalFormatting>
  <conditionalFormatting sqref="T46">
    <cfRule type="cellIs" dxfId="1153" priority="1142" operator="lessThanOrEqual">
      <formula>0</formula>
    </cfRule>
  </conditionalFormatting>
  <conditionalFormatting sqref="T46">
    <cfRule type="cellIs" dxfId="1152" priority="1141" operator="lessThanOrEqual">
      <formula>0</formula>
    </cfRule>
  </conditionalFormatting>
  <conditionalFormatting sqref="T46">
    <cfRule type="cellIs" dxfId="1151" priority="1135" operator="lessThanOrEqual">
      <formula>0</formula>
    </cfRule>
  </conditionalFormatting>
  <conditionalFormatting sqref="T46">
    <cfRule type="cellIs" dxfId="1150" priority="1140" operator="lessThanOrEqual">
      <formula>0</formula>
    </cfRule>
  </conditionalFormatting>
  <conditionalFormatting sqref="T46">
    <cfRule type="cellIs" dxfId="1149" priority="1139" operator="lessThanOrEqual">
      <formula>0</formula>
    </cfRule>
  </conditionalFormatting>
  <conditionalFormatting sqref="T46">
    <cfRule type="cellIs" dxfId="1148" priority="1138" operator="lessThanOrEqual">
      <formula>0</formula>
    </cfRule>
  </conditionalFormatting>
  <conditionalFormatting sqref="T46">
    <cfRule type="cellIs" dxfId="1147" priority="1137" operator="lessThanOrEqual">
      <formula>0</formula>
    </cfRule>
  </conditionalFormatting>
  <conditionalFormatting sqref="T46">
    <cfRule type="cellIs" dxfId="1146" priority="1136" operator="lessThanOrEqual">
      <formula>0</formula>
    </cfRule>
  </conditionalFormatting>
  <conditionalFormatting sqref="T46">
    <cfRule type="cellIs" dxfId="1145" priority="1134" operator="lessThanOrEqual">
      <formula>0</formula>
    </cfRule>
  </conditionalFormatting>
  <conditionalFormatting sqref="T46">
    <cfRule type="cellIs" dxfId="1144" priority="1133" operator="lessThanOrEqual">
      <formula>0</formula>
    </cfRule>
  </conditionalFormatting>
  <conditionalFormatting sqref="T46">
    <cfRule type="cellIs" dxfId="1143" priority="1132" operator="lessThanOrEqual">
      <formula>0</formula>
    </cfRule>
  </conditionalFormatting>
  <conditionalFormatting sqref="T46">
    <cfRule type="cellIs" dxfId="1142" priority="1131" operator="lessThanOrEqual">
      <formula>0</formula>
    </cfRule>
  </conditionalFormatting>
  <conditionalFormatting sqref="T46">
    <cfRule type="cellIs" dxfId="1141" priority="1130" operator="lessThanOrEqual">
      <formula>0</formula>
    </cfRule>
  </conditionalFormatting>
  <conditionalFormatting sqref="T46">
    <cfRule type="cellIs" dxfId="1140" priority="1129" operator="lessThanOrEqual">
      <formula>0</formula>
    </cfRule>
  </conditionalFormatting>
  <conditionalFormatting sqref="T46">
    <cfRule type="cellIs" dxfId="1139" priority="1128" operator="lessThanOrEqual">
      <formula>0</formula>
    </cfRule>
  </conditionalFormatting>
  <conditionalFormatting sqref="T46">
    <cfRule type="cellIs" dxfId="1138" priority="1127" operator="lessThanOrEqual">
      <formula>0</formula>
    </cfRule>
  </conditionalFormatting>
  <conditionalFormatting sqref="T46">
    <cfRule type="cellIs" dxfId="1137" priority="1125" operator="lessThanOrEqual">
      <formula>0</formula>
    </cfRule>
  </conditionalFormatting>
  <conditionalFormatting sqref="T46">
    <cfRule type="cellIs" dxfId="1136" priority="1124" operator="lessThanOrEqual">
      <formula>0</formula>
    </cfRule>
  </conditionalFormatting>
  <conditionalFormatting sqref="T46">
    <cfRule type="cellIs" dxfId="1135" priority="1121" operator="lessThanOrEqual">
      <formula>0</formula>
    </cfRule>
  </conditionalFormatting>
  <conditionalFormatting sqref="T46">
    <cfRule type="cellIs" dxfId="1134" priority="1103" operator="lessThanOrEqual">
      <formula>0</formula>
    </cfRule>
  </conditionalFormatting>
  <conditionalFormatting sqref="T46">
    <cfRule type="cellIs" dxfId="1133" priority="1101" operator="lessThanOrEqual">
      <formula>0</formula>
    </cfRule>
  </conditionalFormatting>
  <conditionalFormatting sqref="T46">
    <cfRule type="cellIs" dxfId="1132" priority="1100" operator="lessThanOrEqual">
      <formula>0</formula>
    </cfRule>
  </conditionalFormatting>
  <conditionalFormatting sqref="T46">
    <cfRule type="cellIs" dxfId="1131" priority="1099" operator="lessThanOrEqual">
      <formula>0</formula>
    </cfRule>
  </conditionalFormatting>
  <conditionalFormatting sqref="T46">
    <cfRule type="cellIs" dxfId="1130" priority="1098" operator="lessThanOrEqual">
      <formula>0</formula>
    </cfRule>
  </conditionalFormatting>
  <conditionalFormatting sqref="T46">
    <cfRule type="cellIs" dxfId="1129" priority="1120" operator="lessThanOrEqual">
      <formula>0</formula>
    </cfRule>
  </conditionalFormatting>
  <conditionalFormatting sqref="T46">
    <cfRule type="cellIs" dxfId="1128" priority="1119" operator="lessThanOrEqual">
      <formula>0</formula>
    </cfRule>
  </conditionalFormatting>
  <conditionalFormatting sqref="T46">
    <cfRule type="cellIs" dxfId="1127" priority="1118" operator="lessThanOrEqual">
      <formula>0</formula>
    </cfRule>
  </conditionalFormatting>
  <conditionalFormatting sqref="T46">
    <cfRule type="cellIs" dxfId="1126" priority="1117" operator="lessThanOrEqual">
      <formula>0</formula>
    </cfRule>
  </conditionalFormatting>
  <conditionalFormatting sqref="T46">
    <cfRule type="cellIs" dxfId="1125" priority="1116" operator="lessThanOrEqual">
      <formula>0</formula>
    </cfRule>
  </conditionalFormatting>
  <conditionalFormatting sqref="T46">
    <cfRule type="cellIs" dxfId="1124" priority="1115" operator="lessThanOrEqual">
      <formula>0</formula>
    </cfRule>
  </conditionalFormatting>
  <conditionalFormatting sqref="T46">
    <cfRule type="cellIs" dxfId="1123" priority="1113" operator="lessThanOrEqual">
      <formula>0</formula>
    </cfRule>
  </conditionalFormatting>
  <conditionalFormatting sqref="T46">
    <cfRule type="cellIs" dxfId="1122" priority="1114" operator="lessThanOrEqual">
      <formula>0</formula>
    </cfRule>
  </conditionalFormatting>
  <conditionalFormatting sqref="T46">
    <cfRule type="cellIs" dxfId="1121" priority="1112" operator="lessThanOrEqual">
      <formula>0</formula>
    </cfRule>
  </conditionalFormatting>
  <conditionalFormatting sqref="T46">
    <cfRule type="cellIs" dxfId="1120" priority="1111" operator="lessThanOrEqual">
      <formula>0</formula>
    </cfRule>
  </conditionalFormatting>
  <conditionalFormatting sqref="T46">
    <cfRule type="cellIs" dxfId="1119" priority="1110" operator="lessThanOrEqual">
      <formula>0</formula>
    </cfRule>
  </conditionalFormatting>
  <conditionalFormatting sqref="T46">
    <cfRule type="cellIs" dxfId="1118" priority="1109" operator="lessThanOrEqual">
      <formula>0</formula>
    </cfRule>
  </conditionalFormatting>
  <conditionalFormatting sqref="T46">
    <cfRule type="cellIs" dxfId="1117" priority="1108" operator="lessThanOrEqual">
      <formula>0</formula>
    </cfRule>
  </conditionalFormatting>
  <conditionalFormatting sqref="T46">
    <cfRule type="cellIs" dxfId="1116" priority="1107" operator="lessThanOrEqual">
      <formula>0</formula>
    </cfRule>
  </conditionalFormatting>
  <conditionalFormatting sqref="T46">
    <cfRule type="cellIs" dxfId="1115" priority="1106" operator="lessThanOrEqual">
      <formula>0</formula>
    </cfRule>
  </conditionalFormatting>
  <conditionalFormatting sqref="T46">
    <cfRule type="cellIs" dxfId="1114" priority="1105" operator="lessThanOrEqual">
      <formula>0</formula>
    </cfRule>
  </conditionalFormatting>
  <conditionalFormatting sqref="T46">
    <cfRule type="cellIs" dxfId="1113" priority="1104" operator="lessThanOrEqual">
      <formula>0</formula>
    </cfRule>
  </conditionalFormatting>
  <conditionalFormatting sqref="T46">
    <cfRule type="cellIs" dxfId="1112" priority="1102" operator="lessThanOrEqual">
      <formula>0</formula>
    </cfRule>
  </conditionalFormatting>
  <conditionalFormatting sqref="T46">
    <cfRule type="cellIs" dxfId="1111" priority="1097" operator="lessThanOrEqual">
      <formula>0</formula>
    </cfRule>
  </conditionalFormatting>
  <conditionalFormatting sqref="T46">
    <cfRule type="cellIs" dxfId="1110" priority="1082" operator="lessThanOrEqual">
      <formula>0</formula>
    </cfRule>
  </conditionalFormatting>
  <conditionalFormatting sqref="T46">
    <cfRule type="cellIs" dxfId="1109" priority="1081" operator="lessThanOrEqual">
      <formula>0</formula>
    </cfRule>
  </conditionalFormatting>
  <conditionalFormatting sqref="T46">
    <cfRule type="cellIs" dxfId="1108" priority="1080" operator="lessThanOrEqual">
      <formula>0</formula>
    </cfRule>
  </conditionalFormatting>
  <conditionalFormatting sqref="T46">
    <cfRule type="cellIs" dxfId="1107" priority="1079" operator="lessThanOrEqual">
      <formula>0</formula>
    </cfRule>
  </conditionalFormatting>
  <conditionalFormatting sqref="T46">
    <cfRule type="cellIs" dxfId="1106" priority="1078" operator="lessThanOrEqual">
      <formula>0</formula>
    </cfRule>
  </conditionalFormatting>
  <conditionalFormatting sqref="T46">
    <cfRule type="cellIs" dxfId="1105" priority="1096" operator="lessThanOrEqual">
      <formula>0</formula>
    </cfRule>
  </conditionalFormatting>
  <conditionalFormatting sqref="T46">
    <cfRule type="cellIs" dxfId="1104" priority="1095" operator="lessThanOrEqual">
      <formula>0</formula>
    </cfRule>
  </conditionalFormatting>
  <conditionalFormatting sqref="T46">
    <cfRule type="cellIs" dxfId="1103" priority="1094" operator="lessThanOrEqual">
      <formula>0</formula>
    </cfRule>
  </conditionalFormatting>
  <conditionalFormatting sqref="T46">
    <cfRule type="cellIs" dxfId="1102" priority="1093" operator="lessThanOrEqual">
      <formula>0</formula>
    </cfRule>
  </conditionalFormatting>
  <conditionalFormatting sqref="T46">
    <cfRule type="cellIs" dxfId="1101" priority="1092" operator="lessThanOrEqual">
      <formula>0</formula>
    </cfRule>
  </conditionalFormatting>
  <conditionalFormatting sqref="T46">
    <cfRule type="cellIs" dxfId="1100" priority="1091" operator="lessThanOrEqual">
      <formula>0</formula>
    </cfRule>
  </conditionalFormatting>
  <conditionalFormatting sqref="T46">
    <cfRule type="cellIs" dxfId="1099" priority="1090" operator="lessThanOrEqual">
      <formula>0</formula>
    </cfRule>
  </conditionalFormatting>
  <conditionalFormatting sqref="T46">
    <cfRule type="cellIs" dxfId="1098" priority="1089" operator="lessThanOrEqual">
      <formula>0</formula>
    </cfRule>
  </conditionalFormatting>
  <conditionalFormatting sqref="T46">
    <cfRule type="cellIs" dxfId="1097" priority="1088" operator="lessThanOrEqual">
      <formula>0</formula>
    </cfRule>
  </conditionalFormatting>
  <conditionalFormatting sqref="T46">
    <cfRule type="cellIs" dxfId="1096" priority="1087" operator="lessThanOrEqual">
      <formula>0</formula>
    </cfRule>
  </conditionalFormatting>
  <conditionalFormatting sqref="T46">
    <cfRule type="cellIs" dxfId="1095" priority="1086" operator="lessThanOrEqual">
      <formula>0</formula>
    </cfRule>
  </conditionalFormatting>
  <conditionalFormatting sqref="T46">
    <cfRule type="cellIs" dxfId="1094" priority="1085" operator="lessThanOrEqual">
      <formula>0</formula>
    </cfRule>
  </conditionalFormatting>
  <conditionalFormatting sqref="T46">
    <cfRule type="cellIs" dxfId="1093" priority="1084" operator="lessThanOrEqual">
      <formula>0</formula>
    </cfRule>
  </conditionalFormatting>
  <conditionalFormatting sqref="T46">
    <cfRule type="cellIs" dxfId="1092" priority="1083" operator="lessThanOrEqual">
      <formula>0</formula>
    </cfRule>
  </conditionalFormatting>
  <conditionalFormatting sqref="T46">
    <cfRule type="cellIs" dxfId="1091" priority="1077" operator="lessThanOrEqual">
      <formula>0</formula>
    </cfRule>
  </conditionalFormatting>
  <conditionalFormatting sqref="T46">
    <cfRule type="cellIs" dxfId="1090" priority="1059" operator="lessThanOrEqual">
      <formula>0</formula>
    </cfRule>
  </conditionalFormatting>
  <conditionalFormatting sqref="T46">
    <cfRule type="cellIs" dxfId="1089" priority="1056" operator="lessThanOrEqual">
      <formula>0</formula>
    </cfRule>
  </conditionalFormatting>
  <conditionalFormatting sqref="T46">
    <cfRule type="cellIs" dxfId="1088" priority="1055" operator="lessThanOrEqual">
      <formula>0</formula>
    </cfRule>
  </conditionalFormatting>
  <conditionalFormatting sqref="T46">
    <cfRule type="cellIs" dxfId="1087" priority="1076" operator="lessThanOrEqual">
      <formula>0</formula>
    </cfRule>
  </conditionalFormatting>
  <conditionalFormatting sqref="T46">
    <cfRule type="cellIs" dxfId="1086" priority="1075" operator="lessThanOrEqual">
      <formula>0</formula>
    </cfRule>
  </conditionalFormatting>
  <conditionalFormatting sqref="T46">
    <cfRule type="cellIs" dxfId="1085" priority="1074" operator="lessThanOrEqual">
      <formula>0</formula>
    </cfRule>
  </conditionalFormatting>
  <conditionalFormatting sqref="T46">
    <cfRule type="cellIs" dxfId="1084" priority="1073" operator="lessThanOrEqual">
      <formula>0</formula>
    </cfRule>
  </conditionalFormatting>
  <conditionalFormatting sqref="T46">
    <cfRule type="cellIs" dxfId="1083" priority="1072" operator="lessThanOrEqual">
      <formula>0</formula>
    </cfRule>
  </conditionalFormatting>
  <conditionalFormatting sqref="T46">
    <cfRule type="cellIs" dxfId="1082" priority="1071" operator="lessThanOrEqual">
      <formula>0</formula>
    </cfRule>
  </conditionalFormatting>
  <conditionalFormatting sqref="T46">
    <cfRule type="cellIs" dxfId="1081" priority="1070" operator="lessThanOrEqual">
      <formula>0</formula>
    </cfRule>
  </conditionalFormatting>
  <conditionalFormatting sqref="T46">
    <cfRule type="cellIs" dxfId="1080" priority="1069" operator="lessThanOrEqual">
      <formula>0</formula>
    </cfRule>
  </conditionalFormatting>
  <conditionalFormatting sqref="T46">
    <cfRule type="cellIs" dxfId="1079" priority="1068" operator="lessThanOrEqual">
      <formula>0</formula>
    </cfRule>
  </conditionalFormatting>
  <conditionalFormatting sqref="T46">
    <cfRule type="cellIs" dxfId="1078" priority="1067" operator="lessThanOrEqual">
      <formula>0</formula>
    </cfRule>
  </conditionalFormatting>
  <conditionalFormatting sqref="T46">
    <cfRule type="cellIs" dxfId="1077" priority="1066" operator="lessThanOrEqual">
      <formula>0</formula>
    </cfRule>
  </conditionalFormatting>
  <conditionalFormatting sqref="T46">
    <cfRule type="cellIs" dxfId="1076" priority="1065" operator="lessThanOrEqual">
      <formula>0</formula>
    </cfRule>
  </conditionalFormatting>
  <conditionalFormatting sqref="T46">
    <cfRule type="cellIs" dxfId="1075" priority="1064" operator="lessThanOrEqual">
      <formula>0</formula>
    </cfRule>
  </conditionalFormatting>
  <conditionalFormatting sqref="T46">
    <cfRule type="cellIs" dxfId="1074" priority="1063" operator="lessThanOrEqual">
      <formula>0</formula>
    </cfRule>
  </conditionalFormatting>
  <conditionalFormatting sqref="T46">
    <cfRule type="cellIs" dxfId="1073" priority="1062" operator="lessThanOrEqual">
      <formula>0</formula>
    </cfRule>
  </conditionalFormatting>
  <conditionalFormatting sqref="T46">
    <cfRule type="cellIs" dxfId="1072" priority="1061" operator="lessThanOrEqual">
      <formula>0</formula>
    </cfRule>
  </conditionalFormatting>
  <conditionalFormatting sqref="T46">
    <cfRule type="cellIs" dxfId="1071" priority="1060" operator="lessThanOrEqual">
      <formula>0</formula>
    </cfRule>
  </conditionalFormatting>
  <conditionalFormatting sqref="T46">
    <cfRule type="cellIs" dxfId="1070" priority="1058" operator="lessThanOrEqual">
      <formula>0</formula>
    </cfRule>
  </conditionalFormatting>
  <conditionalFormatting sqref="T46">
    <cfRule type="cellIs" dxfId="1069" priority="1057" operator="lessThanOrEqual">
      <formula>0</formula>
    </cfRule>
  </conditionalFormatting>
  <conditionalFormatting sqref="T46">
    <cfRule type="cellIs" dxfId="1068" priority="1054" operator="lessThanOrEqual">
      <formula>0</formula>
    </cfRule>
  </conditionalFormatting>
  <conditionalFormatting sqref="T46">
    <cfRule type="cellIs" dxfId="1067" priority="1036" operator="lessThanOrEqual">
      <formula>0</formula>
    </cfRule>
  </conditionalFormatting>
  <conditionalFormatting sqref="T46">
    <cfRule type="cellIs" dxfId="1066" priority="1034" operator="lessThanOrEqual">
      <formula>0</formula>
    </cfRule>
  </conditionalFormatting>
  <conditionalFormatting sqref="T46">
    <cfRule type="cellIs" dxfId="1065" priority="1033" operator="lessThanOrEqual">
      <formula>0</formula>
    </cfRule>
  </conditionalFormatting>
  <conditionalFormatting sqref="T46">
    <cfRule type="cellIs" dxfId="1064" priority="1032" operator="lessThanOrEqual">
      <formula>0</formula>
    </cfRule>
  </conditionalFormatting>
  <conditionalFormatting sqref="T46">
    <cfRule type="cellIs" dxfId="1063" priority="1031" operator="lessThanOrEqual">
      <formula>0</formula>
    </cfRule>
  </conditionalFormatting>
  <conditionalFormatting sqref="T46">
    <cfRule type="cellIs" dxfId="1062" priority="1053" operator="lessThanOrEqual">
      <formula>0</formula>
    </cfRule>
  </conditionalFormatting>
  <conditionalFormatting sqref="T46">
    <cfRule type="cellIs" dxfId="1061" priority="1052" operator="lessThanOrEqual">
      <formula>0</formula>
    </cfRule>
  </conditionalFormatting>
  <conditionalFormatting sqref="T46">
    <cfRule type="cellIs" dxfId="1060" priority="1051" operator="lessThanOrEqual">
      <formula>0</formula>
    </cfRule>
  </conditionalFormatting>
  <conditionalFormatting sqref="T46">
    <cfRule type="cellIs" dxfId="1059" priority="1050" operator="lessThanOrEqual">
      <formula>0</formula>
    </cfRule>
  </conditionalFormatting>
  <conditionalFormatting sqref="T46">
    <cfRule type="cellIs" dxfId="1058" priority="1049" operator="lessThanOrEqual">
      <formula>0</formula>
    </cfRule>
  </conditionalFormatting>
  <conditionalFormatting sqref="T46">
    <cfRule type="cellIs" dxfId="1057" priority="1048" operator="lessThanOrEqual">
      <formula>0</formula>
    </cfRule>
  </conditionalFormatting>
  <conditionalFormatting sqref="T46">
    <cfRule type="cellIs" dxfId="1056" priority="1046" operator="lessThanOrEqual">
      <formula>0</formula>
    </cfRule>
  </conditionalFormatting>
  <conditionalFormatting sqref="T46">
    <cfRule type="cellIs" dxfId="1055" priority="1047" operator="lessThanOrEqual">
      <formula>0</formula>
    </cfRule>
  </conditionalFormatting>
  <conditionalFormatting sqref="T46">
    <cfRule type="cellIs" dxfId="1054" priority="1045" operator="lessThanOrEqual">
      <formula>0</formula>
    </cfRule>
  </conditionalFormatting>
  <conditionalFormatting sqref="T46">
    <cfRule type="cellIs" dxfId="1053" priority="1044" operator="lessThanOrEqual">
      <formula>0</formula>
    </cfRule>
  </conditionalFormatting>
  <conditionalFormatting sqref="T46">
    <cfRule type="cellIs" dxfId="1052" priority="1043" operator="lessThanOrEqual">
      <formula>0</formula>
    </cfRule>
  </conditionalFormatting>
  <conditionalFormatting sqref="T46">
    <cfRule type="cellIs" dxfId="1051" priority="1042" operator="lessThanOrEqual">
      <formula>0</formula>
    </cfRule>
  </conditionalFormatting>
  <conditionalFormatting sqref="T46">
    <cfRule type="cellIs" dxfId="1050" priority="1041" operator="lessThanOrEqual">
      <formula>0</formula>
    </cfRule>
  </conditionalFormatting>
  <conditionalFormatting sqref="T46">
    <cfRule type="cellIs" dxfId="1049" priority="1040" operator="lessThanOrEqual">
      <formula>0</formula>
    </cfRule>
  </conditionalFormatting>
  <conditionalFormatting sqref="T46">
    <cfRule type="cellIs" dxfId="1048" priority="1039" operator="lessThanOrEqual">
      <formula>0</formula>
    </cfRule>
  </conditionalFormatting>
  <conditionalFormatting sqref="T46">
    <cfRule type="cellIs" dxfId="1047" priority="1038" operator="lessThanOrEqual">
      <formula>0</formula>
    </cfRule>
  </conditionalFormatting>
  <conditionalFormatting sqref="T46">
    <cfRule type="cellIs" dxfId="1046" priority="1037" operator="lessThanOrEqual">
      <formula>0</formula>
    </cfRule>
  </conditionalFormatting>
  <conditionalFormatting sqref="T46">
    <cfRule type="cellIs" dxfId="1045" priority="1035" operator="lessThanOrEqual">
      <formula>0</formula>
    </cfRule>
  </conditionalFormatting>
  <conditionalFormatting sqref="T46">
    <cfRule type="cellIs" dxfId="1044" priority="1030" operator="lessThanOrEqual">
      <formula>0</formula>
    </cfRule>
  </conditionalFormatting>
  <conditionalFormatting sqref="T46">
    <cfRule type="cellIs" dxfId="1043" priority="1016" operator="lessThanOrEqual">
      <formula>0</formula>
    </cfRule>
  </conditionalFormatting>
  <conditionalFormatting sqref="T46">
    <cfRule type="cellIs" dxfId="1042" priority="1015" operator="lessThanOrEqual">
      <formula>0</formula>
    </cfRule>
  </conditionalFormatting>
  <conditionalFormatting sqref="T46">
    <cfRule type="cellIs" dxfId="1041" priority="1013" operator="lessThanOrEqual">
      <formula>0</formula>
    </cfRule>
  </conditionalFormatting>
  <conditionalFormatting sqref="T46">
    <cfRule type="cellIs" dxfId="1040" priority="1014" operator="lessThanOrEqual">
      <formula>0</formula>
    </cfRule>
  </conditionalFormatting>
  <conditionalFormatting sqref="T46">
    <cfRule type="cellIs" dxfId="1039" priority="1012" operator="lessThanOrEqual">
      <formula>0</formula>
    </cfRule>
  </conditionalFormatting>
  <conditionalFormatting sqref="T46">
    <cfRule type="cellIs" dxfId="1038" priority="1011" operator="lessThanOrEqual">
      <formula>0</formula>
    </cfRule>
  </conditionalFormatting>
  <conditionalFormatting sqref="T46">
    <cfRule type="cellIs" dxfId="1037" priority="1010" operator="lessThanOrEqual">
      <formula>0</formula>
    </cfRule>
  </conditionalFormatting>
  <conditionalFormatting sqref="T46">
    <cfRule type="cellIs" dxfId="1036" priority="1029" operator="lessThanOrEqual">
      <formula>0</formula>
    </cfRule>
  </conditionalFormatting>
  <conditionalFormatting sqref="T46">
    <cfRule type="cellIs" dxfId="1035" priority="1028" operator="lessThanOrEqual">
      <formula>0</formula>
    </cfRule>
  </conditionalFormatting>
  <conditionalFormatting sqref="T46">
    <cfRule type="cellIs" dxfId="1034" priority="1027" operator="lessThanOrEqual">
      <formula>0</formula>
    </cfRule>
  </conditionalFormatting>
  <conditionalFormatting sqref="T46">
    <cfRule type="cellIs" dxfId="1033" priority="1026" operator="lessThanOrEqual">
      <formula>0</formula>
    </cfRule>
  </conditionalFormatting>
  <conditionalFormatting sqref="T46">
    <cfRule type="cellIs" dxfId="1032" priority="1025" operator="lessThanOrEqual">
      <formula>0</formula>
    </cfRule>
  </conditionalFormatting>
  <conditionalFormatting sqref="T46">
    <cfRule type="cellIs" dxfId="1031" priority="1024" operator="lessThanOrEqual">
      <formula>0</formula>
    </cfRule>
  </conditionalFormatting>
  <conditionalFormatting sqref="T46">
    <cfRule type="cellIs" dxfId="1030" priority="1023" operator="lessThanOrEqual">
      <formula>0</formula>
    </cfRule>
  </conditionalFormatting>
  <conditionalFormatting sqref="T46">
    <cfRule type="cellIs" dxfId="1029" priority="1022" operator="lessThanOrEqual">
      <formula>0</formula>
    </cfRule>
  </conditionalFormatting>
  <conditionalFormatting sqref="T46">
    <cfRule type="cellIs" dxfId="1028" priority="1021" operator="lessThanOrEqual">
      <formula>0</formula>
    </cfRule>
  </conditionalFormatting>
  <conditionalFormatting sqref="T46">
    <cfRule type="cellIs" dxfId="1027" priority="1020" operator="lessThanOrEqual">
      <formula>0</formula>
    </cfRule>
  </conditionalFormatting>
  <conditionalFormatting sqref="T46">
    <cfRule type="cellIs" dxfId="1026" priority="1019" operator="lessThanOrEqual">
      <formula>0</formula>
    </cfRule>
  </conditionalFormatting>
  <conditionalFormatting sqref="T46">
    <cfRule type="cellIs" dxfId="1025" priority="1018" operator="lessThanOrEqual">
      <formula>0</formula>
    </cfRule>
  </conditionalFormatting>
  <conditionalFormatting sqref="T46">
    <cfRule type="cellIs" dxfId="1024" priority="1017" operator="lessThanOrEqual">
      <formula>0</formula>
    </cfRule>
  </conditionalFormatting>
  <conditionalFormatting sqref="T46">
    <cfRule type="cellIs" dxfId="1023" priority="1009" operator="lessThanOrEqual">
      <formula>0</formula>
    </cfRule>
  </conditionalFormatting>
  <conditionalFormatting sqref="T46">
    <cfRule type="cellIs" dxfId="1022" priority="991" operator="lessThanOrEqual">
      <formula>0</formula>
    </cfRule>
  </conditionalFormatting>
  <conditionalFormatting sqref="T46">
    <cfRule type="cellIs" dxfId="1021" priority="988" operator="lessThanOrEqual">
      <formula>0</formula>
    </cfRule>
  </conditionalFormatting>
  <conditionalFormatting sqref="T46">
    <cfRule type="cellIs" dxfId="1020" priority="987" operator="lessThanOrEqual">
      <formula>0</formula>
    </cfRule>
  </conditionalFormatting>
  <conditionalFormatting sqref="T46">
    <cfRule type="cellIs" dxfId="1019" priority="1008" operator="lessThanOrEqual">
      <formula>0</formula>
    </cfRule>
  </conditionalFormatting>
  <conditionalFormatting sqref="T46">
    <cfRule type="cellIs" dxfId="1018" priority="1007" operator="lessThanOrEqual">
      <formula>0</formula>
    </cfRule>
  </conditionalFormatting>
  <conditionalFormatting sqref="T46">
    <cfRule type="cellIs" dxfId="1017" priority="1006" operator="lessThanOrEqual">
      <formula>0</formula>
    </cfRule>
  </conditionalFormatting>
  <conditionalFormatting sqref="T46">
    <cfRule type="cellIs" dxfId="1016" priority="1005" operator="lessThanOrEqual">
      <formula>0</formula>
    </cfRule>
  </conditionalFormatting>
  <conditionalFormatting sqref="T46">
    <cfRule type="cellIs" dxfId="1015" priority="1004" operator="lessThanOrEqual">
      <formula>0</formula>
    </cfRule>
  </conditionalFormatting>
  <conditionalFormatting sqref="T46">
    <cfRule type="cellIs" dxfId="1014" priority="1003" operator="lessThanOrEqual">
      <formula>0</formula>
    </cfRule>
  </conditionalFormatting>
  <conditionalFormatting sqref="T46">
    <cfRule type="cellIs" dxfId="1013" priority="1002" operator="lessThanOrEqual">
      <formula>0</formula>
    </cfRule>
  </conditionalFormatting>
  <conditionalFormatting sqref="T46">
    <cfRule type="cellIs" dxfId="1012" priority="1001" operator="lessThanOrEqual">
      <formula>0</formula>
    </cfRule>
  </conditionalFormatting>
  <conditionalFormatting sqref="T46">
    <cfRule type="cellIs" dxfId="1011" priority="1000" operator="lessThanOrEqual">
      <formula>0</formula>
    </cfRule>
  </conditionalFormatting>
  <conditionalFormatting sqref="T46">
    <cfRule type="cellIs" dxfId="1010" priority="999" operator="lessThanOrEqual">
      <formula>0</formula>
    </cfRule>
  </conditionalFormatting>
  <conditionalFormatting sqref="T46">
    <cfRule type="cellIs" dxfId="1009" priority="998" operator="lessThanOrEqual">
      <formula>0</formula>
    </cfRule>
  </conditionalFormatting>
  <conditionalFormatting sqref="T46">
    <cfRule type="cellIs" dxfId="1008" priority="997" operator="lessThanOrEqual">
      <formula>0</formula>
    </cfRule>
  </conditionalFormatting>
  <conditionalFormatting sqref="T46">
    <cfRule type="cellIs" dxfId="1007" priority="996" operator="lessThanOrEqual">
      <formula>0</formula>
    </cfRule>
  </conditionalFormatting>
  <conditionalFormatting sqref="T46">
    <cfRule type="cellIs" dxfId="1006" priority="995" operator="lessThanOrEqual">
      <formula>0</formula>
    </cfRule>
  </conditionalFormatting>
  <conditionalFormatting sqref="T46">
    <cfRule type="cellIs" dxfId="1005" priority="994" operator="lessThanOrEqual">
      <formula>0</formula>
    </cfRule>
  </conditionalFormatting>
  <conditionalFormatting sqref="T46">
    <cfRule type="cellIs" dxfId="1004" priority="993" operator="lessThanOrEqual">
      <formula>0</formula>
    </cfRule>
  </conditionalFormatting>
  <conditionalFormatting sqref="T46">
    <cfRule type="cellIs" dxfId="1003" priority="992" operator="lessThanOrEqual">
      <formula>0</formula>
    </cfRule>
  </conditionalFormatting>
  <conditionalFormatting sqref="T46">
    <cfRule type="cellIs" dxfId="1002" priority="990" operator="lessThanOrEqual">
      <formula>0</formula>
    </cfRule>
  </conditionalFormatting>
  <conditionalFormatting sqref="T46">
    <cfRule type="cellIs" dxfId="1001" priority="989" operator="lessThanOrEqual">
      <formula>0</formula>
    </cfRule>
  </conditionalFormatting>
  <conditionalFormatting sqref="T46">
    <cfRule type="cellIs" dxfId="1000" priority="986" operator="lessThanOrEqual">
      <formula>0</formula>
    </cfRule>
  </conditionalFormatting>
  <conditionalFormatting sqref="T46">
    <cfRule type="cellIs" dxfId="999" priority="968" operator="lessThanOrEqual">
      <formula>0</formula>
    </cfRule>
  </conditionalFormatting>
  <conditionalFormatting sqref="T46">
    <cfRule type="cellIs" dxfId="998" priority="966" operator="lessThanOrEqual">
      <formula>0</formula>
    </cfRule>
  </conditionalFormatting>
  <conditionalFormatting sqref="T46">
    <cfRule type="cellIs" dxfId="997" priority="965" operator="lessThanOrEqual">
      <formula>0</formula>
    </cfRule>
  </conditionalFormatting>
  <conditionalFormatting sqref="T46">
    <cfRule type="cellIs" dxfId="996" priority="964" operator="lessThanOrEqual">
      <formula>0</formula>
    </cfRule>
  </conditionalFormatting>
  <conditionalFormatting sqref="T46">
    <cfRule type="cellIs" dxfId="995" priority="963" operator="lessThanOrEqual">
      <formula>0</formula>
    </cfRule>
  </conditionalFormatting>
  <conditionalFormatting sqref="T46">
    <cfRule type="cellIs" dxfId="994" priority="985" operator="lessThanOrEqual">
      <formula>0</formula>
    </cfRule>
  </conditionalFormatting>
  <conditionalFormatting sqref="T46">
    <cfRule type="cellIs" dxfId="993" priority="984" operator="lessThanOrEqual">
      <formula>0</formula>
    </cfRule>
  </conditionalFormatting>
  <conditionalFormatting sqref="T46">
    <cfRule type="cellIs" dxfId="992" priority="983" operator="lessThanOrEqual">
      <formula>0</formula>
    </cfRule>
  </conditionalFormatting>
  <conditionalFormatting sqref="T46">
    <cfRule type="cellIs" dxfId="991" priority="982" operator="lessThanOrEqual">
      <formula>0</formula>
    </cfRule>
  </conditionalFormatting>
  <conditionalFormatting sqref="T46">
    <cfRule type="cellIs" dxfId="990" priority="981" operator="lessThanOrEqual">
      <formula>0</formula>
    </cfRule>
  </conditionalFormatting>
  <conditionalFormatting sqref="T46">
    <cfRule type="cellIs" dxfId="989" priority="980" operator="lessThanOrEqual">
      <formula>0</formula>
    </cfRule>
  </conditionalFormatting>
  <conditionalFormatting sqref="T46">
    <cfRule type="cellIs" dxfId="988" priority="978" operator="lessThanOrEqual">
      <formula>0</formula>
    </cfRule>
  </conditionalFormatting>
  <conditionalFormatting sqref="T46">
    <cfRule type="cellIs" dxfId="987" priority="979" operator="lessThanOrEqual">
      <formula>0</formula>
    </cfRule>
  </conditionalFormatting>
  <conditionalFormatting sqref="T46">
    <cfRule type="cellIs" dxfId="986" priority="977" operator="lessThanOrEqual">
      <formula>0</formula>
    </cfRule>
  </conditionalFormatting>
  <conditionalFormatting sqref="T46">
    <cfRule type="cellIs" dxfId="985" priority="976" operator="lessThanOrEqual">
      <formula>0</formula>
    </cfRule>
  </conditionalFormatting>
  <conditionalFormatting sqref="T46">
    <cfRule type="cellIs" dxfId="984" priority="975" operator="lessThanOrEqual">
      <formula>0</formula>
    </cfRule>
  </conditionalFormatting>
  <conditionalFormatting sqref="T46">
    <cfRule type="cellIs" dxfId="983" priority="974" operator="lessThanOrEqual">
      <formula>0</formula>
    </cfRule>
  </conditionalFormatting>
  <conditionalFormatting sqref="T46">
    <cfRule type="cellIs" dxfId="982" priority="973" operator="lessThanOrEqual">
      <formula>0</formula>
    </cfRule>
  </conditionalFormatting>
  <conditionalFormatting sqref="T46">
    <cfRule type="cellIs" dxfId="981" priority="972" operator="lessThanOrEqual">
      <formula>0</formula>
    </cfRule>
  </conditionalFormatting>
  <conditionalFormatting sqref="T46">
    <cfRule type="cellIs" dxfId="980" priority="971" operator="lessThanOrEqual">
      <formula>0</formula>
    </cfRule>
  </conditionalFormatting>
  <conditionalFormatting sqref="T46">
    <cfRule type="cellIs" dxfId="979" priority="970" operator="lessThanOrEqual">
      <formula>0</formula>
    </cfRule>
  </conditionalFormatting>
  <conditionalFormatting sqref="T46">
    <cfRule type="cellIs" dxfId="978" priority="969" operator="lessThanOrEqual">
      <formula>0</formula>
    </cfRule>
  </conditionalFormatting>
  <conditionalFormatting sqref="T46">
    <cfRule type="cellIs" dxfId="977" priority="967" operator="lessThanOrEqual">
      <formula>0</formula>
    </cfRule>
  </conditionalFormatting>
  <conditionalFormatting sqref="T46">
    <cfRule type="cellIs" dxfId="976" priority="962" operator="lessThanOrEqual">
      <formula>0</formula>
    </cfRule>
  </conditionalFormatting>
  <conditionalFormatting sqref="T54">
    <cfRule type="cellIs" dxfId="975" priority="961" operator="lessThanOrEqual">
      <formula>0</formula>
    </cfRule>
  </conditionalFormatting>
  <conditionalFormatting sqref="T54:T55">
    <cfRule type="cellIs" dxfId="974" priority="960" operator="lessThanOrEqual">
      <formula>0</formula>
    </cfRule>
  </conditionalFormatting>
  <conditionalFormatting sqref="T54">
    <cfRule type="cellIs" dxfId="973" priority="959" operator="lessThanOrEqual">
      <formula>0</formula>
    </cfRule>
  </conditionalFormatting>
  <conditionalFormatting sqref="T54">
    <cfRule type="cellIs" dxfId="972" priority="958" operator="lessThanOrEqual">
      <formula>0</formula>
    </cfRule>
  </conditionalFormatting>
  <conditionalFormatting sqref="T54">
    <cfRule type="cellIs" dxfId="971" priority="956" operator="lessThanOrEqual">
      <formula>0</formula>
    </cfRule>
  </conditionalFormatting>
  <conditionalFormatting sqref="T54">
    <cfRule type="cellIs" dxfId="970" priority="957" operator="lessThanOrEqual">
      <formula>0</formula>
    </cfRule>
  </conditionalFormatting>
  <conditionalFormatting sqref="T54">
    <cfRule type="cellIs" dxfId="969" priority="955" operator="lessThanOrEqual">
      <formula>0</formula>
    </cfRule>
  </conditionalFormatting>
  <conditionalFormatting sqref="T54">
    <cfRule type="cellIs" dxfId="968" priority="954" operator="lessThanOrEqual">
      <formula>0</formula>
    </cfRule>
  </conditionalFormatting>
  <conditionalFormatting sqref="T54">
    <cfRule type="cellIs" dxfId="967" priority="953" operator="lessThanOrEqual">
      <formula>0</formula>
    </cfRule>
  </conditionalFormatting>
  <conditionalFormatting sqref="T54">
    <cfRule type="cellIs" dxfId="966" priority="952" operator="lessThanOrEqual">
      <formula>0</formula>
    </cfRule>
  </conditionalFormatting>
  <conditionalFormatting sqref="T54">
    <cfRule type="cellIs" dxfId="965" priority="950" operator="lessThanOrEqual">
      <formula>0</formula>
    </cfRule>
  </conditionalFormatting>
  <conditionalFormatting sqref="T54">
    <cfRule type="cellIs" dxfId="964" priority="949" operator="lessThanOrEqual">
      <formula>0</formula>
    </cfRule>
  </conditionalFormatting>
  <conditionalFormatting sqref="T54">
    <cfRule type="cellIs" dxfId="963" priority="948" operator="lessThanOrEqual">
      <formula>0</formula>
    </cfRule>
  </conditionalFormatting>
  <conditionalFormatting sqref="T54">
    <cfRule type="cellIs" dxfId="962" priority="945" operator="lessThanOrEqual">
      <formula>0</formula>
    </cfRule>
  </conditionalFormatting>
  <conditionalFormatting sqref="T54">
    <cfRule type="cellIs" dxfId="961" priority="947" operator="lessThanOrEqual">
      <formula>0</formula>
    </cfRule>
  </conditionalFormatting>
  <conditionalFormatting sqref="T54">
    <cfRule type="cellIs" dxfId="960" priority="946" operator="lessThanOrEqual">
      <formula>0</formula>
    </cfRule>
  </conditionalFormatting>
  <conditionalFormatting sqref="T54">
    <cfRule type="cellIs" dxfId="959" priority="944" operator="lessThanOrEqual">
      <formula>0</formula>
    </cfRule>
  </conditionalFormatting>
  <conditionalFormatting sqref="T54">
    <cfRule type="cellIs" dxfId="958" priority="943" operator="lessThanOrEqual">
      <formula>0</formula>
    </cfRule>
  </conditionalFormatting>
  <conditionalFormatting sqref="T54">
    <cfRule type="cellIs" dxfId="957" priority="941" operator="lessThanOrEqual">
      <formula>0</formula>
    </cfRule>
  </conditionalFormatting>
  <conditionalFormatting sqref="T54">
    <cfRule type="cellIs" dxfId="956" priority="940" operator="lessThanOrEqual">
      <formula>0</formula>
    </cfRule>
  </conditionalFormatting>
  <conditionalFormatting sqref="T54">
    <cfRule type="cellIs" dxfId="955" priority="942" operator="lessThanOrEqual">
      <formula>0</formula>
    </cfRule>
  </conditionalFormatting>
  <conditionalFormatting sqref="T54">
    <cfRule type="cellIs" dxfId="954" priority="939" operator="lessThanOrEqual">
      <formula>0</formula>
    </cfRule>
  </conditionalFormatting>
  <conditionalFormatting sqref="T54">
    <cfRule type="cellIs" dxfId="953" priority="938" operator="lessThanOrEqual">
      <formula>0</formula>
    </cfRule>
  </conditionalFormatting>
  <conditionalFormatting sqref="T54">
    <cfRule type="cellIs" dxfId="952" priority="937" operator="lessThanOrEqual">
      <formula>0</formula>
    </cfRule>
  </conditionalFormatting>
  <conditionalFormatting sqref="T54">
    <cfRule type="cellIs" dxfId="951" priority="936" operator="lessThanOrEqual">
      <formula>0</formula>
    </cfRule>
  </conditionalFormatting>
  <conditionalFormatting sqref="T55">
    <cfRule type="cellIs" dxfId="950" priority="935" operator="lessThanOrEqual">
      <formula>0</formula>
    </cfRule>
  </conditionalFormatting>
  <conditionalFormatting sqref="T54">
    <cfRule type="cellIs" dxfId="949" priority="934" operator="lessThanOrEqual">
      <formula>0</formula>
    </cfRule>
  </conditionalFormatting>
  <conditionalFormatting sqref="T54">
    <cfRule type="cellIs" dxfId="948" priority="931" operator="lessThanOrEqual">
      <formula>0</formula>
    </cfRule>
  </conditionalFormatting>
  <conditionalFormatting sqref="T54">
    <cfRule type="cellIs" dxfId="947" priority="932" operator="lessThanOrEqual">
      <formula>0</formula>
    </cfRule>
  </conditionalFormatting>
  <conditionalFormatting sqref="T54">
    <cfRule type="cellIs" dxfId="946" priority="930" operator="lessThanOrEqual">
      <formula>0</formula>
    </cfRule>
  </conditionalFormatting>
  <conditionalFormatting sqref="T54">
    <cfRule type="cellIs" dxfId="945" priority="951" operator="lessThanOrEqual">
      <formula>0</formula>
    </cfRule>
  </conditionalFormatting>
  <conditionalFormatting sqref="T54">
    <cfRule type="cellIs" dxfId="944" priority="933" operator="lessThanOrEqual">
      <formula>0</formula>
    </cfRule>
  </conditionalFormatting>
  <conditionalFormatting sqref="T54">
    <cfRule type="cellIs" dxfId="943" priority="929" operator="lessThanOrEqual">
      <formula>0</formula>
    </cfRule>
  </conditionalFormatting>
  <conditionalFormatting sqref="T54">
    <cfRule type="cellIs" dxfId="942" priority="928" operator="lessThanOrEqual">
      <formula>0</formula>
    </cfRule>
  </conditionalFormatting>
  <conditionalFormatting sqref="T54">
    <cfRule type="cellIs" dxfId="941" priority="927" operator="lessThanOrEqual">
      <formula>0</formula>
    </cfRule>
  </conditionalFormatting>
  <conditionalFormatting sqref="T55">
    <cfRule type="cellIs" dxfId="940" priority="926" operator="lessThanOrEqual">
      <formula>0</formula>
    </cfRule>
  </conditionalFormatting>
  <conditionalFormatting sqref="T55">
    <cfRule type="cellIs" dxfId="939" priority="925" operator="lessThanOrEqual">
      <formula>0</formula>
    </cfRule>
  </conditionalFormatting>
  <conditionalFormatting sqref="T54">
    <cfRule type="cellIs" dxfId="938" priority="924" operator="lessThanOrEqual">
      <formula>0</formula>
    </cfRule>
  </conditionalFormatting>
  <conditionalFormatting sqref="T54">
    <cfRule type="cellIs" dxfId="937" priority="923" operator="lessThanOrEqual">
      <formula>0</formula>
    </cfRule>
  </conditionalFormatting>
  <conditionalFormatting sqref="T54">
    <cfRule type="cellIs" dxfId="936" priority="921" operator="lessThanOrEqual">
      <formula>0</formula>
    </cfRule>
  </conditionalFormatting>
  <conditionalFormatting sqref="T54">
    <cfRule type="cellIs" dxfId="935" priority="922" operator="lessThanOrEqual">
      <formula>0</formula>
    </cfRule>
  </conditionalFormatting>
  <conditionalFormatting sqref="T54">
    <cfRule type="cellIs" dxfId="934" priority="920" operator="lessThanOrEqual">
      <formula>0</formula>
    </cfRule>
  </conditionalFormatting>
  <conditionalFormatting sqref="T54">
    <cfRule type="cellIs" dxfId="933" priority="919" operator="lessThanOrEqual">
      <formula>0</formula>
    </cfRule>
  </conditionalFormatting>
  <conditionalFormatting sqref="T54">
    <cfRule type="cellIs" dxfId="932" priority="918" operator="lessThanOrEqual">
      <formula>0</formula>
    </cfRule>
  </conditionalFormatting>
  <conditionalFormatting sqref="T54">
    <cfRule type="cellIs" dxfId="931" priority="917" operator="lessThanOrEqual">
      <formula>0</formula>
    </cfRule>
  </conditionalFormatting>
  <conditionalFormatting sqref="T54">
    <cfRule type="cellIs" dxfId="930" priority="915" operator="lessThanOrEqual">
      <formula>0</formula>
    </cfRule>
  </conditionalFormatting>
  <conditionalFormatting sqref="T54">
    <cfRule type="cellIs" dxfId="929" priority="914" operator="lessThanOrEqual">
      <formula>0</formula>
    </cfRule>
  </conditionalFormatting>
  <conditionalFormatting sqref="T54">
    <cfRule type="cellIs" dxfId="928" priority="913" operator="lessThanOrEqual">
      <formula>0</formula>
    </cfRule>
  </conditionalFormatting>
  <conditionalFormatting sqref="T54">
    <cfRule type="cellIs" dxfId="927" priority="910" operator="lessThanOrEqual">
      <formula>0</formula>
    </cfRule>
  </conditionalFormatting>
  <conditionalFormatting sqref="T54">
    <cfRule type="cellIs" dxfId="926" priority="912" operator="lessThanOrEqual">
      <formula>0</formula>
    </cfRule>
  </conditionalFormatting>
  <conditionalFormatting sqref="T54">
    <cfRule type="cellIs" dxfId="925" priority="911" operator="lessThanOrEqual">
      <formula>0</formula>
    </cfRule>
  </conditionalFormatting>
  <conditionalFormatting sqref="T54">
    <cfRule type="cellIs" dxfId="924" priority="909" operator="lessThanOrEqual">
      <formula>0</formula>
    </cfRule>
  </conditionalFormatting>
  <conditionalFormatting sqref="T54">
    <cfRule type="cellIs" dxfId="923" priority="908" operator="lessThanOrEqual">
      <formula>0</formula>
    </cfRule>
  </conditionalFormatting>
  <conditionalFormatting sqref="T54">
    <cfRule type="cellIs" dxfId="922" priority="906" operator="lessThanOrEqual">
      <formula>0</formula>
    </cfRule>
  </conditionalFormatting>
  <conditionalFormatting sqref="T54">
    <cfRule type="cellIs" dxfId="921" priority="905" operator="lessThanOrEqual">
      <formula>0</formula>
    </cfRule>
  </conditionalFormatting>
  <conditionalFormatting sqref="T54">
    <cfRule type="cellIs" dxfId="920" priority="907" operator="lessThanOrEqual">
      <formula>0</formula>
    </cfRule>
  </conditionalFormatting>
  <conditionalFormatting sqref="T54">
    <cfRule type="cellIs" dxfId="919" priority="904" operator="lessThanOrEqual">
      <formula>0</formula>
    </cfRule>
  </conditionalFormatting>
  <conditionalFormatting sqref="T54">
    <cfRule type="cellIs" dxfId="918" priority="903" operator="lessThanOrEqual">
      <formula>0</formula>
    </cfRule>
  </conditionalFormatting>
  <conditionalFormatting sqref="T54">
    <cfRule type="cellIs" dxfId="917" priority="902" operator="lessThanOrEqual">
      <formula>0</formula>
    </cfRule>
  </conditionalFormatting>
  <conditionalFormatting sqref="T54">
    <cfRule type="cellIs" dxfId="916" priority="901" operator="lessThanOrEqual">
      <formula>0</formula>
    </cfRule>
  </conditionalFormatting>
  <conditionalFormatting sqref="T55">
    <cfRule type="cellIs" dxfId="915" priority="900" operator="lessThanOrEqual">
      <formula>0</formula>
    </cfRule>
  </conditionalFormatting>
  <conditionalFormatting sqref="T54">
    <cfRule type="cellIs" dxfId="914" priority="899" operator="lessThanOrEqual">
      <formula>0</formula>
    </cfRule>
  </conditionalFormatting>
  <conditionalFormatting sqref="T54">
    <cfRule type="cellIs" dxfId="913" priority="896" operator="lessThanOrEqual">
      <formula>0</formula>
    </cfRule>
  </conditionalFormatting>
  <conditionalFormatting sqref="T54">
    <cfRule type="cellIs" dxfId="912" priority="897" operator="lessThanOrEqual">
      <formula>0</formula>
    </cfRule>
  </conditionalFormatting>
  <conditionalFormatting sqref="T54">
    <cfRule type="cellIs" dxfId="911" priority="895" operator="lessThanOrEqual">
      <formula>0</formula>
    </cfRule>
  </conditionalFormatting>
  <conditionalFormatting sqref="T54">
    <cfRule type="cellIs" dxfId="910" priority="916" operator="lessThanOrEqual">
      <formula>0</formula>
    </cfRule>
  </conditionalFormatting>
  <conditionalFormatting sqref="T54">
    <cfRule type="cellIs" dxfId="909" priority="898" operator="lessThanOrEqual">
      <formula>0</formula>
    </cfRule>
  </conditionalFormatting>
  <conditionalFormatting sqref="T54">
    <cfRule type="cellIs" dxfId="908" priority="894" operator="lessThanOrEqual">
      <formula>0</formula>
    </cfRule>
  </conditionalFormatting>
  <conditionalFormatting sqref="T54">
    <cfRule type="cellIs" dxfId="907" priority="893" operator="lessThanOrEqual">
      <formula>0</formula>
    </cfRule>
  </conditionalFormatting>
  <conditionalFormatting sqref="T54">
    <cfRule type="cellIs" dxfId="906" priority="892" operator="lessThanOrEqual">
      <formula>0</formula>
    </cfRule>
  </conditionalFormatting>
  <conditionalFormatting sqref="T54">
    <cfRule type="cellIs" dxfId="905" priority="882" operator="lessThanOrEqual">
      <formula>0</formula>
    </cfRule>
  </conditionalFormatting>
  <conditionalFormatting sqref="T54">
    <cfRule type="cellIs" dxfId="904" priority="881" operator="lessThanOrEqual">
      <formula>0</formula>
    </cfRule>
  </conditionalFormatting>
  <conditionalFormatting sqref="T54">
    <cfRule type="cellIs" dxfId="903" priority="880" operator="lessThanOrEqual">
      <formula>0</formula>
    </cfRule>
  </conditionalFormatting>
  <conditionalFormatting sqref="T54">
    <cfRule type="cellIs" dxfId="902" priority="879" operator="lessThanOrEqual">
      <formula>0</formula>
    </cfRule>
  </conditionalFormatting>
  <conditionalFormatting sqref="T54">
    <cfRule type="cellIs" dxfId="901" priority="878" operator="lessThanOrEqual">
      <formula>0</formula>
    </cfRule>
  </conditionalFormatting>
  <conditionalFormatting sqref="T54">
    <cfRule type="cellIs" dxfId="900" priority="877" operator="lessThanOrEqual">
      <formula>0</formula>
    </cfRule>
  </conditionalFormatting>
  <conditionalFormatting sqref="T54">
    <cfRule type="cellIs" dxfId="899" priority="876" operator="lessThanOrEqual">
      <formula>0</formula>
    </cfRule>
  </conditionalFormatting>
  <conditionalFormatting sqref="T54">
    <cfRule type="cellIs" dxfId="898" priority="875" operator="lessThanOrEqual">
      <formula>0</formula>
    </cfRule>
  </conditionalFormatting>
  <conditionalFormatting sqref="T55">
    <cfRule type="cellIs" dxfId="897" priority="874" operator="lessThanOrEqual">
      <formula>0</formula>
    </cfRule>
  </conditionalFormatting>
  <conditionalFormatting sqref="T54">
    <cfRule type="cellIs" dxfId="896" priority="872" operator="lessThanOrEqual">
      <formula>0</formula>
    </cfRule>
  </conditionalFormatting>
  <conditionalFormatting sqref="T54">
    <cfRule type="cellIs" dxfId="895" priority="873" operator="lessThanOrEqual">
      <formula>0</formula>
    </cfRule>
  </conditionalFormatting>
  <conditionalFormatting sqref="T54">
    <cfRule type="cellIs" dxfId="894" priority="871" operator="lessThanOrEqual">
      <formula>0</formula>
    </cfRule>
  </conditionalFormatting>
  <conditionalFormatting sqref="T54">
    <cfRule type="cellIs" dxfId="893" priority="870" operator="lessThanOrEqual">
      <formula>0</formula>
    </cfRule>
  </conditionalFormatting>
  <conditionalFormatting sqref="T54">
    <cfRule type="cellIs" dxfId="892" priority="869" operator="lessThanOrEqual">
      <formula>0</formula>
    </cfRule>
  </conditionalFormatting>
  <conditionalFormatting sqref="T54">
    <cfRule type="cellIs" dxfId="891" priority="868" operator="lessThanOrEqual">
      <formula>0</formula>
    </cfRule>
  </conditionalFormatting>
  <conditionalFormatting sqref="T54">
    <cfRule type="cellIs" dxfId="890" priority="867" operator="lessThanOrEqual">
      <formula>0</formula>
    </cfRule>
  </conditionalFormatting>
  <conditionalFormatting sqref="T54">
    <cfRule type="cellIs" dxfId="889" priority="866" operator="lessThanOrEqual">
      <formula>0</formula>
    </cfRule>
  </conditionalFormatting>
  <conditionalFormatting sqref="T54">
    <cfRule type="cellIs" dxfId="888" priority="865" operator="lessThanOrEqual">
      <formula>0</formula>
    </cfRule>
  </conditionalFormatting>
  <conditionalFormatting sqref="T54">
    <cfRule type="cellIs" dxfId="887" priority="864" operator="lessThanOrEqual">
      <formula>0</formula>
    </cfRule>
  </conditionalFormatting>
  <conditionalFormatting sqref="T54">
    <cfRule type="cellIs" dxfId="886" priority="863" operator="lessThanOrEqual">
      <formula>0</formula>
    </cfRule>
  </conditionalFormatting>
  <conditionalFormatting sqref="T54">
    <cfRule type="cellIs" dxfId="885" priority="862" operator="lessThanOrEqual">
      <formula>0</formula>
    </cfRule>
  </conditionalFormatting>
  <conditionalFormatting sqref="T54">
    <cfRule type="cellIs" dxfId="884" priority="861" operator="lessThanOrEqual">
      <formula>0</formula>
    </cfRule>
  </conditionalFormatting>
  <conditionalFormatting sqref="T54">
    <cfRule type="cellIs" dxfId="883" priority="860" operator="lessThanOrEqual">
      <formula>0</formula>
    </cfRule>
  </conditionalFormatting>
  <conditionalFormatting sqref="T54">
    <cfRule type="cellIs" dxfId="882" priority="859" operator="lessThanOrEqual">
      <formula>0</formula>
    </cfRule>
  </conditionalFormatting>
  <conditionalFormatting sqref="T54">
    <cfRule type="cellIs" dxfId="881" priority="858" operator="lessThanOrEqual">
      <formula>0</formula>
    </cfRule>
  </conditionalFormatting>
  <conditionalFormatting sqref="T54">
    <cfRule type="cellIs" dxfId="880" priority="850" operator="lessThanOrEqual">
      <formula>0</formula>
    </cfRule>
  </conditionalFormatting>
  <conditionalFormatting sqref="T54">
    <cfRule type="cellIs" dxfId="879" priority="849" operator="lessThanOrEqual">
      <formula>0</formula>
    </cfRule>
  </conditionalFormatting>
  <conditionalFormatting sqref="T54">
    <cfRule type="cellIs" dxfId="878" priority="848" operator="lessThanOrEqual">
      <formula>0</formula>
    </cfRule>
  </conditionalFormatting>
  <conditionalFormatting sqref="T54">
    <cfRule type="cellIs" dxfId="877" priority="847" operator="lessThanOrEqual">
      <formula>0</formula>
    </cfRule>
  </conditionalFormatting>
  <conditionalFormatting sqref="T54">
    <cfRule type="cellIs" dxfId="876" priority="846" operator="lessThanOrEqual">
      <formula>0</formula>
    </cfRule>
  </conditionalFormatting>
  <conditionalFormatting sqref="T54">
    <cfRule type="cellIs" dxfId="875" priority="857" operator="lessThanOrEqual">
      <formula>0</formula>
    </cfRule>
  </conditionalFormatting>
  <conditionalFormatting sqref="T54">
    <cfRule type="cellIs" dxfId="874" priority="856" operator="lessThanOrEqual">
      <formula>0</formula>
    </cfRule>
  </conditionalFormatting>
  <conditionalFormatting sqref="T54">
    <cfRule type="cellIs" dxfId="873" priority="855" operator="lessThanOrEqual">
      <formula>0</formula>
    </cfRule>
  </conditionalFormatting>
  <conditionalFormatting sqref="T54">
    <cfRule type="cellIs" dxfId="872" priority="854" operator="lessThanOrEqual">
      <formula>0</formula>
    </cfRule>
  </conditionalFormatting>
  <conditionalFormatting sqref="T54">
    <cfRule type="cellIs" dxfId="871" priority="853" operator="lessThanOrEqual">
      <formula>0</formula>
    </cfRule>
  </conditionalFormatting>
  <conditionalFormatting sqref="T54">
    <cfRule type="cellIs" dxfId="870" priority="852" operator="lessThanOrEqual">
      <formula>0</formula>
    </cfRule>
  </conditionalFormatting>
  <conditionalFormatting sqref="T54">
    <cfRule type="cellIs" dxfId="869" priority="851" operator="lessThanOrEqual">
      <formula>0</formula>
    </cfRule>
  </conditionalFormatting>
  <conditionalFormatting sqref="T54">
    <cfRule type="cellIs" dxfId="868" priority="891" operator="lessThanOrEqual">
      <formula>0</formula>
    </cfRule>
  </conditionalFormatting>
  <conditionalFormatting sqref="T54">
    <cfRule type="cellIs" dxfId="867" priority="890" operator="lessThanOrEqual">
      <formula>0</formula>
    </cfRule>
  </conditionalFormatting>
  <conditionalFormatting sqref="T54">
    <cfRule type="cellIs" dxfId="866" priority="888" operator="lessThanOrEqual">
      <formula>0</formula>
    </cfRule>
  </conditionalFormatting>
  <conditionalFormatting sqref="T54">
    <cfRule type="cellIs" dxfId="865" priority="889" operator="lessThanOrEqual">
      <formula>0</formula>
    </cfRule>
  </conditionalFormatting>
  <conditionalFormatting sqref="T54">
    <cfRule type="cellIs" dxfId="864" priority="887" operator="lessThanOrEqual">
      <formula>0</formula>
    </cfRule>
  </conditionalFormatting>
  <conditionalFormatting sqref="T54">
    <cfRule type="cellIs" dxfId="863" priority="886" operator="lessThanOrEqual">
      <formula>0</formula>
    </cfRule>
  </conditionalFormatting>
  <conditionalFormatting sqref="T54">
    <cfRule type="cellIs" dxfId="862" priority="885" operator="lessThanOrEqual">
      <formula>0</formula>
    </cfRule>
  </conditionalFormatting>
  <conditionalFormatting sqref="T54">
    <cfRule type="cellIs" dxfId="861" priority="884" operator="lessThanOrEqual">
      <formula>0</formula>
    </cfRule>
  </conditionalFormatting>
  <conditionalFormatting sqref="T55">
    <cfRule type="cellIs" dxfId="860" priority="883" operator="lessThanOrEqual">
      <formula>0</formula>
    </cfRule>
  </conditionalFormatting>
  <conditionalFormatting sqref="T54">
    <cfRule type="cellIs" dxfId="859" priority="845" operator="lessThanOrEqual">
      <formula>0</formula>
    </cfRule>
  </conditionalFormatting>
  <conditionalFormatting sqref="T54">
    <cfRule type="cellIs" dxfId="858" priority="844" operator="lessThanOrEqual">
      <formula>0</formula>
    </cfRule>
  </conditionalFormatting>
  <conditionalFormatting sqref="T54">
    <cfRule type="cellIs" dxfId="857" priority="843" operator="lessThanOrEqual">
      <formula>0</formula>
    </cfRule>
  </conditionalFormatting>
  <conditionalFormatting sqref="T54">
    <cfRule type="cellIs" dxfId="856" priority="841" operator="lessThanOrEqual">
      <formula>0</formula>
    </cfRule>
  </conditionalFormatting>
  <conditionalFormatting sqref="T54">
    <cfRule type="cellIs" dxfId="855" priority="842" operator="lessThanOrEqual">
      <formula>0</formula>
    </cfRule>
  </conditionalFormatting>
  <conditionalFormatting sqref="T54">
    <cfRule type="cellIs" dxfId="854" priority="840" operator="lessThanOrEqual">
      <formula>0</formula>
    </cfRule>
  </conditionalFormatting>
  <conditionalFormatting sqref="T54">
    <cfRule type="cellIs" dxfId="853" priority="839" operator="lessThanOrEqual">
      <formula>0</formula>
    </cfRule>
  </conditionalFormatting>
  <conditionalFormatting sqref="T54">
    <cfRule type="cellIs" dxfId="852" priority="838" operator="lessThanOrEqual">
      <formula>0</formula>
    </cfRule>
  </conditionalFormatting>
  <conditionalFormatting sqref="T54">
    <cfRule type="cellIs" dxfId="851" priority="837" operator="lessThanOrEqual">
      <formula>0</formula>
    </cfRule>
  </conditionalFormatting>
  <conditionalFormatting sqref="T54">
    <cfRule type="cellIs" dxfId="850" priority="835" operator="lessThanOrEqual">
      <formula>0</formula>
    </cfRule>
  </conditionalFormatting>
  <conditionalFormatting sqref="T54">
    <cfRule type="cellIs" dxfId="849" priority="834" operator="lessThanOrEqual">
      <formula>0</formula>
    </cfRule>
  </conditionalFormatting>
  <conditionalFormatting sqref="T54">
    <cfRule type="cellIs" dxfId="848" priority="833" operator="lessThanOrEqual">
      <formula>0</formula>
    </cfRule>
  </conditionalFormatting>
  <conditionalFormatting sqref="T54">
    <cfRule type="cellIs" dxfId="847" priority="830" operator="lessThanOrEqual">
      <formula>0</formula>
    </cfRule>
  </conditionalFormatting>
  <conditionalFormatting sqref="T54">
    <cfRule type="cellIs" dxfId="846" priority="832" operator="lessThanOrEqual">
      <formula>0</formula>
    </cfRule>
  </conditionalFormatting>
  <conditionalFormatting sqref="T54">
    <cfRule type="cellIs" dxfId="845" priority="831" operator="lessThanOrEqual">
      <formula>0</formula>
    </cfRule>
  </conditionalFormatting>
  <conditionalFormatting sqref="T54">
    <cfRule type="cellIs" dxfId="844" priority="829" operator="lessThanOrEqual">
      <formula>0</formula>
    </cfRule>
  </conditionalFormatting>
  <conditionalFormatting sqref="T54">
    <cfRule type="cellIs" dxfId="843" priority="828" operator="lessThanOrEqual">
      <formula>0</formula>
    </cfRule>
  </conditionalFormatting>
  <conditionalFormatting sqref="T54">
    <cfRule type="cellIs" dxfId="842" priority="826" operator="lessThanOrEqual">
      <formula>0</formula>
    </cfRule>
  </conditionalFormatting>
  <conditionalFormatting sqref="T54">
    <cfRule type="cellIs" dxfId="841" priority="825" operator="lessThanOrEqual">
      <formula>0</formula>
    </cfRule>
  </conditionalFormatting>
  <conditionalFormatting sqref="T54">
    <cfRule type="cellIs" dxfId="840" priority="827" operator="lessThanOrEqual">
      <formula>0</formula>
    </cfRule>
  </conditionalFormatting>
  <conditionalFormatting sqref="T54">
    <cfRule type="cellIs" dxfId="839" priority="824" operator="lessThanOrEqual">
      <formula>0</formula>
    </cfRule>
  </conditionalFormatting>
  <conditionalFormatting sqref="T54">
    <cfRule type="cellIs" dxfId="838" priority="823" operator="lessThanOrEqual">
      <formula>0</formula>
    </cfRule>
  </conditionalFormatting>
  <conditionalFormatting sqref="T54">
    <cfRule type="cellIs" dxfId="837" priority="822" operator="lessThanOrEqual">
      <formula>0</formula>
    </cfRule>
  </conditionalFormatting>
  <conditionalFormatting sqref="T54">
    <cfRule type="cellIs" dxfId="836" priority="821" operator="lessThanOrEqual">
      <formula>0</formula>
    </cfRule>
  </conditionalFormatting>
  <conditionalFormatting sqref="T55">
    <cfRule type="cellIs" dxfId="835" priority="820" operator="lessThanOrEqual">
      <formula>0</formula>
    </cfRule>
  </conditionalFormatting>
  <conditionalFormatting sqref="T54">
    <cfRule type="cellIs" dxfId="834" priority="819" operator="lessThanOrEqual">
      <formula>0</formula>
    </cfRule>
  </conditionalFormatting>
  <conditionalFormatting sqref="T54">
    <cfRule type="cellIs" dxfId="833" priority="816" operator="lessThanOrEqual">
      <formula>0</formula>
    </cfRule>
  </conditionalFormatting>
  <conditionalFormatting sqref="T54">
    <cfRule type="cellIs" dxfId="832" priority="817" operator="lessThanOrEqual">
      <formula>0</formula>
    </cfRule>
  </conditionalFormatting>
  <conditionalFormatting sqref="T54">
    <cfRule type="cellIs" dxfId="831" priority="815" operator="lessThanOrEqual">
      <formula>0</formula>
    </cfRule>
  </conditionalFormatting>
  <conditionalFormatting sqref="T54">
    <cfRule type="cellIs" dxfId="830" priority="836" operator="lessThanOrEqual">
      <formula>0</formula>
    </cfRule>
  </conditionalFormatting>
  <conditionalFormatting sqref="T54">
    <cfRule type="cellIs" dxfId="829" priority="818" operator="lessThanOrEqual">
      <formula>0</formula>
    </cfRule>
  </conditionalFormatting>
  <conditionalFormatting sqref="T54">
    <cfRule type="cellIs" dxfId="828" priority="814" operator="lessThanOrEqual">
      <formula>0</formula>
    </cfRule>
  </conditionalFormatting>
  <conditionalFormatting sqref="T54">
    <cfRule type="cellIs" dxfId="827" priority="813" operator="lessThanOrEqual">
      <formula>0</formula>
    </cfRule>
  </conditionalFormatting>
  <conditionalFormatting sqref="T54">
    <cfRule type="cellIs" dxfId="826" priority="812" operator="lessThanOrEqual">
      <formula>0</formula>
    </cfRule>
  </conditionalFormatting>
  <conditionalFormatting sqref="T54">
    <cfRule type="cellIs" dxfId="825" priority="810" operator="lessThanOrEqual">
      <formula>0</formula>
    </cfRule>
  </conditionalFormatting>
  <conditionalFormatting sqref="T54">
    <cfRule type="cellIs" dxfId="824" priority="809" operator="lessThanOrEqual">
      <formula>0</formula>
    </cfRule>
  </conditionalFormatting>
  <conditionalFormatting sqref="T54">
    <cfRule type="cellIs" dxfId="823" priority="808" operator="lessThanOrEqual">
      <formula>0</formula>
    </cfRule>
  </conditionalFormatting>
  <conditionalFormatting sqref="T54">
    <cfRule type="cellIs" dxfId="822" priority="805" operator="lessThanOrEqual">
      <formula>0</formula>
    </cfRule>
  </conditionalFormatting>
  <conditionalFormatting sqref="T54">
    <cfRule type="cellIs" dxfId="821" priority="807" operator="lessThanOrEqual">
      <formula>0</formula>
    </cfRule>
  </conditionalFormatting>
  <conditionalFormatting sqref="T54">
    <cfRule type="cellIs" dxfId="820" priority="806" operator="lessThanOrEqual">
      <formula>0</formula>
    </cfRule>
  </conditionalFormatting>
  <conditionalFormatting sqref="T54">
    <cfRule type="cellIs" dxfId="819" priority="804" operator="lessThanOrEqual">
      <formula>0</formula>
    </cfRule>
  </conditionalFormatting>
  <conditionalFormatting sqref="T54">
    <cfRule type="cellIs" dxfId="818" priority="803" operator="lessThanOrEqual">
      <formula>0</formula>
    </cfRule>
  </conditionalFormatting>
  <conditionalFormatting sqref="T54">
    <cfRule type="cellIs" dxfId="817" priority="801" operator="lessThanOrEqual">
      <formula>0</formula>
    </cfRule>
  </conditionalFormatting>
  <conditionalFormatting sqref="T54">
    <cfRule type="cellIs" dxfId="816" priority="800" operator="lessThanOrEqual">
      <formula>0</formula>
    </cfRule>
  </conditionalFormatting>
  <conditionalFormatting sqref="T54">
    <cfRule type="cellIs" dxfId="815" priority="802" operator="lessThanOrEqual">
      <formula>0</formula>
    </cfRule>
  </conditionalFormatting>
  <conditionalFormatting sqref="T54">
    <cfRule type="cellIs" dxfId="814" priority="799" operator="lessThanOrEqual">
      <formula>0</formula>
    </cfRule>
  </conditionalFormatting>
  <conditionalFormatting sqref="T54">
    <cfRule type="cellIs" dxfId="813" priority="798" operator="lessThanOrEqual">
      <formula>0</formula>
    </cfRule>
  </conditionalFormatting>
  <conditionalFormatting sqref="T54">
    <cfRule type="cellIs" dxfId="812" priority="797" operator="lessThanOrEqual">
      <formula>0</formula>
    </cfRule>
  </conditionalFormatting>
  <conditionalFormatting sqref="T54">
    <cfRule type="cellIs" dxfId="811" priority="796" operator="lessThanOrEqual">
      <formula>0</formula>
    </cfRule>
  </conditionalFormatting>
  <conditionalFormatting sqref="T55">
    <cfRule type="cellIs" dxfId="810" priority="795" operator="lessThanOrEqual">
      <formula>0</formula>
    </cfRule>
  </conditionalFormatting>
  <conditionalFormatting sqref="T54">
    <cfRule type="cellIs" dxfId="809" priority="794" operator="lessThanOrEqual">
      <formula>0</formula>
    </cfRule>
  </conditionalFormatting>
  <conditionalFormatting sqref="T54">
    <cfRule type="cellIs" dxfId="808" priority="791" operator="lessThanOrEqual">
      <formula>0</formula>
    </cfRule>
  </conditionalFormatting>
  <conditionalFormatting sqref="T54">
    <cfRule type="cellIs" dxfId="807" priority="792" operator="lessThanOrEqual">
      <formula>0</formula>
    </cfRule>
  </conditionalFormatting>
  <conditionalFormatting sqref="T54">
    <cfRule type="cellIs" dxfId="806" priority="790" operator="lessThanOrEqual">
      <formula>0</formula>
    </cfRule>
  </conditionalFormatting>
  <conditionalFormatting sqref="T54">
    <cfRule type="cellIs" dxfId="805" priority="811" operator="lessThanOrEqual">
      <formula>0</formula>
    </cfRule>
  </conditionalFormatting>
  <conditionalFormatting sqref="T54">
    <cfRule type="cellIs" dxfId="804" priority="793" operator="lessThanOrEqual">
      <formula>0</formula>
    </cfRule>
  </conditionalFormatting>
  <conditionalFormatting sqref="T54">
    <cfRule type="cellIs" dxfId="803" priority="789" operator="lessThanOrEqual">
      <formula>0</formula>
    </cfRule>
  </conditionalFormatting>
  <conditionalFormatting sqref="T54">
    <cfRule type="cellIs" dxfId="802" priority="788" operator="lessThanOrEqual">
      <formula>0</formula>
    </cfRule>
  </conditionalFormatting>
  <conditionalFormatting sqref="T54">
    <cfRule type="cellIs" dxfId="801" priority="787" operator="lessThanOrEqual">
      <formula>0</formula>
    </cfRule>
  </conditionalFormatting>
  <conditionalFormatting sqref="T54">
    <cfRule type="cellIs" dxfId="800" priority="777" operator="lessThanOrEqual">
      <formula>0</formula>
    </cfRule>
  </conditionalFormatting>
  <conditionalFormatting sqref="T54">
    <cfRule type="cellIs" dxfId="799" priority="776" operator="lessThanOrEqual">
      <formula>0</formula>
    </cfRule>
  </conditionalFormatting>
  <conditionalFormatting sqref="T54">
    <cfRule type="cellIs" dxfId="798" priority="775" operator="lessThanOrEqual">
      <formula>0</formula>
    </cfRule>
  </conditionalFormatting>
  <conditionalFormatting sqref="T54">
    <cfRule type="cellIs" dxfId="797" priority="774" operator="lessThanOrEqual">
      <formula>0</formula>
    </cfRule>
  </conditionalFormatting>
  <conditionalFormatting sqref="T54">
    <cfRule type="cellIs" dxfId="796" priority="773" operator="lessThanOrEqual">
      <formula>0</formula>
    </cfRule>
  </conditionalFormatting>
  <conditionalFormatting sqref="T54">
    <cfRule type="cellIs" dxfId="795" priority="772" operator="lessThanOrEqual">
      <formula>0</formula>
    </cfRule>
  </conditionalFormatting>
  <conditionalFormatting sqref="T54">
    <cfRule type="cellIs" dxfId="794" priority="771" operator="lessThanOrEqual">
      <formula>0</formula>
    </cfRule>
  </conditionalFormatting>
  <conditionalFormatting sqref="T54">
    <cfRule type="cellIs" dxfId="793" priority="770" operator="lessThanOrEqual">
      <formula>0</formula>
    </cfRule>
  </conditionalFormatting>
  <conditionalFormatting sqref="T55">
    <cfRule type="cellIs" dxfId="792" priority="769" operator="lessThanOrEqual">
      <formula>0</formula>
    </cfRule>
  </conditionalFormatting>
  <conditionalFormatting sqref="T54">
    <cfRule type="cellIs" dxfId="791" priority="767" operator="lessThanOrEqual">
      <formula>0</formula>
    </cfRule>
  </conditionalFormatting>
  <conditionalFormatting sqref="T54">
    <cfRule type="cellIs" dxfId="790" priority="768" operator="lessThanOrEqual">
      <formula>0</formula>
    </cfRule>
  </conditionalFormatting>
  <conditionalFormatting sqref="T54">
    <cfRule type="cellIs" dxfId="789" priority="766" operator="lessThanOrEqual">
      <formula>0</formula>
    </cfRule>
  </conditionalFormatting>
  <conditionalFormatting sqref="T54">
    <cfRule type="cellIs" dxfId="788" priority="765" operator="lessThanOrEqual">
      <formula>0</formula>
    </cfRule>
  </conditionalFormatting>
  <conditionalFormatting sqref="T54">
    <cfRule type="cellIs" dxfId="787" priority="764" operator="lessThanOrEqual">
      <formula>0</formula>
    </cfRule>
  </conditionalFormatting>
  <conditionalFormatting sqref="T54">
    <cfRule type="cellIs" dxfId="786" priority="763" operator="lessThanOrEqual">
      <formula>0</formula>
    </cfRule>
  </conditionalFormatting>
  <conditionalFormatting sqref="T54">
    <cfRule type="cellIs" dxfId="785" priority="762" operator="lessThanOrEqual">
      <formula>0</formula>
    </cfRule>
  </conditionalFormatting>
  <conditionalFormatting sqref="T54">
    <cfRule type="cellIs" dxfId="784" priority="761" operator="lessThanOrEqual">
      <formula>0</formula>
    </cfRule>
  </conditionalFormatting>
  <conditionalFormatting sqref="T54">
    <cfRule type="cellIs" dxfId="783" priority="760" operator="lessThanOrEqual">
      <formula>0</formula>
    </cfRule>
  </conditionalFormatting>
  <conditionalFormatting sqref="T54">
    <cfRule type="cellIs" dxfId="782" priority="759" operator="lessThanOrEqual">
      <formula>0</formula>
    </cfRule>
  </conditionalFormatting>
  <conditionalFormatting sqref="T54">
    <cfRule type="cellIs" dxfId="781" priority="758" operator="lessThanOrEqual">
      <formula>0</formula>
    </cfRule>
  </conditionalFormatting>
  <conditionalFormatting sqref="T54">
    <cfRule type="cellIs" dxfId="780" priority="757" operator="lessThanOrEqual">
      <formula>0</formula>
    </cfRule>
  </conditionalFormatting>
  <conditionalFormatting sqref="T54">
    <cfRule type="cellIs" dxfId="779" priority="756" operator="lessThanOrEqual">
      <formula>0</formula>
    </cfRule>
  </conditionalFormatting>
  <conditionalFormatting sqref="T54">
    <cfRule type="cellIs" dxfId="778" priority="755" operator="lessThanOrEqual">
      <formula>0</formula>
    </cfRule>
  </conditionalFormatting>
  <conditionalFormatting sqref="T54">
    <cfRule type="cellIs" dxfId="777" priority="754" operator="lessThanOrEqual">
      <formula>0</formula>
    </cfRule>
  </conditionalFormatting>
  <conditionalFormatting sqref="T54">
    <cfRule type="cellIs" dxfId="776" priority="753" operator="lessThanOrEqual">
      <formula>0</formula>
    </cfRule>
  </conditionalFormatting>
  <conditionalFormatting sqref="T54">
    <cfRule type="cellIs" dxfId="775" priority="745" operator="lessThanOrEqual">
      <formula>0</formula>
    </cfRule>
  </conditionalFormatting>
  <conditionalFormatting sqref="T54">
    <cfRule type="cellIs" dxfId="774" priority="744" operator="lessThanOrEqual">
      <formula>0</formula>
    </cfRule>
  </conditionalFormatting>
  <conditionalFormatting sqref="T54">
    <cfRule type="cellIs" dxfId="773" priority="743" operator="lessThanOrEqual">
      <formula>0</formula>
    </cfRule>
  </conditionalFormatting>
  <conditionalFormatting sqref="T54">
    <cfRule type="cellIs" dxfId="772" priority="742" operator="lessThanOrEqual">
      <formula>0</formula>
    </cfRule>
  </conditionalFormatting>
  <conditionalFormatting sqref="T54">
    <cfRule type="cellIs" dxfId="771" priority="741" operator="lessThanOrEqual">
      <formula>0</formula>
    </cfRule>
  </conditionalFormatting>
  <conditionalFormatting sqref="T54">
    <cfRule type="cellIs" dxfId="770" priority="752" operator="lessThanOrEqual">
      <formula>0</formula>
    </cfRule>
  </conditionalFormatting>
  <conditionalFormatting sqref="T54">
    <cfRule type="cellIs" dxfId="769" priority="751" operator="lessThanOrEqual">
      <formula>0</formula>
    </cfRule>
  </conditionalFormatting>
  <conditionalFormatting sqref="T54">
    <cfRule type="cellIs" dxfId="768" priority="750" operator="lessThanOrEqual">
      <formula>0</formula>
    </cfRule>
  </conditionalFormatting>
  <conditionalFormatting sqref="T54">
    <cfRule type="cellIs" dxfId="767" priority="749" operator="lessThanOrEqual">
      <formula>0</formula>
    </cfRule>
  </conditionalFormatting>
  <conditionalFormatting sqref="T54">
    <cfRule type="cellIs" dxfId="766" priority="748" operator="lessThanOrEqual">
      <formula>0</formula>
    </cfRule>
  </conditionalFormatting>
  <conditionalFormatting sqref="T54">
    <cfRule type="cellIs" dxfId="765" priority="747" operator="lessThanOrEqual">
      <formula>0</formula>
    </cfRule>
  </conditionalFormatting>
  <conditionalFormatting sqref="T54">
    <cfRule type="cellIs" dxfId="764" priority="746" operator="lessThanOrEqual">
      <formula>0</formula>
    </cfRule>
  </conditionalFormatting>
  <conditionalFormatting sqref="T54">
    <cfRule type="cellIs" dxfId="763" priority="786" operator="lessThanOrEqual">
      <formula>0</formula>
    </cfRule>
  </conditionalFormatting>
  <conditionalFormatting sqref="T54">
    <cfRule type="cellIs" dxfId="762" priority="785" operator="lessThanOrEqual">
      <formula>0</formula>
    </cfRule>
  </conditionalFormatting>
  <conditionalFormatting sqref="T54">
    <cfRule type="cellIs" dxfId="761" priority="783" operator="lessThanOrEqual">
      <formula>0</formula>
    </cfRule>
  </conditionalFormatting>
  <conditionalFormatting sqref="T54">
    <cfRule type="cellIs" dxfId="760" priority="784" operator="lessThanOrEqual">
      <formula>0</formula>
    </cfRule>
  </conditionalFormatting>
  <conditionalFormatting sqref="T54">
    <cfRule type="cellIs" dxfId="759" priority="782" operator="lessThanOrEqual">
      <formula>0</formula>
    </cfRule>
  </conditionalFormatting>
  <conditionalFormatting sqref="T54">
    <cfRule type="cellIs" dxfId="758" priority="781" operator="lessThanOrEqual">
      <formula>0</formula>
    </cfRule>
  </conditionalFormatting>
  <conditionalFormatting sqref="T54">
    <cfRule type="cellIs" dxfId="757" priority="780" operator="lessThanOrEqual">
      <formula>0</formula>
    </cfRule>
  </conditionalFormatting>
  <conditionalFormatting sqref="T54">
    <cfRule type="cellIs" dxfId="756" priority="779" operator="lessThanOrEqual">
      <formula>0</formula>
    </cfRule>
  </conditionalFormatting>
  <conditionalFormatting sqref="T55">
    <cfRule type="cellIs" dxfId="755" priority="778" operator="lessThanOrEqual">
      <formula>0</formula>
    </cfRule>
  </conditionalFormatting>
  <conditionalFormatting sqref="T54">
    <cfRule type="cellIs" dxfId="754" priority="740" operator="lessThanOrEqual">
      <formula>0</formula>
    </cfRule>
  </conditionalFormatting>
  <conditionalFormatting sqref="T54">
    <cfRule type="cellIs" dxfId="753" priority="739" operator="lessThanOrEqual">
      <formula>0</formula>
    </cfRule>
  </conditionalFormatting>
  <conditionalFormatting sqref="T54">
    <cfRule type="cellIs" dxfId="752" priority="738" operator="lessThanOrEqual">
      <formula>0</formula>
    </cfRule>
  </conditionalFormatting>
  <conditionalFormatting sqref="T54">
    <cfRule type="cellIs" dxfId="751" priority="736" operator="lessThanOrEqual">
      <formula>0</formula>
    </cfRule>
  </conditionalFormatting>
  <conditionalFormatting sqref="T54">
    <cfRule type="cellIs" dxfId="750" priority="737" operator="lessThanOrEqual">
      <formula>0</formula>
    </cfRule>
  </conditionalFormatting>
  <conditionalFormatting sqref="T54">
    <cfRule type="cellIs" dxfId="749" priority="735" operator="lessThanOrEqual">
      <formula>0</formula>
    </cfRule>
  </conditionalFormatting>
  <conditionalFormatting sqref="T54">
    <cfRule type="cellIs" dxfId="748" priority="734" operator="lessThanOrEqual">
      <formula>0</formula>
    </cfRule>
  </conditionalFormatting>
  <conditionalFormatting sqref="T54">
    <cfRule type="cellIs" dxfId="747" priority="733" operator="lessThanOrEqual">
      <formula>0</formula>
    </cfRule>
  </conditionalFormatting>
  <conditionalFormatting sqref="T54">
    <cfRule type="cellIs" dxfId="746" priority="732" operator="lessThanOrEqual">
      <formula>0</formula>
    </cfRule>
  </conditionalFormatting>
  <conditionalFormatting sqref="T54">
    <cfRule type="cellIs" dxfId="745" priority="730" operator="lessThanOrEqual">
      <formula>0</formula>
    </cfRule>
  </conditionalFormatting>
  <conditionalFormatting sqref="T54">
    <cfRule type="cellIs" dxfId="744" priority="729" operator="lessThanOrEqual">
      <formula>0</formula>
    </cfRule>
  </conditionalFormatting>
  <conditionalFormatting sqref="T54">
    <cfRule type="cellIs" dxfId="743" priority="728" operator="lessThanOrEqual">
      <formula>0</formula>
    </cfRule>
  </conditionalFormatting>
  <conditionalFormatting sqref="T54">
    <cfRule type="cellIs" dxfId="742" priority="725" operator="lessThanOrEqual">
      <formula>0</formula>
    </cfRule>
  </conditionalFormatting>
  <conditionalFormatting sqref="T54">
    <cfRule type="cellIs" dxfId="741" priority="727" operator="lessThanOrEqual">
      <formula>0</formula>
    </cfRule>
  </conditionalFormatting>
  <conditionalFormatting sqref="T54">
    <cfRule type="cellIs" dxfId="740" priority="726" operator="lessThanOrEqual">
      <formula>0</formula>
    </cfRule>
  </conditionalFormatting>
  <conditionalFormatting sqref="T54">
    <cfRule type="cellIs" dxfId="739" priority="724" operator="lessThanOrEqual">
      <formula>0</formula>
    </cfRule>
  </conditionalFormatting>
  <conditionalFormatting sqref="T54">
    <cfRule type="cellIs" dxfId="738" priority="723" operator="lessThanOrEqual">
      <formula>0</formula>
    </cfRule>
  </conditionalFormatting>
  <conditionalFormatting sqref="T54">
    <cfRule type="cellIs" dxfId="737" priority="721" operator="lessThanOrEqual">
      <formula>0</formula>
    </cfRule>
  </conditionalFormatting>
  <conditionalFormatting sqref="T54">
    <cfRule type="cellIs" dxfId="736" priority="720" operator="lessThanOrEqual">
      <formula>0</formula>
    </cfRule>
  </conditionalFormatting>
  <conditionalFormatting sqref="T54">
    <cfRule type="cellIs" dxfId="735" priority="722" operator="lessThanOrEqual">
      <formula>0</formula>
    </cfRule>
  </conditionalFormatting>
  <conditionalFormatting sqref="T54">
    <cfRule type="cellIs" dxfId="734" priority="719" operator="lessThanOrEqual">
      <formula>0</formula>
    </cfRule>
  </conditionalFormatting>
  <conditionalFormatting sqref="T54">
    <cfRule type="cellIs" dxfId="733" priority="718" operator="lessThanOrEqual">
      <formula>0</formula>
    </cfRule>
  </conditionalFormatting>
  <conditionalFormatting sqref="T54">
    <cfRule type="cellIs" dxfId="732" priority="717" operator="lessThanOrEqual">
      <formula>0</formula>
    </cfRule>
  </conditionalFormatting>
  <conditionalFormatting sqref="T54">
    <cfRule type="cellIs" dxfId="731" priority="716" operator="lessThanOrEqual">
      <formula>0</formula>
    </cfRule>
  </conditionalFormatting>
  <conditionalFormatting sqref="T55">
    <cfRule type="cellIs" dxfId="730" priority="715" operator="lessThanOrEqual">
      <formula>0</formula>
    </cfRule>
  </conditionalFormatting>
  <conditionalFormatting sqref="T54">
    <cfRule type="cellIs" dxfId="729" priority="714" operator="lessThanOrEqual">
      <formula>0</formula>
    </cfRule>
  </conditionalFormatting>
  <conditionalFormatting sqref="T54">
    <cfRule type="cellIs" dxfId="728" priority="711" operator="lessThanOrEqual">
      <formula>0</formula>
    </cfRule>
  </conditionalFormatting>
  <conditionalFormatting sqref="T54">
    <cfRule type="cellIs" dxfId="727" priority="712" operator="lessThanOrEqual">
      <formula>0</formula>
    </cfRule>
  </conditionalFormatting>
  <conditionalFormatting sqref="T54">
    <cfRule type="cellIs" dxfId="726" priority="710" operator="lessThanOrEqual">
      <formula>0</formula>
    </cfRule>
  </conditionalFormatting>
  <conditionalFormatting sqref="T54">
    <cfRule type="cellIs" dxfId="725" priority="731" operator="lessThanOrEqual">
      <formula>0</formula>
    </cfRule>
  </conditionalFormatting>
  <conditionalFormatting sqref="T54">
    <cfRule type="cellIs" dxfId="724" priority="713" operator="lessThanOrEqual">
      <formula>0</formula>
    </cfRule>
  </conditionalFormatting>
  <conditionalFormatting sqref="T54">
    <cfRule type="cellIs" dxfId="723" priority="709" operator="lessThanOrEqual">
      <formula>0</formula>
    </cfRule>
  </conditionalFormatting>
  <conditionalFormatting sqref="T54">
    <cfRule type="cellIs" dxfId="722" priority="708" operator="lessThanOrEqual">
      <formula>0</formula>
    </cfRule>
  </conditionalFormatting>
  <conditionalFormatting sqref="T54">
    <cfRule type="cellIs" dxfId="721" priority="707" operator="lessThanOrEqual">
      <formula>0</formula>
    </cfRule>
  </conditionalFormatting>
  <conditionalFormatting sqref="T54">
    <cfRule type="cellIs" dxfId="720" priority="697" operator="lessThanOrEqual">
      <formula>0</formula>
    </cfRule>
  </conditionalFormatting>
  <conditionalFormatting sqref="T54">
    <cfRule type="cellIs" dxfId="719" priority="696" operator="lessThanOrEqual">
      <formula>0</formula>
    </cfRule>
  </conditionalFormatting>
  <conditionalFormatting sqref="T54">
    <cfRule type="cellIs" dxfId="718" priority="695" operator="lessThanOrEqual">
      <formula>0</formula>
    </cfRule>
  </conditionalFormatting>
  <conditionalFormatting sqref="T54">
    <cfRule type="cellIs" dxfId="717" priority="694" operator="lessThanOrEqual">
      <formula>0</formula>
    </cfRule>
  </conditionalFormatting>
  <conditionalFormatting sqref="T54">
    <cfRule type="cellIs" dxfId="716" priority="693" operator="lessThanOrEqual">
      <formula>0</formula>
    </cfRule>
  </conditionalFormatting>
  <conditionalFormatting sqref="T54">
    <cfRule type="cellIs" dxfId="715" priority="692" operator="lessThanOrEqual">
      <formula>0</formula>
    </cfRule>
  </conditionalFormatting>
  <conditionalFormatting sqref="T54">
    <cfRule type="cellIs" dxfId="714" priority="691" operator="lessThanOrEqual">
      <formula>0</formula>
    </cfRule>
  </conditionalFormatting>
  <conditionalFormatting sqref="T54">
    <cfRule type="cellIs" dxfId="713" priority="690" operator="lessThanOrEqual">
      <formula>0</formula>
    </cfRule>
  </conditionalFormatting>
  <conditionalFormatting sqref="T55">
    <cfRule type="cellIs" dxfId="712" priority="689" operator="lessThanOrEqual">
      <formula>0</formula>
    </cfRule>
  </conditionalFormatting>
  <conditionalFormatting sqref="T54">
    <cfRule type="cellIs" dxfId="711" priority="687" operator="lessThanOrEqual">
      <formula>0</formula>
    </cfRule>
  </conditionalFormatting>
  <conditionalFormatting sqref="T54">
    <cfRule type="cellIs" dxfId="710" priority="688" operator="lessThanOrEqual">
      <formula>0</formula>
    </cfRule>
  </conditionalFormatting>
  <conditionalFormatting sqref="T54">
    <cfRule type="cellIs" dxfId="709" priority="686" operator="lessThanOrEqual">
      <formula>0</formula>
    </cfRule>
  </conditionalFormatting>
  <conditionalFormatting sqref="T54">
    <cfRule type="cellIs" dxfId="708" priority="685" operator="lessThanOrEqual">
      <formula>0</formula>
    </cfRule>
  </conditionalFormatting>
  <conditionalFormatting sqref="T54">
    <cfRule type="cellIs" dxfId="707" priority="684" operator="lessThanOrEqual">
      <formula>0</formula>
    </cfRule>
  </conditionalFormatting>
  <conditionalFormatting sqref="T54">
    <cfRule type="cellIs" dxfId="706" priority="683" operator="lessThanOrEqual">
      <formula>0</formula>
    </cfRule>
  </conditionalFormatting>
  <conditionalFormatting sqref="T54">
    <cfRule type="cellIs" dxfId="705" priority="682" operator="lessThanOrEqual">
      <formula>0</formula>
    </cfRule>
  </conditionalFormatting>
  <conditionalFormatting sqref="T54">
    <cfRule type="cellIs" dxfId="704" priority="681" operator="lessThanOrEqual">
      <formula>0</formula>
    </cfRule>
  </conditionalFormatting>
  <conditionalFormatting sqref="T54">
    <cfRule type="cellIs" dxfId="703" priority="680" operator="lessThanOrEqual">
      <formula>0</formula>
    </cfRule>
  </conditionalFormatting>
  <conditionalFormatting sqref="T54">
    <cfRule type="cellIs" dxfId="702" priority="679" operator="lessThanOrEqual">
      <formula>0</formula>
    </cfRule>
  </conditionalFormatting>
  <conditionalFormatting sqref="T54">
    <cfRule type="cellIs" dxfId="701" priority="678" operator="lessThanOrEqual">
      <formula>0</formula>
    </cfRule>
  </conditionalFormatting>
  <conditionalFormatting sqref="T54">
    <cfRule type="cellIs" dxfId="700" priority="677" operator="lessThanOrEqual">
      <formula>0</formula>
    </cfRule>
  </conditionalFormatting>
  <conditionalFormatting sqref="T54">
    <cfRule type="cellIs" dxfId="699" priority="676" operator="lessThanOrEqual">
      <formula>0</formula>
    </cfRule>
  </conditionalFormatting>
  <conditionalFormatting sqref="T54">
    <cfRule type="cellIs" dxfId="698" priority="675" operator="lessThanOrEqual">
      <formula>0</formula>
    </cfRule>
  </conditionalFormatting>
  <conditionalFormatting sqref="T54">
    <cfRule type="cellIs" dxfId="697" priority="674" operator="lessThanOrEqual">
      <formula>0</formula>
    </cfRule>
  </conditionalFormatting>
  <conditionalFormatting sqref="T54">
    <cfRule type="cellIs" dxfId="696" priority="673" operator="lessThanOrEqual">
      <formula>0</formula>
    </cfRule>
  </conditionalFormatting>
  <conditionalFormatting sqref="T54">
    <cfRule type="cellIs" dxfId="695" priority="665" operator="lessThanOrEqual">
      <formula>0</formula>
    </cfRule>
  </conditionalFormatting>
  <conditionalFormatting sqref="T54">
    <cfRule type="cellIs" dxfId="694" priority="664" operator="lessThanOrEqual">
      <formula>0</formula>
    </cfRule>
  </conditionalFormatting>
  <conditionalFormatting sqref="T54">
    <cfRule type="cellIs" dxfId="693" priority="663" operator="lessThanOrEqual">
      <formula>0</formula>
    </cfRule>
  </conditionalFormatting>
  <conditionalFormatting sqref="T54">
    <cfRule type="cellIs" dxfId="692" priority="662" operator="lessThanOrEqual">
      <formula>0</formula>
    </cfRule>
  </conditionalFormatting>
  <conditionalFormatting sqref="T54">
    <cfRule type="cellIs" dxfId="691" priority="661" operator="lessThanOrEqual">
      <formula>0</formula>
    </cfRule>
  </conditionalFormatting>
  <conditionalFormatting sqref="T54">
    <cfRule type="cellIs" dxfId="690" priority="672" operator="lessThanOrEqual">
      <formula>0</formula>
    </cfRule>
  </conditionalFormatting>
  <conditionalFormatting sqref="T54">
    <cfRule type="cellIs" dxfId="689" priority="671" operator="lessThanOrEqual">
      <formula>0</formula>
    </cfRule>
  </conditionalFormatting>
  <conditionalFormatting sqref="T54">
    <cfRule type="cellIs" dxfId="688" priority="670" operator="lessThanOrEqual">
      <formula>0</formula>
    </cfRule>
  </conditionalFormatting>
  <conditionalFormatting sqref="T54">
    <cfRule type="cellIs" dxfId="687" priority="669" operator="lessThanOrEqual">
      <formula>0</formula>
    </cfRule>
  </conditionalFormatting>
  <conditionalFormatting sqref="T54">
    <cfRule type="cellIs" dxfId="686" priority="668" operator="lessThanOrEqual">
      <formula>0</formula>
    </cfRule>
  </conditionalFormatting>
  <conditionalFormatting sqref="T54">
    <cfRule type="cellIs" dxfId="685" priority="667" operator="lessThanOrEqual">
      <formula>0</formula>
    </cfRule>
  </conditionalFormatting>
  <conditionalFormatting sqref="T54">
    <cfRule type="cellIs" dxfId="684" priority="666" operator="lessThanOrEqual">
      <formula>0</formula>
    </cfRule>
  </conditionalFormatting>
  <conditionalFormatting sqref="T54">
    <cfRule type="cellIs" dxfId="683" priority="706" operator="lessThanOrEqual">
      <formula>0</formula>
    </cfRule>
  </conditionalFormatting>
  <conditionalFormatting sqref="T54">
    <cfRule type="cellIs" dxfId="682" priority="705" operator="lessThanOrEqual">
      <formula>0</formula>
    </cfRule>
  </conditionalFormatting>
  <conditionalFormatting sqref="T54">
    <cfRule type="cellIs" dxfId="681" priority="703" operator="lessThanOrEqual">
      <formula>0</formula>
    </cfRule>
  </conditionalFormatting>
  <conditionalFormatting sqref="T54">
    <cfRule type="cellIs" dxfId="680" priority="704" operator="lessThanOrEqual">
      <formula>0</formula>
    </cfRule>
  </conditionalFormatting>
  <conditionalFormatting sqref="T54">
    <cfRule type="cellIs" dxfId="679" priority="702" operator="lessThanOrEqual">
      <formula>0</formula>
    </cfRule>
  </conditionalFormatting>
  <conditionalFormatting sqref="T54">
    <cfRule type="cellIs" dxfId="678" priority="701" operator="lessThanOrEqual">
      <formula>0</formula>
    </cfRule>
  </conditionalFormatting>
  <conditionalFormatting sqref="T54">
    <cfRule type="cellIs" dxfId="677" priority="700" operator="lessThanOrEqual">
      <formula>0</formula>
    </cfRule>
  </conditionalFormatting>
  <conditionalFormatting sqref="T54">
    <cfRule type="cellIs" dxfId="676" priority="699" operator="lessThanOrEqual">
      <formula>0</formula>
    </cfRule>
  </conditionalFormatting>
  <conditionalFormatting sqref="T55">
    <cfRule type="cellIs" dxfId="675" priority="698" operator="lessThanOrEqual">
      <formula>0</formula>
    </cfRule>
  </conditionalFormatting>
  <conditionalFormatting sqref="T54">
    <cfRule type="cellIs" dxfId="674" priority="660" operator="lessThanOrEqual">
      <formula>0</formula>
    </cfRule>
  </conditionalFormatting>
  <conditionalFormatting sqref="T54">
    <cfRule type="cellIs" dxfId="673" priority="647" operator="lessThanOrEqual">
      <formula>0</formula>
    </cfRule>
  </conditionalFormatting>
  <conditionalFormatting sqref="T54">
    <cfRule type="cellIs" dxfId="672" priority="649" operator="lessThanOrEqual">
      <formula>0</formula>
    </cfRule>
  </conditionalFormatting>
  <conditionalFormatting sqref="T54">
    <cfRule type="cellIs" dxfId="671" priority="648" operator="lessThanOrEqual">
      <formula>0</formula>
    </cfRule>
  </conditionalFormatting>
  <conditionalFormatting sqref="T54">
    <cfRule type="cellIs" dxfId="670" priority="646" operator="lessThanOrEqual">
      <formula>0</formula>
    </cfRule>
  </conditionalFormatting>
  <conditionalFormatting sqref="T54">
    <cfRule type="cellIs" dxfId="669" priority="645" operator="lessThanOrEqual">
      <formula>0</formula>
    </cfRule>
  </conditionalFormatting>
  <conditionalFormatting sqref="T54">
    <cfRule type="cellIs" dxfId="668" priority="644" operator="lessThanOrEqual">
      <formula>0</formula>
    </cfRule>
  </conditionalFormatting>
  <conditionalFormatting sqref="T54">
    <cfRule type="cellIs" dxfId="667" priority="643" operator="lessThanOrEqual">
      <formula>0</formula>
    </cfRule>
  </conditionalFormatting>
  <conditionalFormatting sqref="T54">
    <cfRule type="cellIs" dxfId="666" priority="634" operator="lessThanOrEqual">
      <formula>0</formula>
    </cfRule>
  </conditionalFormatting>
  <conditionalFormatting sqref="T54">
    <cfRule type="cellIs" dxfId="665" priority="630" operator="lessThanOrEqual">
      <formula>0</formula>
    </cfRule>
  </conditionalFormatting>
  <conditionalFormatting sqref="T54">
    <cfRule type="cellIs" dxfId="664" priority="632" operator="lessThanOrEqual">
      <formula>0</formula>
    </cfRule>
  </conditionalFormatting>
  <conditionalFormatting sqref="T54">
    <cfRule type="cellIs" dxfId="663" priority="635" operator="lessThanOrEqual">
      <formula>0</formula>
    </cfRule>
  </conditionalFormatting>
  <conditionalFormatting sqref="T54">
    <cfRule type="cellIs" dxfId="662" priority="633" operator="lessThanOrEqual">
      <formula>0</formula>
    </cfRule>
  </conditionalFormatting>
  <conditionalFormatting sqref="T54">
    <cfRule type="cellIs" dxfId="661" priority="631" operator="lessThanOrEqual">
      <formula>0</formula>
    </cfRule>
  </conditionalFormatting>
  <conditionalFormatting sqref="T54">
    <cfRule type="cellIs" dxfId="660" priority="629" operator="lessThanOrEqual">
      <formula>0</formula>
    </cfRule>
  </conditionalFormatting>
  <conditionalFormatting sqref="T54">
    <cfRule type="cellIs" dxfId="659" priority="628" operator="lessThanOrEqual">
      <formula>0</formula>
    </cfRule>
  </conditionalFormatting>
  <conditionalFormatting sqref="T54">
    <cfRule type="cellIs" dxfId="658" priority="627" operator="lessThanOrEqual">
      <formula>0</formula>
    </cfRule>
  </conditionalFormatting>
  <conditionalFormatting sqref="T54">
    <cfRule type="cellIs" dxfId="657" priority="626" operator="lessThanOrEqual">
      <formula>0</formula>
    </cfRule>
  </conditionalFormatting>
  <conditionalFormatting sqref="T54">
    <cfRule type="cellIs" dxfId="656" priority="625" operator="lessThanOrEqual">
      <formula>0</formula>
    </cfRule>
  </conditionalFormatting>
  <conditionalFormatting sqref="T54">
    <cfRule type="cellIs" dxfId="655" priority="624" operator="lessThanOrEqual">
      <formula>0</formula>
    </cfRule>
  </conditionalFormatting>
  <conditionalFormatting sqref="T54">
    <cfRule type="cellIs" dxfId="654" priority="623" operator="lessThanOrEqual">
      <formula>0</formula>
    </cfRule>
  </conditionalFormatting>
  <conditionalFormatting sqref="T54">
    <cfRule type="cellIs" dxfId="653" priority="622" operator="lessThanOrEqual">
      <formula>0</formula>
    </cfRule>
  </conditionalFormatting>
  <conditionalFormatting sqref="T54">
    <cfRule type="cellIs" dxfId="652" priority="621" operator="lessThanOrEqual">
      <formula>0</formula>
    </cfRule>
  </conditionalFormatting>
  <conditionalFormatting sqref="T54">
    <cfRule type="cellIs" dxfId="651" priority="616" operator="lessThanOrEqual">
      <formula>0</formula>
    </cfRule>
  </conditionalFormatting>
  <conditionalFormatting sqref="T54">
    <cfRule type="cellIs" dxfId="650" priority="615" operator="lessThanOrEqual">
      <formula>0</formula>
    </cfRule>
  </conditionalFormatting>
  <conditionalFormatting sqref="T54">
    <cfRule type="cellIs" dxfId="649" priority="614" operator="lessThanOrEqual">
      <formula>0</formula>
    </cfRule>
  </conditionalFormatting>
  <conditionalFormatting sqref="T54">
    <cfRule type="cellIs" dxfId="648" priority="613" operator="lessThanOrEqual">
      <formula>0</formula>
    </cfRule>
  </conditionalFormatting>
  <conditionalFormatting sqref="T54">
    <cfRule type="cellIs" dxfId="647" priority="612" operator="lessThanOrEqual">
      <formula>0</formula>
    </cfRule>
  </conditionalFormatting>
  <conditionalFormatting sqref="T54">
    <cfRule type="cellIs" dxfId="646" priority="611" operator="lessThanOrEqual">
      <formula>0</formula>
    </cfRule>
  </conditionalFormatting>
  <conditionalFormatting sqref="T54">
    <cfRule type="cellIs" dxfId="645" priority="610" operator="lessThanOrEqual">
      <formula>0</formula>
    </cfRule>
  </conditionalFormatting>
  <conditionalFormatting sqref="T54">
    <cfRule type="cellIs" dxfId="644" priority="609" operator="lessThanOrEqual">
      <formula>0</formula>
    </cfRule>
  </conditionalFormatting>
  <conditionalFormatting sqref="T54">
    <cfRule type="cellIs" dxfId="643" priority="608" operator="lessThanOrEqual">
      <formula>0</formula>
    </cfRule>
  </conditionalFormatting>
  <conditionalFormatting sqref="T54">
    <cfRule type="cellIs" dxfId="642" priority="606" operator="lessThanOrEqual">
      <formula>0</formula>
    </cfRule>
  </conditionalFormatting>
  <conditionalFormatting sqref="T54">
    <cfRule type="cellIs" dxfId="641" priority="607" operator="lessThanOrEqual">
      <formula>0</formula>
    </cfRule>
  </conditionalFormatting>
  <conditionalFormatting sqref="T54">
    <cfRule type="cellIs" dxfId="640" priority="605" operator="lessThanOrEqual">
      <formula>0</formula>
    </cfRule>
  </conditionalFormatting>
  <conditionalFormatting sqref="T54">
    <cfRule type="cellIs" dxfId="639" priority="603" operator="lessThanOrEqual">
      <formula>0</formula>
    </cfRule>
  </conditionalFormatting>
  <conditionalFormatting sqref="T54">
    <cfRule type="cellIs" dxfId="638" priority="604" operator="lessThanOrEqual">
      <formula>0</formula>
    </cfRule>
  </conditionalFormatting>
  <conditionalFormatting sqref="T54">
    <cfRule type="cellIs" dxfId="637" priority="602" operator="lessThanOrEqual">
      <formula>0</formula>
    </cfRule>
  </conditionalFormatting>
  <conditionalFormatting sqref="T54">
    <cfRule type="cellIs" dxfId="636" priority="601" operator="lessThanOrEqual">
      <formula>0</formula>
    </cfRule>
  </conditionalFormatting>
  <conditionalFormatting sqref="T54">
    <cfRule type="cellIs" dxfId="635" priority="600" operator="lessThanOrEqual">
      <formula>0</formula>
    </cfRule>
  </conditionalFormatting>
  <conditionalFormatting sqref="T54">
    <cfRule type="cellIs" dxfId="634" priority="599" operator="lessThanOrEqual">
      <formula>0</formula>
    </cfRule>
  </conditionalFormatting>
  <conditionalFormatting sqref="T54">
    <cfRule type="cellIs" dxfId="633" priority="598" operator="lessThanOrEqual">
      <formula>0</formula>
    </cfRule>
  </conditionalFormatting>
  <conditionalFormatting sqref="T54">
    <cfRule type="cellIs" dxfId="632" priority="597" operator="lessThanOrEqual">
      <formula>0</formula>
    </cfRule>
  </conditionalFormatting>
  <conditionalFormatting sqref="T54">
    <cfRule type="cellIs" dxfId="631" priority="596" operator="lessThanOrEqual">
      <formula>0</formula>
    </cfRule>
  </conditionalFormatting>
  <conditionalFormatting sqref="T55">
    <cfRule type="cellIs" dxfId="630" priority="595" operator="lessThanOrEqual">
      <formula>0</formula>
    </cfRule>
  </conditionalFormatting>
  <conditionalFormatting sqref="T55">
    <cfRule type="cellIs" dxfId="629" priority="659" operator="lessThanOrEqual">
      <formula>0</formula>
    </cfRule>
  </conditionalFormatting>
  <conditionalFormatting sqref="T54">
    <cfRule type="cellIs" dxfId="628" priority="658" operator="lessThanOrEqual">
      <formula>0</formula>
    </cfRule>
  </conditionalFormatting>
  <conditionalFormatting sqref="T54">
    <cfRule type="cellIs" dxfId="627" priority="657" operator="lessThanOrEqual">
      <formula>0</formula>
    </cfRule>
  </conditionalFormatting>
  <conditionalFormatting sqref="T54">
    <cfRule type="cellIs" dxfId="626" priority="655" operator="lessThanOrEqual">
      <formula>0</formula>
    </cfRule>
  </conditionalFormatting>
  <conditionalFormatting sqref="T54">
    <cfRule type="cellIs" dxfId="625" priority="656" operator="lessThanOrEqual">
      <formula>0</formula>
    </cfRule>
  </conditionalFormatting>
  <conditionalFormatting sqref="T54">
    <cfRule type="cellIs" dxfId="624" priority="654" operator="lessThanOrEqual">
      <formula>0</formula>
    </cfRule>
  </conditionalFormatting>
  <conditionalFormatting sqref="T54">
    <cfRule type="cellIs" dxfId="623" priority="653" operator="lessThanOrEqual">
      <formula>0</formula>
    </cfRule>
  </conditionalFormatting>
  <conditionalFormatting sqref="T54">
    <cfRule type="cellIs" dxfId="622" priority="652" operator="lessThanOrEqual">
      <formula>0</formula>
    </cfRule>
  </conditionalFormatting>
  <conditionalFormatting sqref="T54">
    <cfRule type="cellIs" dxfId="621" priority="651" operator="lessThanOrEqual">
      <formula>0</formula>
    </cfRule>
  </conditionalFormatting>
  <conditionalFormatting sqref="T54">
    <cfRule type="cellIs" dxfId="620" priority="650" operator="lessThanOrEqual">
      <formula>0</formula>
    </cfRule>
  </conditionalFormatting>
  <conditionalFormatting sqref="T54">
    <cfRule type="cellIs" dxfId="619" priority="642" operator="lessThanOrEqual">
      <formula>0</formula>
    </cfRule>
  </conditionalFormatting>
  <conditionalFormatting sqref="T54">
    <cfRule type="cellIs" dxfId="618" priority="641" operator="lessThanOrEqual">
      <formula>0</formula>
    </cfRule>
  </conditionalFormatting>
  <conditionalFormatting sqref="T54">
    <cfRule type="cellIs" dxfId="617" priority="640" operator="lessThanOrEqual">
      <formula>0</formula>
    </cfRule>
  </conditionalFormatting>
  <conditionalFormatting sqref="T54">
    <cfRule type="cellIs" dxfId="616" priority="638" operator="lessThanOrEqual">
      <formula>0</formula>
    </cfRule>
  </conditionalFormatting>
  <conditionalFormatting sqref="T54">
    <cfRule type="cellIs" dxfId="615" priority="639" operator="lessThanOrEqual">
      <formula>0</formula>
    </cfRule>
  </conditionalFormatting>
  <conditionalFormatting sqref="T54">
    <cfRule type="cellIs" dxfId="614" priority="637" operator="lessThanOrEqual">
      <formula>0</formula>
    </cfRule>
  </conditionalFormatting>
  <conditionalFormatting sqref="T54">
    <cfRule type="cellIs" dxfId="613" priority="636" operator="lessThanOrEqual">
      <formula>0</formula>
    </cfRule>
  </conditionalFormatting>
  <conditionalFormatting sqref="T54">
    <cfRule type="cellIs" dxfId="612" priority="620" operator="lessThanOrEqual">
      <formula>0</formula>
    </cfRule>
  </conditionalFormatting>
  <conditionalFormatting sqref="T54">
    <cfRule type="cellIs" dxfId="611" priority="619" operator="lessThanOrEqual">
      <formula>0</formula>
    </cfRule>
  </conditionalFormatting>
  <conditionalFormatting sqref="T54">
    <cfRule type="cellIs" dxfId="610" priority="618" operator="lessThanOrEqual">
      <formula>0</formula>
    </cfRule>
  </conditionalFormatting>
  <conditionalFormatting sqref="T54">
    <cfRule type="cellIs" dxfId="609" priority="617" operator="lessThanOrEqual">
      <formula>0</formula>
    </cfRule>
  </conditionalFormatting>
  <conditionalFormatting sqref="T54">
    <cfRule type="cellIs" dxfId="608" priority="593" operator="lessThanOrEqual">
      <formula>0</formula>
    </cfRule>
  </conditionalFormatting>
  <conditionalFormatting sqref="T54">
    <cfRule type="cellIs" dxfId="607" priority="592" operator="lessThanOrEqual">
      <formula>0</formula>
    </cfRule>
  </conditionalFormatting>
  <conditionalFormatting sqref="T54">
    <cfRule type="cellIs" dxfId="606" priority="591" operator="lessThanOrEqual">
      <formula>0</formula>
    </cfRule>
  </conditionalFormatting>
  <conditionalFormatting sqref="T54">
    <cfRule type="cellIs" dxfId="605" priority="588" operator="lessThanOrEqual">
      <formula>0</formula>
    </cfRule>
  </conditionalFormatting>
  <conditionalFormatting sqref="T54">
    <cfRule type="cellIs" dxfId="604" priority="590" operator="lessThanOrEqual">
      <formula>0</formula>
    </cfRule>
  </conditionalFormatting>
  <conditionalFormatting sqref="T54">
    <cfRule type="cellIs" dxfId="603" priority="589" operator="lessThanOrEqual">
      <formula>0</formula>
    </cfRule>
  </conditionalFormatting>
  <conditionalFormatting sqref="T54">
    <cfRule type="cellIs" dxfId="602" priority="587" operator="lessThanOrEqual">
      <formula>0</formula>
    </cfRule>
  </conditionalFormatting>
  <conditionalFormatting sqref="T54">
    <cfRule type="cellIs" dxfId="601" priority="586" operator="lessThanOrEqual">
      <formula>0</formula>
    </cfRule>
  </conditionalFormatting>
  <conditionalFormatting sqref="T54">
    <cfRule type="cellIs" dxfId="600" priority="584" operator="lessThanOrEqual">
      <formula>0</formula>
    </cfRule>
  </conditionalFormatting>
  <conditionalFormatting sqref="T54">
    <cfRule type="cellIs" dxfId="599" priority="583" operator="lessThanOrEqual">
      <formula>0</formula>
    </cfRule>
  </conditionalFormatting>
  <conditionalFormatting sqref="T54">
    <cfRule type="cellIs" dxfId="598" priority="585" operator="lessThanOrEqual">
      <formula>0</formula>
    </cfRule>
  </conditionalFormatting>
  <conditionalFormatting sqref="T54">
    <cfRule type="cellIs" dxfId="597" priority="582" operator="lessThanOrEqual">
      <formula>0</formula>
    </cfRule>
  </conditionalFormatting>
  <conditionalFormatting sqref="T54">
    <cfRule type="cellIs" dxfId="596" priority="581" operator="lessThanOrEqual">
      <formula>0</formula>
    </cfRule>
  </conditionalFormatting>
  <conditionalFormatting sqref="T54">
    <cfRule type="cellIs" dxfId="595" priority="580" operator="lessThanOrEqual">
      <formula>0</formula>
    </cfRule>
  </conditionalFormatting>
  <conditionalFormatting sqref="T54">
    <cfRule type="cellIs" dxfId="594" priority="579" operator="lessThanOrEqual">
      <formula>0</formula>
    </cfRule>
  </conditionalFormatting>
  <conditionalFormatting sqref="T55">
    <cfRule type="cellIs" dxfId="593" priority="578" operator="lessThanOrEqual">
      <formula>0</formula>
    </cfRule>
  </conditionalFormatting>
  <conditionalFormatting sqref="T54">
    <cfRule type="cellIs" dxfId="592" priority="577" operator="lessThanOrEqual">
      <formula>0</formula>
    </cfRule>
  </conditionalFormatting>
  <conditionalFormatting sqref="T54">
    <cfRule type="cellIs" dxfId="591" priority="574" operator="lessThanOrEqual">
      <formula>0</formula>
    </cfRule>
  </conditionalFormatting>
  <conditionalFormatting sqref="T54">
    <cfRule type="cellIs" dxfId="590" priority="575" operator="lessThanOrEqual">
      <formula>0</formula>
    </cfRule>
  </conditionalFormatting>
  <conditionalFormatting sqref="T54">
    <cfRule type="cellIs" dxfId="589" priority="573" operator="lessThanOrEqual">
      <formula>0</formula>
    </cfRule>
  </conditionalFormatting>
  <conditionalFormatting sqref="T54">
    <cfRule type="cellIs" dxfId="588" priority="594" operator="lessThanOrEqual">
      <formula>0</formula>
    </cfRule>
  </conditionalFormatting>
  <conditionalFormatting sqref="T54">
    <cfRule type="cellIs" dxfId="587" priority="576" operator="lessThanOrEqual">
      <formula>0</formula>
    </cfRule>
  </conditionalFormatting>
  <conditionalFormatting sqref="T54">
    <cfRule type="cellIs" dxfId="586" priority="572" operator="lessThanOrEqual">
      <formula>0</formula>
    </cfRule>
  </conditionalFormatting>
  <conditionalFormatting sqref="T54">
    <cfRule type="cellIs" dxfId="585" priority="571" operator="lessThanOrEqual">
      <formula>0</formula>
    </cfRule>
  </conditionalFormatting>
  <conditionalFormatting sqref="T54">
    <cfRule type="cellIs" dxfId="584" priority="570" operator="lessThanOrEqual">
      <formula>0</formula>
    </cfRule>
  </conditionalFormatting>
  <conditionalFormatting sqref="T54">
    <cfRule type="cellIs" dxfId="583" priority="560" operator="lessThanOrEqual">
      <formula>0</formula>
    </cfRule>
  </conditionalFormatting>
  <conditionalFormatting sqref="T54">
    <cfRule type="cellIs" dxfId="582" priority="559" operator="lessThanOrEqual">
      <formula>0</formula>
    </cfRule>
  </conditionalFormatting>
  <conditionalFormatting sqref="T54">
    <cfRule type="cellIs" dxfId="581" priority="558" operator="lessThanOrEqual">
      <formula>0</formula>
    </cfRule>
  </conditionalFormatting>
  <conditionalFormatting sqref="T54">
    <cfRule type="cellIs" dxfId="580" priority="557" operator="lessThanOrEqual">
      <formula>0</formula>
    </cfRule>
  </conditionalFormatting>
  <conditionalFormatting sqref="T54">
    <cfRule type="cellIs" dxfId="579" priority="556" operator="lessThanOrEqual">
      <formula>0</formula>
    </cfRule>
  </conditionalFormatting>
  <conditionalFormatting sqref="T54">
    <cfRule type="cellIs" dxfId="578" priority="555" operator="lessThanOrEqual">
      <formula>0</formula>
    </cfRule>
  </conditionalFormatting>
  <conditionalFormatting sqref="T54">
    <cfRule type="cellIs" dxfId="577" priority="554" operator="lessThanOrEqual">
      <formula>0</formula>
    </cfRule>
  </conditionalFormatting>
  <conditionalFormatting sqref="T54">
    <cfRule type="cellIs" dxfId="576" priority="553" operator="lessThanOrEqual">
      <formula>0</formula>
    </cfRule>
  </conditionalFormatting>
  <conditionalFormatting sqref="T55">
    <cfRule type="cellIs" dxfId="575" priority="552" operator="lessThanOrEqual">
      <formula>0</formula>
    </cfRule>
  </conditionalFormatting>
  <conditionalFormatting sqref="T54">
    <cfRule type="cellIs" dxfId="574" priority="550" operator="lessThanOrEqual">
      <formula>0</formula>
    </cfRule>
  </conditionalFormatting>
  <conditionalFormatting sqref="T54">
    <cfRule type="cellIs" dxfId="573" priority="551" operator="lessThanOrEqual">
      <formula>0</formula>
    </cfRule>
  </conditionalFormatting>
  <conditionalFormatting sqref="T54">
    <cfRule type="cellIs" dxfId="572" priority="549" operator="lessThanOrEqual">
      <formula>0</formula>
    </cfRule>
  </conditionalFormatting>
  <conditionalFormatting sqref="T54">
    <cfRule type="cellIs" dxfId="571" priority="548" operator="lessThanOrEqual">
      <formula>0</formula>
    </cfRule>
  </conditionalFormatting>
  <conditionalFormatting sqref="T54">
    <cfRule type="cellIs" dxfId="570" priority="547" operator="lessThanOrEqual">
      <formula>0</formula>
    </cfRule>
  </conditionalFormatting>
  <conditionalFormatting sqref="T54">
    <cfRule type="cellIs" dxfId="569" priority="546" operator="lessThanOrEqual">
      <formula>0</formula>
    </cfRule>
  </conditionalFormatting>
  <conditionalFormatting sqref="T54">
    <cfRule type="cellIs" dxfId="568" priority="545" operator="lessThanOrEqual">
      <formula>0</formula>
    </cfRule>
  </conditionalFormatting>
  <conditionalFormatting sqref="T54">
    <cfRule type="cellIs" dxfId="567" priority="544" operator="lessThanOrEqual">
      <formula>0</formula>
    </cfRule>
  </conditionalFormatting>
  <conditionalFormatting sqref="T54">
    <cfRule type="cellIs" dxfId="566" priority="543" operator="lessThanOrEqual">
      <formula>0</formula>
    </cfRule>
  </conditionalFormatting>
  <conditionalFormatting sqref="T54">
    <cfRule type="cellIs" dxfId="565" priority="542" operator="lessThanOrEqual">
      <formula>0</formula>
    </cfRule>
  </conditionalFormatting>
  <conditionalFormatting sqref="T54">
    <cfRule type="cellIs" dxfId="564" priority="541" operator="lessThanOrEqual">
      <formula>0</formula>
    </cfRule>
  </conditionalFormatting>
  <conditionalFormatting sqref="T54">
    <cfRule type="cellIs" dxfId="563" priority="540" operator="lessThanOrEqual">
      <formula>0</formula>
    </cfRule>
  </conditionalFormatting>
  <conditionalFormatting sqref="T54">
    <cfRule type="cellIs" dxfId="562" priority="539" operator="lessThanOrEqual">
      <formula>0</formula>
    </cfRule>
  </conditionalFormatting>
  <conditionalFormatting sqref="T54">
    <cfRule type="cellIs" dxfId="561" priority="538" operator="lessThanOrEqual">
      <formula>0</formula>
    </cfRule>
  </conditionalFormatting>
  <conditionalFormatting sqref="T54">
    <cfRule type="cellIs" dxfId="560" priority="537" operator="lessThanOrEqual">
      <formula>0</formula>
    </cfRule>
  </conditionalFormatting>
  <conditionalFormatting sqref="T54">
    <cfRule type="cellIs" dxfId="559" priority="536" operator="lessThanOrEqual">
      <formula>0</formula>
    </cfRule>
  </conditionalFormatting>
  <conditionalFormatting sqref="T54">
    <cfRule type="cellIs" dxfId="558" priority="528" operator="lessThanOrEqual">
      <formula>0</formula>
    </cfRule>
  </conditionalFormatting>
  <conditionalFormatting sqref="T54">
    <cfRule type="cellIs" dxfId="557" priority="527" operator="lessThanOrEqual">
      <formula>0</formula>
    </cfRule>
  </conditionalFormatting>
  <conditionalFormatting sqref="T54">
    <cfRule type="cellIs" dxfId="556" priority="526" operator="lessThanOrEqual">
      <formula>0</formula>
    </cfRule>
  </conditionalFormatting>
  <conditionalFormatting sqref="T54">
    <cfRule type="cellIs" dxfId="555" priority="525" operator="lessThanOrEqual">
      <formula>0</formula>
    </cfRule>
  </conditionalFormatting>
  <conditionalFormatting sqref="T54">
    <cfRule type="cellIs" dxfId="554" priority="524" operator="lessThanOrEqual">
      <formula>0</formula>
    </cfRule>
  </conditionalFormatting>
  <conditionalFormatting sqref="T54">
    <cfRule type="cellIs" dxfId="553" priority="535" operator="lessThanOrEqual">
      <formula>0</formula>
    </cfRule>
  </conditionalFormatting>
  <conditionalFormatting sqref="T54">
    <cfRule type="cellIs" dxfId="552" priority="534" operator="lessThanOrEqual">
      <formula>0</formula>
    </cfRule>
  </conditionalFormatting>
  <conditionalFormatting sqref="T54">
    <cfRule type="cellIs" dxfId="551" priority="533" operator="lessThanOrEqual">
      <formula>0</formula>
    </cfRule>
  </conditionalFormatting>
  <conditionalFormatting sqref="T54">
    <cfRule type="cellIs" dxfId="550" priority="532" operator="lessThanOrEqual">
      <formula>0</formula>
    </cfRule>
  </conditionalFormatting>
  <conditionalFormatting sqref="T54">
    <cfRule type="cellIs" dxfId="549" priority="531" operator="lessThanOrEqual">
      <formula>0</formula>
    </cfRule>
  </conditionalFormatting>
  <conditionalFormatting sqref="T54">
    <cfRule type="cellIs" dxfId="548" priority="530" operator="lessThanOrEqual">
      <formula>0</formula>
    </cfRule>
  </conditionalFormatting>
  <conditionalFormatting sqref="T54">
    <cfRule type="cellIs" dxfId="547" priority="529" operator="lessThanOrEqual">
      <formula>0</formula>
    </cfRule>
  </conditionalFormatting>
  <conditionalFormatting sqref="T54">
    <cfRule type="cellIs" dxfId="546" priority="569" operator="lessThanOrEqual">
      <formula>0</formula>
    </cfRule>
  </conditionalFormatting>
  <conditionalFormatting sqref="T54">
    <cfRule type="cellIs" dxfId="545" priority="568" operator="lessThanOrEqual">
      <formula>0</formula>
    </cfRule>
  </conditionalFormatting>
  <conditionalFormatting sqref="T54">
    <cfRule type="cellIs" dxfId="544" priority="566" operator="lessThanOrEqual">
      <formula>0</formula>
    </cfRule>
  </conditionalFormatting>
  <conditionalFormatting sqref="T54">
    <cfRule type="cellIs" dxfId="543" priority="567" operator="lessThanOrEqual">
      <formula>0</formula>
    </cfRule>
  </conditionalFormatting>
  <conditionalFormatting sqref="T54">
    <cfRule type="cellIs" dxfId="542" priority="565" operator="lessThanOrEqual">
      <formula>0</formula>
    </cfRule>
  </conditionalFormatting>
  <conditionalFormatting sqref="T54">
    <cfRule type="cellIs" dxfId="541" priority="564" operator="lessThanOrEqual">
      <formula>0</formula>
    </cfRule>
  </conditionalFormatting>
  <conditionalFormatting sqref="T54">
    <cfRule type="cellIs" dxfId="540" priority="563" operator="lessThanOrEqual">
      <formula>0</formula>
    </cfRule>
  </conditionalFormatting>
  <conditionalFormatting sqref="T54">
    <cfRule type="cellIs" dxfId="539" priority="562" operator="lessThanOrEqual">
      <formula>0</formula>
    </cfRule>
  </conditionalFormatting>
  <conditionalFormatting sqref="T55">
    <cfRule type="cellIs" dxfId="538" priority="561" operator="lessThanOrEqual">
      <formula>0</formula>
    </cfRule>
  </conditionalFormatting>
  <conditionalFormatting sqref="T54">
    <cfRule type="cellIs" dxfId="537" priority="523" operator="lessThanOrEqual">
      <formula>0</formula>
    </cfRule>
  </conditionalFormatting>
  <conditionalFormatting sqref="T54:T55">
    <cfRule type="cellIs" dxfId="536" priority="522" operator="lessThanOrEqual">
      <formula>0</formula>
    </cfRule>
  </conditionalFormatting>
  <conditionalFormatting sqref="T54:T55">
    <cfRule type="cellIs" dxfId="535" priority="521" operator="lessThanOrEqual">
      <formula>0</formula>
    </cfRule>
  </conditionalFormatting>
  <conditionalFormatting sqref="T54:T55">
    <cfRule type="cellIs" dxfId="534" priority="520" operator="lessThanOrEqual">
      <formula>0</formula>
    </cfRule>
  </conditionalFormatting>
  <conditionalFormatting sqref="T54:T55">
    <cfRule type="cellIs" dxfId="533" priority="519" operator="lessThanOrEqual">
      <formula>0</formula>
    </cfRule>
  </conditionalFormatting>
  <conditionalFormatting sqref="T54:T55">
    <cfRule type="cellIs" dxfId="532" priority="518" operator="lessThanOrEqual">
      <formula>0</formula>
    </cfRule>
  </conditionalFormatting>
  <conditionalFormatting sqref="T54">
    <cfRule type="cellIs" dxfId="531" priority="517" operator="lessThanOrEqual">
      <formula>0</formula>
    </cfRule>
  </conditionalFormatting>
  <conditionalFormatting sqref="T54">
    <cfRule type="cellIs" dxfId="530" priority="516" operator="lessThanOrEqual">
      <formula>0</formula>
    </cfRule>
  </conditionalFormatting>
  <conditionalFormatting sqref="T54">
    <cfRule type="cellIs" dxfId="529" priority="514" operator="lessThanOrEqual">
      <formula>0</formula>
    </cfRule>
  </conditionalFormatting>
  <conditionalFormatting sqref="T54">
    <cfRule type="cellIs" dxfId="528" priority="515" operator="lessThanOrEqual">
      <formula>0</formula>
    </cfRule>
  </conditionalFormatting>
  <conditionalFormatting sqref="T54">
    <cfRule type="cellIs" dxfId="527" priority="513" operator="lessThanOrEqual">
      <formula>0</formula>
    </cfRule>
  </conditionalFormatting>
  <conditionalFormatting sqref="T54">
    <cfRule type="cellIs" dxfId="526" priority="512" operator="lessThanOrEqual">
      <formula>0</formula>
    </cfRule>
  </conditionalFormatting>
  <conditionalFormatting sqref="T54">
    <cfRule type="cellIs" dxfId="525" priority="511" operator="lessThanOrEqual">
      <formula>0</formula>
    </cfRule>
  </conditionalFormatting>
  <conditionalFormatting sqref="T54">
    <cfRule type="cellIs" dxfId="524" priority="510" operator="lessThanOrEqual">
      <formula>0</formula>
    </cfRule>
  </conditionalFormatting>
  <conditionalFormatting sqref="T54">
    <cfRule type="cellIs" dxfId="523" priority="509" operator="lessThanOrEqual">
      <formula>0</formula>
    </cfRule>
  </conditionalFormatting>
  <conditionalFormatting sqref="T54">
    <cfRule type="cellIs" dxfId="522" priority="508" operator="lessThanOrEqual">
      <formula>0</formula>
    </cfRule>
  </conditionalFormatting>
  <conditionalFormatting sqref="T54">
    <cfRule type="cellIs" dxfId="521" priority="506" operator="lessThanOrEqual">
      <formula>0</formula>
    </cfRule>
  </conditionalFormatting>
  <conditionalFormatting sqref="T54">
    <cfRule type="cellIs" dxfId="520" priority="507" operator="lessThanOrEqual">
      <formula>0</formula>
    </cfRule>
  </conditionalFormatting>
  <conditionalFormatting sqref="T54">
    <cfRule type="cellIs" dxfId="519" priority="505" operator="lessThanOrEqual">
      <formula>0</formula>
    </cfRule>
  </conditionalFormatting>
  <conditionalFormatting sqref="T54">
    <cfRule type="cellIs" dxfId="518" priority="504" operator="lessThanOrEqual">
      <formula>0</formula>
    </cfRule>
  </conditionalFormatting>
  <conditionalFormatting sqref="T54">
    <cfRule type="cellIs" dxfId="517" priority="503" operator="lessThanOrEqual">
      <formula>0</formula>
    </cfRule>
  </conditionalFormatting>
  <conditionalFormatting sqref="T54">
    <cfRule type="cellIs" dxfId="516" priority="502" operator="lessThanOrEqual">
      <formula>0</formula>
    </cfRule>
  </conditionalFormatting>
  <conditionalFormatting sqref="T54">
    <cfRule type="cellIs" dxfId="515" priority="500" operator="lessThanOrEqual">
      <formula>0</formula>
    </cfRule>
  </conditionalFormatting>
  <conditionalFormatting sqref="T54">
    <cfRule type="cellIs" dxfId="514" priority="499" operator="lessThanOrEqual">
      <formula>0</formula>
    </cfRule>
  </conditionalFormatting>
  <conditionalFormatting sqref="T54">
    <cfRule type="cellIs" dxfId="513" priority="498" operator="lessThanOrEqual">
      <formula>0</formula>
    </cfRule>
  </conditionalFormatting>
  <conditionalFormatting sqref="T54">
    <cfRule type="cellIs" dxfId="512" priority="495" operator="lessThanOrEqual">
      <formula>0</formula>
    </cfRule>
  </conditionalFormatting>
  <conditionalFormatting sqref="T54">
    <cfRule type="cellIs" dxfId="511" priority="497" operator="lessThanOrEqual">
      <formula>0</formula>
    </cfRule>
  </conditionalFormatting>
  <conditionalFormatting sqref="T54">
    <cfRule type="cellIs" dxfId="510" priority="496" operator="lessThanOrEqual">
      <formula>0</formula>
    </cfRule>
  </conditionalFormatting>
  <conditionalFormatting sqref="T54">
    <cfRule type="cellIs" dxfId="509" priority="494" operator="lessThanOrEqual">
      <formula>0</formula>
    </cfRule>
  </conditionalFormatting>
  <conditionalFormatting sqref="T54">
    <cfRule type="cellIs" dxfId="508" priority="493" operator="lessThanOrEqual">
      <formula>0</formula>
    </cfRule>
  </conditionalFormatting>
  <conditionalFormatting sqref="T54">
    <cfRule type="cellIs" dxfId="507" priority="491" operator="lessThanOrEqual">
      <formula>0</formula>
    </cfRule>
  </conditionalFormatting>
  <conditionalFormatting sqref="T54">
    <cfRule type="cellIs" dxfId="506" priority="490" operator="lessThanOrEqual">
      <formula>0</formula>
    </cfRule>
  </conditionalFormatting>
  <conditionalFormatting sqref="T54">
    <cfRule type="cellIs" dxfId="505" priority="492" operator="lessThanOrEqual">
      <formula>0</formula>
    </cfRule>
  </conditionalFormatting>
  <conditionalFormatting sqref="T54">
    <cfRule type="cellIs" dxfId="504" priority="489" operator="lessThanOrEqual">
      <formula>0</formula>
    </cfRule>
  </conditionalFormatting>
  <conditionalFormatting sqref="T54">
    <cfRule type="cellIs" dxfId="503" priority="488" operator="lessThanOrEqual">
      <formula>0</formula>
    </cfRule>
  </conditionalFormatting>
  <conditionalFormatting sqref="T54">
    <cfRule type="cellIs" dxfId="502" priority="487" operator="lessThanOrEqual">
      <formula>0</formula>
    </cfRule>
  </conditionalFormatting>
  <conditionalFormatting sqref="T54">
    <cfRule type="cellIs" dxfId="501" priority="486" operator="lessThanOrEqual">
      <formula>0</formula>
    </cfRule>
  </conditionalFormatting>
  <conditionalFormatting sqref="T54">
    <cfRule type="cellIs" dxfId="500" priority="485" operator="lessThanOrEqual">
      <formula>0</formula>
    </cfRule>
  </conditionalFormatting>
  <conditionalFormatting sqref="T54">
    <cfRule type="cellIs" dxfId="499" priority="482" operator="lessThanOrEqual">
      <formula>0</formula>
    </cfRule>
  </conditionalFormatting>
  <conditionalFormatting sqref="T54">
    <cfRule type="cellIs" dxfId="498" priority="483" operator="lessThanOrEqual">
      <formula>0</formula>
    </cfRule>
  </conditionalFormatting>
  <conditionalFormatting sqref="T54">
    <cfRule type="cellIs" dxfId="497" priority="481" operator="lessThanOrEqual">
      <formula>0</formula>
    </cfRule>
  </conditionalFormatting>
  <conditionalFormatting sqref="T54">
    <cfRule type="cellIs" dxfId="496" priority="501" operator="lessThanOrEqual">
      <formula>0</formula>
    </cfRule>
  </conditionalFormatting>
  <conditionalFormatting sqref="T54">
    <cfRule type="cellIs" dxfId="495" priority="484" operator="lessThanOrEqual">
      <formula>0</formula>
    </cfRule>
  </conditionalFormatting>
  <conditionalFormatting sqref="T54">
    <cfRule type="cellIs" dxfId="494" priority="480" operator="lessThanOrEqual">
      <formula>0</formula>
    </cfRule>
  </conditionalFormatting>
  <conditionalFormatting sqref="T54">
    <cfRule type="cellIs" dxfId="493" priority="479" operator="lessThanOrEqual">
      <formula>0</formula>
    </cfRule>
  </conditionalFormatting>
  <conditionalFormatting sqref="T54">
    <cfRule type="cellIs" dxfId="492" priority="478" operator="lessThanOrEqual">
      <formula>0</formula>
    </cfRule>
  </conditionalFormatting>
  <conditionalFormatting sqref="T54">
    <cfRule type="cellIs" dxfId="491" priority="477" operator="lessThanOrEqual">
      <formula>0</formula>
    </cfRule>
  </conditionalFormatting>
  <conditionalFormatting sqref="T54">
    <cfRule type="cellIs" dxfId="490" priority="476" operator="lessThanOrEqual">
      <formula>0</formula>
    </cfRule>
  </conditionalFormatting>
  <conditionalFormatting sqref="T54">
    <cfRule type="cellIs" dxfId="489" priority="474" operator="lessThanOrEqual">
      <formula>0</formula>
    </cfRule>
  </conditionalFormatting>
  <conditionalFormatting sqref="T54">
    <cfRule type="cellIs" dxfId="488" priority="475" operator="lessThanOrEqual">
      <formula>0</formula>
    </cfRule>
  </conditionalFormatting>
  <conditionalFormatting sqref="T54">
    <cfRule type="cellIs" dxfId="487" priority="473" operator="lessThanOrEqual">
      <formula>0</formula>
    </cfRule>
  </conditionalFormatting>
  <conditionalFormatting sqref="T54">
    <cfRule type="cellIs" dxfId="486" priority="472" operator="lessThanOrEqual">
      <formula>0</formula>
    </cfRule>
  </conditionalFormatting>
  <conditionalFormatting sqref="T54">
    <cfRule type="cellIs" dxfId="485" priority="471" operator="lessThanOrEqual">
      <formula>0</formula>
    </cfRule>
  </conditionalFormatting>
  <conditionalFormatting sqref="T54">
    <cfRule type="cellIs" dxfId="484" priority="470" operator="lessThanOrEqual">
      <formula>0</formula>
    </cfRule>
  </conditionalFormatting>
  <conditionalFormatting sqref="E43:E47">
    <cfRule type="expression" dxfId="453" priority="425">
      <formula>$D43:$D43="Jimmy F"</formula>
    </cfRule>
    <cfRule type="expression" dxfId="452" priority="426">
      <formula>$D43:$D43="Fabien A"</formula>
    </cfRule>
    <cfRule type="expression" dxfId="451" priority="427">
      <formula>$D43:$D43="Pierre L"</formula>
    </cfRule>
    <cfRule type="expression" dxfId="450" priority="428">
      <formula>$D43:$D43="Gérard G"</formula>
    </cfRule>
    <cfRule type="expression" dxfId="449" priority="429">
      <formula>$D43:$D43="Didier D"</formula>
    </cfRule>
    <cfRule type="expression" dxfId="448" priority="430">
      <formula>$D43:$D43="Julien B"</formula>
    </cfRule>
    <cfRule type="expression" dxfId="447" priority="431">
      <formula>$D43:$D43="Thiébaut H"</formula>
    </cfRule>
    <cfRule type="expression" dxfId="446" priority="432">
      <formula>$D43:$D43="Frédéric K"</formula>
    </cfRule>
    <cfRule type="expression" dxfId="445" priority="433">
      <formula>$D43:$D43="Tonio F"</formula>
    </cfRule>
    <cfRule type="expression" dxfId="444" priority="434">
      <formula>$D43:$D43="Vania B"</formula>
    </cfRule>
    <cfRule type="expression" dxfId="443" priority="435">
      <formula>$D43:$D43="Paulo I"</formula>
    </cfRule>
    <cfRule type="expression" dxfId="442" priority="436">
      <formula>$D43:$D43="Jean-Michel S"</formula>
    </cfRule>
    <cfRule type="expression" dxfId="441" priority="437">
      <formula>$D43:$D43="Jean-Claude K"</formula>
    </cfRule>
    <cfRule type="expression" dxfId="440" priority="438">
      <formula>$D43:$D43="Laurent E"</formula>
    </cfRule>
    <cfRule type="expression" dxfId="439" priority="439">
      <formula>$D43:$D43="Olivier H"</formula>
    </cfRule>
  </conditionalFormatting>
  <conditionalFormatting sqref="P8">
    <cfRule type="endsWith" dxfId="406" priority="364" operator="endsWith" text="Robin S">
      <formula>RIGHT(P8,LEN("Robin S"))="Robin S"</formula>
    </cfRule>
    <cfRule type="endsWith" dxfId="405" priority="365" operator="endsWith" text="Franck E">
      <formula>RIGHT(P8,LEN("Franck E"))="Franck E"</formula>
    </cfRule>
    <cfRule type="endsWith" dxfId="404" priority="366" operator="endsWith" text="Maxime W">
      <formula>RIGHT(P8,LEN("Maxime W"))="Maxime W"</formula>
    </cfRule>
    <cfRule type="endsWith" dxfId="403" priority="367" operator="endsWith" text="Eric S">
      <formula>RIGHT(P8,LEN("Eric S"))="Eric S"</formula>
    </cfRule>
    <cfRule type="endsWith" dxfId="402" priority="368" operator="endsWith" text="Guillaume M">
      <formula>RIGHT(P8,LEN("Guillaume M"))="Guillaume M"</formula>
    </cfRule>
    <cfRule type="endsWith" dxfId="401" priority="369" operator="endsWith" text="Matthieu M">
      <formula>RIGHT(P8,LEN("Matthieu M"))="Matthieu M"</formula>
    </cfRule>
    <cfRule type="endsWith" dxfId="400" priority="370" operator="endsWith" text="Yannick M">
      <formula>RIGHT(P8,LEN("Yannick M"))="Yannick M"</formula>
    </cfRule>
    <cfRule type="endsWith" dxfId="399" priority="371" operator="endsWith" text="Pierre L">
      <formula>RIGHT(P8,LEN("Pierre L"))="Pierre L"</formula>
    </cfRule>
    <cfRule type="endsWith" dxfId="398" priority="372" operator="endsWith" text="Chloé L">
      <formula>RIGHT(P8,LEN("Chloé L"))="Chloé L"</formula>
    </cfRule>
    <cfRule type="endsWith" dxfId="397" priority="373" operator="endsWith" text="Frédéric K">
      <formula>RIGHT(P8,LEN("Frédéric K"))="Frédéric K"</formula>
    </cfRule>
    <cfRule type="endsWith" dxfId="396" priority="374" operator="endsWith" text="Jean-Claude K">
      <formula>RIGHT(P8,LEN("Jean-Claude K"))="Jean-Claude K"</formula>
    </cfRule>
    <cfRule type="endsWith" dxfId="395" priority="375" operator="endsWith" text="Paulo I">
      <formula>RIGHT(P8,LEN("Paulo I"))="Paulo I"</formula>
    </cfRule>
    <cfRule type="endsWith" dxfId="394" priority="376" operator="endsWith" text="Olivier H">
      <formula>RIGHT(P8,LEN("Olivier H"))="Olivier H"</formula>
    </cfRule>
    <cfRule type="endsWith" dxfId="393" priority="377" operator="endsWith" text="Hervé H">
      <formula>RIGHT(P8,LEN("Hervé H"))="Hervé H"</formula>
    </cfRule>
    <cfRule type="endsWith" dxfId="392" priority="378" operator="endsWith" text="Thiébaut H">
      <formula>RIGHT(P8,LEN("Thiébaut H"))="Thiébaut H"</formula>
    </cfRule>
    <cfRule type="endsWith" dxfId="391" priority="379" operator="endsWith" text="Flavien G">
      <formula>RIGHT(P8,LEN("Flavien G"))="Flavien G"</formula>
    </cfRule>
    <cfRule type="endsWith" dxfId="390" priority="380" operator="endsWith" text="Lucas G">
      <formula>RIGHT(P8,LEN("Lucas G"))="Lucas G"</formula>
    </cfRule>
    <cfRule type="endsWith" dxfId="389" priority="381" operator="endsWith" text="Gérard G">
      <formula>RIGHT(P8,LEN("Gérard G"))="Gérard G"</formula>
    </cfRule>
    <cfRule type="endsWith" dxfId="388" priority="382" operator="endsWith" text="Jimmy F">
      <formula>RIGHT(P8,LEN("Jimmy F"))="Jimmy F"</formula>
    </cfRule>
    <cfRule type="endsWith" dxfId="387" priority="383" operator="endsWith" text="Tonio F">
      <formula>RIGHT(P8,LEN("Tonio F"))="Tonio F"</formula>
    </cfRule>
    <cfRule type="endsWith" dxfId="386" priority="384" operator="endsWith" text="Laurent E">
      <formula>RIGHT(P8,LEN("Laurent E"))="Laurent E"</formula>
    </cfRule>
    <cfRule type="endsWith" dxfId="385" priority="385" operator="endsWith" text="Didier D">
      <formula>RIGHT(P8,LEN("Didier D"))="Didier D"</formula>
    </cfRule>
    <cfRule type="endsWith" dxfId="384" priority="386" operator="endsWith" text="François C">
      <formula>RIGHT(P8,LEN("François C"))="François C"</formula>
    </cfRule>
    <cfRule type="endsWith" dxfId="383" priority="387" operator="endsWith" text="Vania B">
      <formula>RIGHT(P8,LEN("Vania B"))="Vania B"</formula>
    </cfRule>
    <cfRule type="endsWith" dxfId="382" priority="388" operator="endsWith" text="Julien B">
      <formula>RIGHT(P8,LEN("Julien B"))="Julien B"</formula>
    </cfRule>
    <cfRule type="endsWith" dxfId="381" priority="389" operator="endsWith" text="Laurent B">
      <formula>RIGHT(P8,LEN("Laurent B"))="Laurent B"</formula>
    </cfRule>
    <cfRule type="endsWith" dxfId="380" priority="390" operator="endsWith" text="Jean-Marie B">
      <formula>RIGHT(P8,LEN("Jean-Marie B"))="Jean-Marie B"</formula>
    </cfRule>
    <cfRule type="endsWith" dxfId="379" priority="391" operator="endsWith" text="Jean-Michel S">
      <formula>RIGHT(P8,LEN("Jean-Michel S"))="Jean-Michel S"</formula>
    </cfRule>
    <cfRule type="endsWith" dxfId="378" priority="392" operator="endsWith" text="Fabien A">
      <formula>RIGHT(P8,LEN("Fabien A"))="Fabien A"</formula>
    </cfRule>
  </conditionalFormatting>
  <conditionalFormatting sqref="P8">
    <cfRule type="containsText" dxfId="377" priority="363" operator="containsText" text="Michaël KM">
      <formula>NOT(ISERROR(SEARCH("Michaël KM",P8)))</formula>
    </cfRule>
  </conditionalFormatting>
  <conditionalFormatting sqref="E71:E72">
    <cfRule type="endsWith" dxfId="376" priority="334" operator="endsWith" text="Robin S">
      <formula>RIGHT(E71,LEN("Robin S"))="Robin S"</formula>
    </cfRule>
    <cfRule type="endsWith" dxfId="375" priority="335" operator="endsWith" text="Franck E">
      <formula>RIGHT(E71,LEN("Franck E"))="Franck E"</formula>
    </cfRule>
    <cfRule type="endsWith" dxfId="374" priority="336" operator="endsWith" text="Maxime W">
      <formula>RIGHT(E71,LEN("Maxime W"))="Maxime W"</formula>
    </cfRule>
    <cfRule type="endsWith" dxfId="373" priority="337" operator="endsWith" text="Eric S">
      <formula>RIGHT(E71,LEN("Eric S"))="Eric S"</formula>
    </cfRule>
    <cfRule type="endsWith" dxfId="372" priority="338" operator="endsWith" text="Guillaume M">
      <formula>RIGHT(E71,LEN("Guillaume M"))="Guillaume M"</formula>
    </cfRule>
    <cfRule type="endsWith" dxfId="371" priority="339" operator="endsWith" text="Matthieu M">
      <formula>RIGHT(E71,LEN("Matthieu M"))="Matthieu M"</formula>
    </cfRule>
    <cfRule type="endsWith" dxfId="370" priority="340" operator="endsWith" text="Yannick M">
      <formula>RIGHT(E71,LEN("Yannick M"))="Yannick M"</formula>
    </cfRule>
    <cfRule type="endsWith" dxfId="369" priority="341" operator="endsWith" text="Pierre L">
      <formula>RIGHT(E71,LEN("Pierre L"))="Pierre L"</formula>
    </cfRule>
    <cfRule type="endsWith" dxfId="368" priority="342" operator="endsWith" text="Chloé L">
      <formula>RIGHT(E71,LEN("Chloé L"))="Chloé L"</formula>
    </cfRule>
    <cfRule type="endsWith" dxfId="367" priority="343" operator="endsWith" text="Frédéric K">
      <formula>RIGHT(E71,LEN("Frédéric K"))="Frédéric K"</formula>
    </cfRule>
    <cfRule type="endsWith" dxfId="366" priority="344" operator="endsWith" text="Jean-Claude K">
      <formula>RIGHT(E71,LEN("Jean-Claude K"))="Jean-Claude K"</formula>
    </cfRule>
    <cfRule type="endsWith" dxfId="365" priority="345" operator="endsWith" text="Paulo I">
      <formula>RIGHT(E71,LEN("Paulo I"))="Paulo I"</formula>
    </cfRule>
    <cfRule type="endsWith" dxfId="364" priority="346" operator="endsWith" text="Olivier H">
      <formula>RIGHT(E71,LEN("Olivier H"))="Olivier H"</formula>
    </cfRule>
    <cfRule type="endsWith" dxfId="363" priority="347" operator="endsWith" text="Hervé H">
      <formula>RIGHT(E71,LEN("Hervé H"))="Hervé H"</formula>
    </cfRule>
    <cfRule type="endsWith" dxfId="362" priority="348" operator="endsWith" text="Thiébaut H">
      <formula>RIGHT(E71,LEN("Thiébaut H"))="Thiébaut H"</formula>
    </cfRule>
    <cfRule type="endsWith" dxfId="361" priority="349" operator="endsWith" text="Flavien G">
      <formula>RIGHT(E71,LEN("Flavien G"))="Flavien G"</formula>
    </cfRule>
    <cfRule type="endsWith" dxfId="360" priority="350" operator="endsWith" text="Lucas G">
      <formula>RIGHT(E71,LEN("Lucas G"))="Lucas G"</formula>
    </cfRule>
    <cfRule type="endsWith" dxfId="359" priority="351" operator="endsWith" text="Gérard G">
      <formula>RIGHT(E71,LEN("Gérard G"))="Gérard G"</formula>
    </cfRule>
    <cfRule type="endsWith" dxfId="358" priority="352" operator="endsWith" text="Jimmy F">
      <formula>RIGHT(E71,LEN("Jimmy F"))="Jimmy F"</formula>
    </cfRule>
    <cfRule type="endsWith" dxfId="357" priority="353" operator="endsWith" text="Tonio F">
      <formula>RIGHT(E71,LEN("Tonio F"))="Tonio F"</formula>
    </cfRule>
    <cfRule type="endsWith" dxfId="356" priority="354" operator="endsWith" text="Laurent E">
      <formula>RIGHT(E71,LEN("Laurent E"))="Laurent E"</formula>
    </cfRule>
    <cfRule type="endsWith" dxfId="355" priority="355" operator="endsWith" text="Didier D">
      <formula>RIGHT(E71,LEN("Didier D"))="Didier D"</formula>
    </cfRule>
    <cfRule type="endsWith" dxfId="354" priority="356" operator="endsWith" text="François C">
      <formula>RIGHT(E71,LEN("François C"))="François C"</formula>
    </cfRule>
    <cfRule type="endsWith" dxfId="353" priority="357" operator="endsWith" text="Vania B">
      <formula>RIGHT(E71,LEN("Vania B"))="Vania B"</formula>
    </cfRule>
    <cfRule type="endsWith" dxfId="352" priority="358" operator="endsWith" text="Julien B">
      <formula>RIGHT(E71,LEN("Julien B"))="Julien B"</formula>
    </cfRule>
    <cfRule type="endsWith" dxfId="351" priority="359" operator="endsWith" text="Laurent B">
      <formula>RIGHT(E71,LEN("Laurent B"))="Laurent B"</formula>
    </cfRule>
    <cfRule type="endsWith" dxfId="350" priority="360" operator="endsWith" text="Jean-Marie B">
      <formula>RIGHT(E71,LEN("Jean-Marie B"))="Jean-Marie B"</formula>
    </cfRule>
    <cfRule type="endsWith" dxfId="349" priority="361" operator="endsWith" text="Jean-Michel S">
      <formula>RIGHT(E71,LEN("Jean-Michel S"))="Jean-Michel S"</formula>
    </cfRule>
    <cfRule type="endsWith" dxfId="348" priority="362" operator="endsWith" text="Fabien A">
      <formula>RIGHT(E71,LEN("Fabien A"))="Fabien A"</formula>
    </cfRule>
  </conditionalFormatting>
  <conditionalFormatting sqref="E71:E72">
    <cfRule type="containsText" dxfId="347" priority="333" operator="containsText" text="Michaël KM">
      <formula>NOT(ISERROR(SEARCH("Michaël KM",E71)))</formula>
    </cfRule>
  </conditionalFormatting>
  <conditionalFormatting sqref="E8:E17">
    <cfRule type="expression" dxfId="346" priority="318">
      <formula>$D8:$D8="Jimmy F"</formula>
    </cfRule>
    <cfRule type="expression" dxfId="345" priority="319">
      <formula>$D8:$D8="Fabien A"</formula>
    </cfRule>
    <cfRule type="expression" dxfId="344" priority="320">
      <formula>$D8:$D8="Pierre L"</formula>
    </cfRule>
    <cfRule type="expression" dxfId="343" priority="321">
      <formula>$D8:$D8="Gérard G"</formula>
    </cfRule>
    <cfRule type="expression" dxfId="342" priority="322">
      <formula>$D8:$D8="Didier D"</formula>
    </cfRule>
    <cfRule type="expression" dxfId="341" priority="323">
      <formula>$D8:$D8="Julien B"</formula>
    </cfRule>
    <cfRule type="expression" dxfId="340" priority="324">
      <formula>$D8:$D8="Thiébaut H"</formula>
    </cfRule>
    <cfRule type="expression" dxfId="339" priority="325">
      <formula>$D8:$D8="Frédéric K"</formula>
    </cfRule>
    <cfRule type="expression" dxfId="338" priority="326">
      <formula>$D8:$D8="Tonio F"</formula>
    </cfRule>
    <cfRule type="expression" dxfId="337" priority="327">
      <formula>$D8:$D8="Vania B"</formula>
    </cfRule>
    <cfRule type="expression" dxfId="336" priority="328">
      <formula>$D8:$D8="Paulo I"</formula>
    </cfRule>
    <cfRule type="expression" dxfId="335" priority="329">
      <formula>$D8:$D8="Jean-Michel S"</formula>
    </cfRule>
    <cfRule type="expression" dxfId="334" priority="330">
      <formula>$D8:$D8="Jean-Claude K"</formula>
    </cfRule>
    <cfRule type="expression" dxfId="333" priority="331">
      <formula>$D8:$D8="Laurent E"</formula>
    </cfRule>
    <cfRule type="expression" dxfId="332" priority="332">
      <formula>$D8:$D8="Olivier H"</formula>
    </cfRule>
  </conditionalFormatting>
  <conditionalFormatting sqref="E18:E27">
    <cfRule type="expression" dxfId="331" priority="303">
      <formula>$D18:$D18="Jimmy F"</formula>
    </cfRule>
    <cfRule type="expression" dxfId="330" priority="304">
      <formula>$D18:$D18="Fabien A"</formula>
    </cfRule>
    <cfRule type="expression" dxfId="329" priority="305">
      <formula>$D18:$D18="Pierre L"</formula>
    </cfRule>
    <cfRule type="expression" dxfId="328" priority="306">
      <formula>$D18:$D18="Gérard G"</formula>
    </cfRule>
    <cfRule type="expression" dxfId="327" priority="307">
      <formula>$D18:$D18="Didier D"</formula>
    </cfRule>
    <cfRule type="expression" dxfId="326" priority="308">
      <formula>$D18:$D18="Julien B"</formula>
    </cfRule>
    <cfRule type="expression" dxfId="325" priority="309">
      <formula>$D18:$D18="Thiébaut H"</formula>
    </cfRule>
    <cfRule type="expression" dxfId="324" priority="310">
      <formula>$D18:$D18="Frédéric K"</formula>
    </cfRule>
    <cfRule type="expression" dxfId="323" priority="311">
      <formula>$D18:$D18="Tonio F"</formula>
    </cfRule>
    <cfRule type="expression" dxfId="322" priority="312">
      <formula>$D18:$D18="Vania B"</formula>
    </cfRule>
    <cfRule type="expression" dxfId="321" priority="313">
      <formula>$D18:$D18="Paulo I"</formula>
    </cfRule>
    <cfRule type="expression" dxfId="320" priority="314">
      <formula>$D18:$D18="Jean-Michel S"</formula>
    </cfRule>
    <cfRule type="expression" dxfId="319" priority="315">
      <formula>$D18:$D18="Jean-Claude K"</formula>
    </cfRule>
    <cfRule type="expression" dxfId="318" priority="316">
      <formula>$D18:$D18="Laurent E"</formula>
    </cfRule>
    <cfRule type="expression" dxfId="317" priority="317">
      <formula>$D18:$D18="Olivier H"</formula>
    </cfRule>
  </conditionalFormatting>
  <conditionalFormatting sqref="E28:E37">
    <cfRule type="expression" dxfId="316" priority="288">
      <formula>$D28:$D28="Jimmy F"</formula>
    </cfRule>
    <cfRule type="expression" dxfId="315" priority="289">
      <formula>$D28:$D28="Fabien A"</formula>
    </cfRule>
    <cfRule type="expression" dxfId="314" priority="290">
      <formula>$D28:$D28="Pierre L"</formula>
    </cfRule>
    <cfRule type="expression" dxfId="313" priority="291">
      <formula>$D28:$D28="Gérard G"</formula>
    </cfRule>
    <cfRule type="expression" dxfId="312" priority="292">
      <formula>$D28:$D28="Didier D"</formula>
    </cfRule>
    <cfRule type="expression" dxfId="311" priority="293">
      <formula>$D28:$D28="Julien B"</formula>
    </cfRule>
    <cfRule type="expression" dxfId="310" priority="294">
      <formula>$D28:$D28="Thiébaut H"</formula>
    </cfRule>
    <cfRule type="expression" dxfId="309" priority="295">
      <formula>$D28:$D28="Frédéric K"</formula>
    </cfRule>
    <cfRule type="expression" dxfId="308" priority="296">
      <formula>$D28:$D28="Tonio F"</formula>
    </cfRule>
    <cfRule type="expression" dxfId="307" priority="297">
      <formula>$D28:$D28="Vania B"</formula>
    </cfRule>
    <cfRule type="expression" dxfId="306" priority="298">
      <formula>$D28:$D28="Paulo I"</formula>
    </cfRule>
    <cfRule type="expression" dxfId="305" priority="299">
      <formula>$D28:$D28="Jean-Michel S"</formula>
    </cfRule>
    <cfRule type="expression" dxfId="304" priority="300">
      <formula>$D28:$D28="Jean-Claude K"</formula>
    </cfRule>
    <cfRule type="expression" dxfId="303" priority="301">
      <formula>$D28:$D28="Laurent E"</formula>
    </cfRule>
    <cfRule type="expression" dxfId="302" priority="302">
      <formula>$D28:$D28="Olivier H"</formula>
    </cfRule>
  </conditionalFormatting>
  <conditionalFormatting sqref="E38:E41">
    <cfRule type="expression" dxfId="301" priority="273">
      <formula>$D38:$D38="Jimmy F"</formula>
    </cfRule>
    <cfRule type="expression" dxfId="300" priority="274">
      <formula>$D38:$D38="Fabien A"</formula>
    </cfRule>
    <cfRule type="expression" dxfId="299" priority="275">
      <formula>$D38:$D38="Pierre L"</formula>
    </cfRule>
    <cfRule type="expression" dxfId="298" priority="276">
      <formula>$D38:$D38="Gérard G"</formula>
    </cfRule>
    <cfRule type="expression" dxfId="297" priority="277">
      <formula>$D38:$D38="Didier D"</formula>
    </cfRule>
    <cfRule type="expression" dxfId="296" priority="278">
      <formula>$D38:$D38="Julien B"</formula>
    </cfRule>
    <cfRule type="expression" dxfId="295" priority="279">
      <formula>$D38:$D38="Thiébaut H"</formula>
    </cfRule>
    <cfRule type="expression" dxfId="294" priority="280">
      <formula>$D38:$D38="Frédéric K"</formula>
    </cfRule>
    <cfRule type="expression" dxfId="293" priority="281">
      <formula>$D38:$D38="Tonio F"</formula>
    </cfRule>
    <cfRule type="expression" dxfId="292" priority="282">
      <formula>$D38:$D38="Vania B"</formula>
    </cfRule>
    <cfRule type="expression" dxfId="291" priority="283">
      <formula>$D38:$D38="Paulo I"</formula>
    </cfRule>
    <cfRule type="expression" dxfId="290" priority="284">
      <formula>$D38:$D38="Jean-Michel S"</formula>
    </cfRule>
    <cfRule type="expression" dxfId="289" priority="285">
      <formula>$D38:$D38="Jean-Claude K"</formula>
    </cfRule>
    <cfRule type="expression" dxfId="288" priority="286">
      <formula>$D38:$D38="Laurent E"</formula>
    </cfRule>
    <cfRule type="expression" dxfId="287" priority="287">
      <formula>$D38:$D38="Olivier H"</formula>
    </cfRule>
  </conditionalFormatting>
  <conditionalFormatting sqref="E48:E57">
    <cfRule type="expression" dxfId="286" priority="258">
      <formula>$D48:$D48="Jimmy F"</formula>
    </cfRule>
    <cfRule type="expression" dxfId="285" priority="259">
      <formula>$D48:$D48="Fabien A"</formula>
    </cfRule>
    <cfRule type="expression" dxfId="284" priority="260">
      <formula>$D48:$D48="Pierre L"</formula>
    </cfRule>
    <cfRule type="expression" dxfId="283" priority="261">
      <formula>$D48:$D48="Gérard G"</formula>
    </cfRule>
    <cfRule type="expression" dxfId="282" priority="262">
      <formula>$D48:$D48="Didier D"</formula>
    </cfRule>
    <cfRule type="expression" dxfId="281" priority="263">
      <formula>$D48:$D48="Julien B"</formula>
    </cfRule>
    <cfRule type="expression" dxfId="280" priority="264">
      <formula>$D48:$D48="Thiébaut H"</formula>
    </cfRule>
    <cfRule type="expression" dxfId="279" priority="265">
      <formula>$D48:$D48="Frédéric K"</formula>
    </cfRule>
    <cfRule type="expression" dxfId="278" priority="266">
      <formula>$D48:$D48="Tonio F"</formula>
    </cfRule>
    <cfRule type="expression" dxfId="277" priority="267">
      <formula>$D48:$D48="Vania B"</formula>
    </cfRule>
    <cfRule type="expression" dxfId="276" priority="268">
      <formula>$D48:$D48="Paulo I"</formula>
    </cfRule>
    <cfRule type="expression" dxfId="275" priority="269">
      <formula>$D48:$D48="Jean-Michel S"</formula>
    </cfRule>
    <cfRule type="expression" dxfId="274" priority="270">
      <formula>$D48:$D48="Jean-Claude K"</formula>
    </cfRule>
    <cfRule type="expression" dxfId="273" priority="271">
      <formula>$D48:$D48="Laurent E"</formula>
    </cfRule>
    <cfRule type="expression" dxfId="272" priority="272">
      <formula>$D48:$D48="Olivier H"</formula>
    </cfRule>
  </conditionalFormatting>
  <conditionalFormatting sqref="E58:E60">
    <cfRule type="expression" dxfId="271" priority="243">
      <formula>$D58:$D58="Jimmy F"</formula>
    </cfRule>
    <cfRule type="expression" dxfId="270" priority="244">
      <formula>$D58:$D58="Fabien A"</formula>
    </cfRule>
    <cfRule type="expression" dxfId="269" priority="245">
      <formula>$D58:$D58="Pierre L"</formula>
    </cfRule>
    <cfRule type="expression" dxfId="268" priority="246">
      <formula>$D58:$D58="Gérard G"</formula>
    </cfRule>
    <cfRule type="expression" dxfId="267" priority="247">
      <formula>$D58:$D58="Didier D"</formula>
    </cfRule>
    <cfRule type="expression" dxfId="266" priority="248">
      <formula>$D58:$D58="Julien B"</formula>
    </cfRule>
    <cfRule type="expression" dxfId="265" priority="249">
      <formula>$D58:$D58="Thiébaut H"</formula>
    </cfRule>
    <cfRule type="expression" dxfId="264" priority="250">
      <formula>$D58:$D58="Frédéric K"</formula>
    </cfRule>
    <cfRule type="expression" dxfId="263" priority="251">
      <formula>$D58:$D58="Tonio F"</formula>
    </cfRule>
    <cfRule type="expression" dxfId="262" priority="252">
      <formula>$D58:$D58="Vania B"</formula>
    </cfRule>
    <cfRule type="expression" dxfId="261" priority="253">
      <formula>$D58:$D58="Paulo I"</formula>
    </cfRule>
    <cfRule type="expression" dxfId="260" priority="254">
      <formula>$D58:$D58="Jean-Michel S"</formula>
    </cfRule>
    <cfRule type="expression" dxfId="259" priority="255">
      <formula>$D58:$D58="Jean-Claude K"</formula>
    </cfRule>
    <cfRule type="expression" dxfId="258" priority="256">
      <formula>$D58:$D58="Laurent E"</formula>
    </cfRule>
    <cfRule type="expression" dxfId="257" priority="257">
      <formula>$D58:$D58="Olivier H"</formula>
    </cfRule>
  </conditionalFormatting>
  <conditionalFormatting sqref="E61">
    <cfRule type="expression" dxfId="256" priority="228">
      <formula>$D61:$D61="Jimmy F"</formula>
    </cfRule>
    <cfRule type="expression" dxfId="255" priority="229">
      <formula>$D61:$D61="Fabien A"</formula>
    </cfRule>
    <cfRule type="expression" dxfId="254" priority="230">
      <formula>$D61:$D61="Pierre L"</formula>
    </cfRule>
    <cfRule type="expression" dxfId="253" priority="231">
      <formula>$D61:$D61="Gérard G"</formula>
    </cfRule>
    <cfRule type="expression" dxfId="252" priority="232">
      <formula>$D61:$D61="Didier D"</formula>
    </cfRule>
    <cfRule type="expression" dxfId="251" priority="233">
      <formula>$D61:$D61="Julien B"</formula>
    </cfRule>
    <cfRule type="expression" dxfId="250" priority="234">
      <formula>$D61:$D61="Thiébaut H"</formula>
    </cfRule>
    <cfRule type="expression" dxfId="249" priority="235">
      <formula>$D61:$D61="Frédéric K"</formula>
    </cfRule>
    <cfRule type="expression" dxfId="248" priority="236">
      <formula>$D61:$D61="Tonio F"</formula>
    </cfRule>
    <cfRule type="expression" dxfId="247" priority="237">
      <formula>$D61:$D61="Vania B"</formula>
    </cfRule>
    <cfRule type="expression" dxfId="246" priority="238">
      <formula>$D61:$D61="Paulo I"</formula>
    </cfRule>
    <cfRule type="expression" dxfId="245" priority="239">
      <formula>$D61:$D61="Jean-Michel S"</formula>
    </cfRule>
    <cfRule type="expression" dxfId="244" priority="240">
      <formula>$D61:$D61="Jean-Claude K"</formula>
    </cfRule>
    <cfRule type="expression" dxfId="243" priority="241">
      <formula>$D61:$D61="Laurent E"</formula>
    </cfRule>
    <cfRule type="expression" dxfId="242" priority="242">
      <formula>$D61:$D61="Olivier H"</formula>
    </cfRule>
  </conditionalFormatting>
  <conditionalFormatting sqref="E62">
    <cfRule type="expression" dxfId="241" priority="213">
      <formula>$D62:$D62="Jimmy F"</formula>
    </cfRule>
    <cfRule type="expression" dxfId="240" priority="214">
      <formula>$D62:$D62="Fabien A"</formula>
    </cfRule>
    <cfRule type="expression" dxfId="239" priority="215">
      <formula>$D62:$D62="Pierre L"</formula>
    </cfRule>
    <cfRule type="expression" dxfId="238" priority="216">
      <formula>$D62:$D62="Gérard G"</formula>
    </cfRule>
    <cfRule type="expression" dxfId="237" priority="217">
      <formula>$D62:$D62="Didier D"</formula>
    </cfRule>
    <cfRule type="expression" dxfId="236" priority="218">
      <formula>$D62:$D62="Julien B"</formula>
    </cfRule>
    <cfRule type="expression" dxfId="235" priority="219">
      <formula>$D62:$D62="Thiébaut H"</formula>
    </cfRule>
    <cfRule type="expression" dxfId="234" priority="220">
      <formula>$D62:$D62="Frédéric K"</formula>
    </cfRule>
    <cfRule type="expression" dxfId="233" priority="221">
      <formula>$D62:$D62="Tonio F"</formula>
    </cfRule>
    <cfRule type="expression" dxfId="232" priority="222">
      <formula>$D62:$D62="Vania B"</formula>
    </cfRule>
    <cfRule type="expression" dxfId="231" priority="223">
      <formula>$D62:$D62="Paulo I"</formula>
    </cfRule>
    <cfRule type="expression" dxfId="230" priority="224">
      <formula>$D62:$D62="Jean-Michel S"</formula>
    </cfRule>
    <cfRule type="expression" dxfId="229" priority="225">
      <formula>$D62:$D62="Jean-Claude K"</formula>
    </cfRule>
    <cfRule type="expression" dxfId="228" priority="226">
      <formula>$D62:$D62="Laurent E"</formula>
    </cfRule>
    <cfRule type="expression" dxfId="227" priority="227">
      <formula>$D62:$D62="Olivier H"</formula>
    </cfRule>
  </conditionalFormatting>
  <conditionalFormatting sqref="E63:E65">
    <cfRule type="expression" dxfId="226" priority="198">
      <formula>$D63:$D63="Jimmy F"</formula>
    </cfRule>
    <cfRule type="expression" dxfId="225" priority="199">
      <formula>$D63:$D63="Fabien A"</formula>
    </cfRule>
    <cfRule type="expression" dxfId="224" priority="200">
      <formula>$D63:$D63="Pierre L"</formula>
    </cfRule>
    <cfRule type="expression" dxfId="223" priority="201">
      <formula>$D63:$D63="Gérard G"</formula>
    </cfRule>
    <cfRule type="expression" dxfId="222" priority="202">
      <formula>$D63:$D63="Didier D"</formula>
    </cfRule>
    <cfRule type="expression" dxfId="221" priority="203">
      <formula>$D63:$D63="Julien B"</formula>
    </cfRule>
    <cfRule type="expression" dxfId="220" priority="204">
      <formula>$D63:$D63="Thiébaut H"</formula>
    </cfRule>
    <cfRule type="expression" dxfId="219" priority="205">
      <formula>$D63:$D63="Frédéric K"</formula>
    </cfRule>
    <cfRule type="expression" dxfId="218" priority="206">
      <formula>$D63:$D63="Tonio F"</formula>
    </cfRule>
    <cfRule type="expression" dxfId="217" priority="207">
      <formula>$D63:$D63="Vania B"</formula>
    </cfRule>
    <cfRule type="expression" dxfId="216" priority="208">
      <formula>$D63:$D63="Paulo I"</formula>
    </cfRule>
    <cfRule type="expression" dxfId="215" priority="209">
      <formula>$D63:$D63="Jean-Michel S"</formula>
    </cfRule>
    <cfRule type="expression" dxfId="214" priority="210">
      <formula>$D63:$D63="Jean-Claude K"</formula>
    </cfRule>
    <cfRule type="expression" dxfId="213" priority="211">
      <formula>$D63:$D63="Laurent E"</formula>
    </cfRule>
    <cfRule type="expression" dxfId="212" priority="212">
      <formula>$D63:$D63="Olivier H"</formula>
    </cfRule>
  </conditionalFormatting>
  <conditionalFormatting sqref="E66">
    <cfRule type="expression" dxfId="211" priority="183">
      <formula>$D66:$D66="Jimmy F"</formula>
    </cfRule>
    <cfRule type="expression" dxfId="210" priority="184">
      <formula>$D66:$D66="Fabien A"</formula>
    </cfRule>
    <cfRule type="expression" dxfId="209" priority="185">
      <formula>$D66:$D66="Pierre L"</formula>
    </cfRule>
    <cfRule type="expression" dxfId="208" priority="186">
      <formula>$D66:$D66="Gérard G"</formula>
    </cfRule>
    <cfRule type="expression" dxfId="207" priority="187">
      <formula>$D66:$D66="Didier D"</formula>
    </cfRule>
    <cfRule type="expression" dxfId="206" priority="188">
      <formula>$D66:$D66="Julien B"</formula>
    </cfRule>
    <cfRule type="expression" dxfId="205" priority="189">
      <formula>$D66:$D66="Thiébaut H"</formula>
    </cfRule>
    <cfRule type="expression" dxfId="204" priority="190">
      <formula>$D66:$D66="Frédéric K"</formula>
    </cfRule>
    <cfRule type="expression" dxfId="203" priority="191">
      <formula>$D66:$D66="Tonio F"</formula>
    </cfRule>
    <cfRule type="expression" dxfId="202" priority="192">
      <formula>$D66:$D66="Vania B"</formula>
    </cfRule>
    <cfRule type="expression" dxfId="201" priority="193">
      <formula>$D66:$D66="Paulo I"</formula>
    </cfRule>
    <cfRule type="expression" dxfId="200" priority="194">
      <formula>$D66:$D66="Jean-Michel S"</formula>
    </cfRule>
    <cfRule type="expression" dxfId="199" priority="195">
      <formula>$D66:$D66="Jean-Claude K"</formula>
    </cfRule>
    <cfRule type="expression" dxfId="198" priority="196">
      <formula>$D66:$D66="Laurent E"</formula>
    </cfRule>
    <cfRule type="expression" dxfId="197" priority="197">
      <formula>$D66:$D66="Olivier H"</formula>
    </cfRule>
  </conditionalFormatting>
  <conditionalFormatting sqref="E67">
    <cfRule type="expression" dxfId="196" priority="168">
      <formula>$D67:$D67="Jimmy F"</formula>
    </cfRule>
    <cfRule type="expression" dxfId="195" priority="169">
      <formula>$D67:$D67="Fabien A"</formula>
    </cfRule>
    <cfRule type="expression" dxfId="194" priority="170">
      <formula>$D67:$D67="Pierre L"</formula>
    </cfRule>
    <cfRule type="expression" dxfId="193" priority="171">
      <formula>$D67:$D67="Gérard G"</formula>
    </cfRule>
    <cfRule type="expression" dxfId="192" priority="172">
      <formula>$D67:$D67="Didier D"</formula>
    </cfRule>
    <cfRule type="expression" dxfId="191" priority="173">
      <formula>$D67:$D67="Julien B"</formula>
    </cfRule>
    <cfRule type="expression" dxfId="190" priority="174">
      <formula>$D67:$D67="Thiébaut H"</formula>
    </cfRule>
    <cfRule type="expression" dxfId="189" priority="175">
      <formula>$D67:$D67="Frédéric K"</formula>
    </cfRule>
    <cfRule type="expression" dxfId="188" priority="176">
      <formula>$D67:$D67="Tonio F"</formula>
    </cfRule>
    <cfRule type="expression" dxfId="187" priority="177">
      <formula>$D67:$D67="Vania B"</formula>
    </cfRule>
    <cfRule type="expression" dxfId="186" priority="178">
      <formula>$D67:$D67="Paulo I"</formula>
    </cfRule>
    <cfRule type="expression" dxfId="185" priority="179">
      <formula>$D67:$D67="Jean-Michel S"</formula>
    </cfRule>
    <cfRule type="expression" dxfId="184" priority="180">
      <formula>$D67:$D67="Jean-Claude K"</formula>
    </cfRule>
    <cfRule type="expression" dxfId="183" priority="181">
      <formula>$D67:$D67="Laurent E"</formula>
    </cfRule>
    <cfRule type="expression" dxfId="182" priority="182">
      <formula>$D67:$D67="Olivier H"</formula>
    </cfRule>
  </conditionalFormatting>
  <conditionalFormatting sqref="E68:E69">
    <cfRule type="expression" dxfId="181" priority="153">
      <formula>$D68:$D68="Jimmy F"</formula>
    </cfRule>
    <cfRule type="expression" dxfId="180" priority="154">
      <formula>$D68:$D68="Fabien A"</formula>
    </cfRule>
    <cfRule type="expression" dxfId="179" priority="155">
      <formula>$D68:$D68="Pierre L"</formula>
    </cfRule>
    <cfRule type="expression" dxfId="178" priority="156">
      <formula>$D68:$D68="Gérard G"</formula>
    </cfRule>
    <cfRule type="expression" dxfId="177" priority="157">
      <formula>$D68:$D68="Didier D"</formula>
    </cfRule>
    <cfRule type="expression" dxfId="176" priority="158">
      <formula>$D68:$D68="Julien B"</formula>
    </cfRule>
    <cfRule type="expression" dxfId="175" priority="159">
      <formula>$D68:$D68="Thiébaut H"</formula>
    </cfRule>
    <cfRule type="expression" dxfId="174" priority="160">
      <formula>$D68:$D68="Frédéric K"</formula>
    </cfRule>
    <cfRule type="expression" dxfId="173" priority="161">
      <formula>$D68:$D68="Tonio F"</formula>
    </cfRule>
    <cfRule type="expression" dxfId="172" priority="162">
      <formula>$D68:$D68="Vania B"</formula>
    </cfRule>
    <cfRule type="expression" dxfId="171" priority="163">
      <formula>$D68:$D68="Paulo I"</formula>
    </cfRule>
    <cfRule type="expression" dxfId="170" priority="164">
      <formula>$D68:$D68="Jean-Michel S"</formula>
    </cfRule>
    <cfRule type="expression" dxfId="169" priority="165">
      <formula>$D68:$D68="Jean-Claude K"</formula>
    </cfRule>
    <cfRule type="expression" dxfId="168" priority="166">
      <formula>$D68:$D68="Laurent E"</formula>
    </cfRule>
    <cfRule type="expression" dxfId="167" priority="167">
      <formula>$D68:$D68="Olivier H"</formula>
    </cfRule>
  </conditionalFormatting>
  <conditionalFormatting sqref="G8:G67">
    <cfRule type="expression" dxfId="166" priority="137">
      <formula>$F8:$F8="Guillaume M"</formula>
    </cfRule>
    <cfRule type="expression" dxfId="165" priority="138">
      <formula>$F8:$F8="Jimmy F"</formula>
    </cfRule>
    <cfRule type="expression" dxfId="164" priority="139">
      <formula>$F8:$F8="Fabien A"</formula>
    </cfRule>
    <cfRule type="expression" dxfId="163" priority="140">
      <formula>$F8:$F8="Pierre L"</formula>
    </cfRule>
    <cfRule type="expression" dxfId="162" priority="141">
      <formula>$F8:$F8="Gérard G"</formula>
    </cfRule>
    <cfRule type="expression" dxfId="161" priority="142">
      <formula>$F8:$F8="Julien B"</formula>
    </cfRule>
    <cfRule type="expression" dxfId="160" priority="143">
      <formula>$F8:$F8="Didier D"</formula>
    </cfRule>
    <cfRule type="expression" dxfId="159" priority="144">
      <formula>$F8:$F8="Thiébaut H"</formula>
    </cfRule>
    <cfRule type="expression" dxfId="158" priority="145">
      <formula>$F8:$F8="Frédéric K"</formula>
    </cfRule>
    <cfRule type="expression" dxfId="157" priority="146">
      <formula>$F8:$F8="Tonio F"</formula>
    </cfRule>
    <cfRule type="expression" dxfId="156" priority="147">
      <formula>$F8:$F8="Vania B"</formula>
    </cfRule>
    <cfRule type="expression" dxfId="155" priority="148">
      <formula>$F8:$F8="Paulo I"</formula>
    </cfRule>
    <cfRule type="expression" dxfId="154" priority="149">
      <formula>$F8:$F8="Jean-Michel S"</formula>
    </cfRule>
    <cfRule type="expression" dxfId="153" priority="150">
      <formula>$F8:$F8="Jean-Claude K"</formula>
    </cfRule>
    <cfRule type="expression" dxfId="152" priority="151">
      <formula>$F8:$F8="Laurent E"</formula>
    </cfRule>
    <cfRule type="expression" dxfId="151" priority="152">
      <formula>$F8:$F8="Olivier H"</formula>
    </cfRule>
  </conditionalFormatting>
  <conditionalFormatting sqref="I8:I67">
    <cfRule type="expression" dxfId="150" priority="121">
      <formula>$H8:$H8="Guillaume M"</formula>
    </cfRule>
    <cfRule type="expression" dxfId="149" priority="122">
      <formula>$H8:$H8="Jimmy F"</formula>
    </cfRule>
    <cfRule type="expression" dxfId="148" priority="123">
      <formula>$H8:$H8="Fabien A"</formula>
    </cfRule>
    <cfRule type="expression" dxfId="147" priority="124">
      <formula>$H8:$H8="Pierre L"</formula>
    </cfRule>
    <cfRule type="expression" dxfId="146" priority="125">
      <formula>$H8:$H8="Gérard G"</formula>
    </cfRule>
    <cfRule type="expression" dxfId="145" priority="126">
      <formula>$H8:$H8="Julien B"</formula>
    </cfRule>
    <cfRule type="expression" dxfId="144" priority="127">
      <formula>$H8:$H8="Didier D"</formula>
    </cfRule>
    <cfRule type="expression" dxfId="143" priority="128">
      <formula>$H8:$H8="Thiébaut H"</formula>
    </cfRule>
    <cfRule type="expression" dxfId="142" priority="129">
      <formula>$H8:$H8="Frédéric K"</formula>
    </cfRule>
    <cfRule type="expression" dxfId="141" priority="130">
      <formula>$H8:$H8="Tonio F"</formula>
    </cfRule>
    <cfRule type="expression" dxfId="140" priority="131">
      <formula>$H8:$H8="Vania B"</formula>
    </cfRule>
    <cfRule type="expression" dxfId="139" priority="132">
      <formula>$H8:$H8="Paulo I"</formula>
    </cfRule>
    <cfRule type="expression" dxfId="138" priority="133">
      <formula>$H8:$H8="Jean-Michel S"</formula>
    </cfRule>
    <cfRule type="expression" dxfId="137" priority="134">
      <formula>$H8:$H8="Jean-Claude K"</formula>
    </cfRule>
    <cfRule type="expression" dxfId="136" priority="135">
      <formula>$H8:$H8="Laurent E"</formula>
    </cfRule>
    <cfRule type="expression" dxfId="135" priority="136">
      <formula>$H8:$H8="Olivier H"</formula>
    </cfRule>
  </conditionalFormatting>
  <conditionalFormatting sqref="P74 P72 P70 P68 P66 P64 P62 P60 P58 P56 P54 P52 P50 P48 P46 P44 P42 P40 P38 P36 P34 P32 P30 P28 P26 P24 P22 P20 P18 P16 P14 P12 P10">
    <cfRule type="endsWith" dxfId="134" priority="92" operator="endsWith" text="Robin S">
      <formula>RIGHT(P10,LEN("Robin S"))="Robin S"</formula>
    </cfRule>
    <cfRule type="endsWith" dxfId="133" priority="93" operator="endsWith" text="Franck E">
      <formula>RIGHT(P10,LEN("Franck E"))="Franck E"</formula>
    </cfRule>
    <cfRule type="endsWith" dxfId="132" priority="94" operator="endsWith" text="Maxime W">
      <formula>RIGHT(P10,LEN("Maxime W"))="Maxime W"</formula>
    </cfRule>
    <cfRule type="endsWith" dxfId="131" priority="95" operator="endsWith" text="Eric S">
      <formula>RIGHT(P10,LEN("Eric S"))="Eric S"</formula>
    </cfRule>
    <cfRule type="endsWith" dxfId="130" priority="96" operator="endsWith" text="Guillaume M">
      <formula>RIGHT(P10,LEN("Guillaume M"))="Guillaume M"</formula>
    </cfRule>
    <cfRule type="endsWith" dxfId="129" priority="97" operator="endsWith" text="Matthieu M">
      <formula>RIGHT(P10,LEN("Matthieu M"))="Matthieu M"</formula>
    </cfRule>
    <cfRule type="endsWith" dxfId="128" priority="98" operator="endsWith" text="Yannick M">
      <formula>RIGHT(P10,LEN("Yannick M"))="Yannick M"</formula>
    </cfRule>
    <cfRule type="endsWith" dxfId="127" priority="99" operator="endsWith" text="Pierre L">
      <formula>RIGHT(P10,LEN("Pierre L"))="Pierre L"</formula>
    </cfRule>
    <cfRule type="endsWith" dxfId="126" priority="100" operator="endsWith" text="Chloé L">
      <formula>RIGHT(P10,LEN("Chloé L"))="Chloé L"</formula>
    </cfRule>
    <cfRule type="endsWith" dxfId="125" priority="101" operator="endsWith" text="Frédéric K">
      <formula>RIGHT(P10,LEN("Frédéric K"))="Frédéric K"</formula>
    </cfRule>
    <cfRule type="endsWith" dxfId="124" priority="102" operator="endsWith" text="Jean-Claude K">
      <formula>RIGHT(P10,LEN("Jean-Claude K"))="Jean-Claude K"</formula>
    </cfRule>
    <cfRule type="endsWith" dxfId="123" priority="103" operator="endsWith" text="Paulo I">
      <formula>RIGHT(P10,LEN("Paulo I"))="Paulo I"</formula>
    </cfRule>
    <cfRule type="endsWith" dxfId="122" priority="104" operator="endsWith" text="Olivier H">
      <formula>RIGHT(P10,LEN("Olivier H"))="Olivier H"</formula>
    </cfRule>
    <cfRule type="endsWith" dxfId="121" priority="105" operator="endsWith" text="Hervé H">
      <formula>RIGHT(P10,LEN("Hervé H"))="Hervé H"</formula>
    </cfRule>
    <cfRule type="endsWith" dxfId="120" priority="106" operator="endsWith" text="Thiébaut H">
      <formula>RIGHT(P10,LEN("Thiébaut H"))="Thiébaut H"</formula>
    </cfRule>
    <cfRule type="endsWith" dxfId="119" priority="107" operator="endsWith" text="Flavien G">
      <formula>RIGHT(P10,LEN("Flavien G"))="Flavien G"</formula>
    </cfRule>
    <cfRule type="endsWith" dxfId="118" priority="108" operator="endsWith" text="Lucas G">
      <formula>RIGHT(P10,LEN("Lucas G"))="Lucas G"</formula>
    </cfRule>
    <cfRule type="endsWith" dxfId="117" priority="109" operator="endsWith" text="Gérard G">
      <formula>RIGHT(P10,LEN("Gérard G"))="Gérard G"</formula>
    </cfRule>
    <cfRule type="endsWith" dxfId="116" priority="110" operator="endsWith" text="Jimmy F">
      <formula>RIGHT(P10,LEN("Jimmy F"))="Jimmy F"</formula>
    </cfRule>
    <cfRule type="endsWith" dxfId="115" priority="111" operator="endsWith" text="Tonio F">
      <formula>RIGHT(P10,LEN("Tonio F"))="Tonio F"</formula>
    </cfRule>
    <cfRule type="endsWith" dxfId="114" priority="112" operator="endsWith" text="Laurent E">
      <formula>RIGHT(P10,LEN("Laurent E"))="Laurent E"</formula>
    </cfRule>
    <cfRule type="endsWith" dxfId="113" priority="113" operator="endsWith" text="Didier D">
      <formula>RIGHT(P10,LEN("Didier D"))="Didier D"</formula>
    </cfRule>
    <cfRule type="endsWith" dxfId="112" priority="114" operator="endsWith" text="François C">
      <formula>RIGHT(P10,LEN("François C"))="François C"</formula>
    </cfRule>
    <cfRule type="endsWith" dxfId="111" priority="115" operator="endsWith" text="Vania B">
      <formula>RIGHT(P10,LEN("Vania B"))="Vania B"</formula>
    </cfRule>
    <cfRule type="endsWith" dxfId="110" priority="116" operator="endsWith" text="Julien B">
      <formula>RIGHT(P10,LEN("Julien B"))="Julien B"</formula>
    </cfRule>
    <cfRule type="endsWith" dxfId="109" priority="117" operator="endsWith" text="Laurent B">
      <formula>RIGHT(P10,LEN("Laurent B"))="Laurent B"</formula>
    </cfRule>
    <cfRule type="endsWith" dxfId="108" priority="118" operator="endsWith" text="Jean-Marie B">
      <formula>RIGHT(P10,LEN("Jean-Marie B"))="Jean-Marie B"</formula>
    </cfRule>
    <cfRule type="endsWith" dxfId="107" priority="119" operator="endsWith" text="Jean-Michel S">
      <formula>RIGHT(P10,LEN("Jean-Michel S"))="Jean-Michel S"</formula>
    </cfRule>
    <cfRule type="endsWith" dxfId="106" priority="120" operator="endsWith" text="Fabien A">
      <formula>RIGHT(P10,LEN("Fabien A"))="Fabien A"</formula>
    </cfRule>
  </conditionalFormatting>
  <conditionalFormatting sqref="P74 P72 P70 P68 P66 P64 P62 P60 P58 P56 P54 P52 P50 P48 P46 P44 P42 P40 P38 P36 P34 P32 P30 P28 P26 P24 P22 P20 P18 P16 P14 P12 P10">
    <cfRule type="containsText" dxfId="105" priority="91" operator="containsText" text="Michaël KM">
      <formula>NOT(ISERROR(SEARCH("Michaël KM",P10)))</formula>
    </cfRule>
  </conditionalFormatting>
  <conditionalFormatting sqref="F71:F72 F43:F67 F8:F41 H8:H67 J8:O67 D8:D69">
    <cfRule type="endsWith" dxfId="104" priority="62" operator="endsWith" text="Robin S">
      <formula>RIGHT(D8,LEN("Robin S"))="Robin S"</formula>
    </cfRule>
    <cfRule type="endsWith" dxfId="103" priority="63" operator="endsWith" text="Franck E">
      <formula>RIGHT(D8,LEN("Franck E"))="Franck E"</formula>
    </cfRule>
    <cfRule type="endsWith" dxfId="102" priority="64" operator="endsWith" text="Maxime W">
      <formula>RIGHT(D8,LEN("Maxime W"))="Maxime W"</formula>
    </cfRule>
    <cfRule type="endsWith" dxfId="101" priority="65" operator="endsWith" text="Eric S">
      <formula>RIGHT(D8,LEN("Eric S"))="Eric S"</formula>
    </cfRule>
    <cfRule type="endsWith" dxfId="100" priority="66" operator="endsWith" text="Guillaume M">
      <formula>RIGHT(D8,LEN("Guillaume M"))="Guillaume M"</formula>
    </cfRule>
    <cfRule type="endsWith" dxfId="99" priority="67" operator="endsWith" text="Matthieu M">
      <formula>RIGHT(D8,LEN("Matthieu M"))="Matthieu M"</formula>
    </cfRule>
    <cfRule type="endsWith" dxfId="98" priority="68" operator="endsWith" text="Yannick M">
      <formula>RIGHT(D8,LEN("Yannick M"))="Yannick M"</formula>
    </cfRule>
    <cfRule type="endsWith" dxfId="97" priority="69" operator="endsWith" text="Pierre L">
      <formula>RIGHT(D8,LEN("Pierre L"))="Pierre L"</formula>
    </cfRule>
    <cfRule type="endsWith" dxfId="96" priority="70" operator="endsWith" text="Chloé L">
      <formula>RIGHT(D8,LEN("Chloé L"))="Chloé L"</formula>
    </cfRule>
    <cfRule type="endsWith" dxfId="95" priority="71" operator="endsWith" text="Frédéric K">
      <formula>RIGHT(D8,LEN("Frédéric K"))="Frédéric K"</formula>
    </cfRule>
    <cfRule type="endsWith" dxfId="94" priority="72" operator="endsWith" text="Jean-Claude K">
      <formula>RIGHT(D8,LEN("Jean-Claude K"))="Jean-Claude K"</formula>
    </cfRule>
    <cfRule type="endsWith" dxfId="93" priority="73" operator="endsWith" text="Paulo I">
      <formula>RIGHT(D8,LEN("Paulo I"))="Paulo I"</formula>
    </cfRule>
    <cfRule type="endsWith" dxfId="92" priority="74" operator="endsWith" text="Olivier H">
      <formula>RIGHT(D8,LEN("Olivier H"))="Olivier H"</formula>
    </cfRule>
    <cfRule type="endsWith" dxfId="91" priority="75" operator="endsWith" text="Hervé H">
      <formula>RIGHT(D8,LEN("Hervé H"))="Hervé H"</formula>
    </cfRule>
    <cfRule type="endsWith" dxfId="90" priority="76" operator="endsWith" text="Thiébaut H">
      <formula>RIGHT(D8,LEN("Thiébaut H"))="Thiébaut H"</formula>
    </cfRule>
    <cfRule type="endsWith" dxfId="89" priority="77" operator="endsWith" text="Flavien G">
      <formula>RIGHT(D8,LEN("Flavien G"))="Flavien G"</formula>
    </cfRule>
    <cfRule type="endsWith" dxfId="88" priority="78" operator="endsWith" text="Lucas G">
      <formula>RIGHT(D8,LEN("Lucas G"))="Lucas G"</formula>
    </cfRule>
    <cfRule type="endsWith" dxfId="87" priority="79" operator="endsWith" text="Gérard G">
      <formula>RIGHT(D8,LEN("Gérard G"))="Gérard G"</formula>
    </cfRule>
    <cfRule type="endsWith" dxfId="86" priority="80" operator="endsWith" text="Jimmy F">
      <formula>RIGHT(D8,LEN("Jimmy F"))="Jimmy F"</formula>
    </cfRule>
    <cfRule type="endsWith" dxfId="85" priority="81" operator="endsWith" text="Tonio F">
      <formula>RIGHT(D8,LEN("Tonio F"))="Tonio F"</formula>
    </cfRule>
    <cfRule type="endsWith" dxfId="84" priority="82" operator="endsWith" text="Laurent E">
      <formula>RIGHT(D8,LEN("Laurent E"))="Laurent E"</formula>
    </cfRule>
    <cfRule type="endsWith" dxfId="83" priority="83" operator="endsWith" text="Didier D">
      <formula>RIGHT(D8,LEN("Didier D"))="Didier D"</formula>
    </cfRule>
    <cfRule type="endsWith" dxfId="82" priority="84" operator="endsWith" text="François C">
      <formula>RIGHT(D8,LEN("François C"))="François C"</formula>
    </cfRule>
    <cfRule type="endsWith" dxfId="81" priority="85" operator="endsWith" text="Vania B">
      <formula>RIGHT(D8,LEN("Vania B"))="Vania B"</formula>
    </cfRule>
    <cfRule type="endsWith" dxfId="80" priority="86" operator="endsWith" text="Julien B">
      <formula>RIGHT(D8,LEN("Julien B"))="Julien B"</formula>
    </cfRule>
    <cfRule type="endsWith" dxfId="79" priority="87" operator="endsWith" text="Laurent B">
      <formula>RIGHT(D8,LEN("Laurent B"))="Laurent B"</formula>
    </cfRule>
    <cfRule type="endsWith" dxfId="78" priority="88" operator="endsWith" text="Jean-Marie B">
      <formula>RIGHT(D8,LEN("Jean-Marie B"))="Jean-Marie B"</formula>
    </cfRule>
    <cfRule type="endsWith" dxfId="77" priority="89" operator="endsWith" text="Jean-Michel S">
      <formula>RIGHT(D8,LEN("Jean-Michel S"))="Jean-Michel S"</formula>
    </cfRule>
    <cfRule type="endsWith" dxfId="76" priority="90" operator="endsWith" text="Fabien A">
      <formula>RIGHT(D8,LEN("Fabien A"))="Fabien A"</formula>
    </cfRule>
  </conditionalFormatting>
  <conditionalFormatting sqref="F71:F72 F43:F67 F8:F41 H8:H67 J8:O67 D8:D69">
    <cfRule type="containsText" dxfId="75" priority="61" operator="containsText" text="Michaël KM">
      <formula>NOT(ISERROR(SEARCH("Michaël KM",D8)))</formula>
    </cfRule>
  </conditionalFormatting>
  <conditionalFormatting sqref="F42">
    <cfRule type="endsWith" dxfId="44" priority="2" operator="endsWith" text="Robin S">
      <formula>RIGHT(F42,LEN("Robin S"))="Robin S"</formula>
    </cfRule>
    <cfRule type="endsWith" dxfId="43" priority="3" operator="endsWith" text="Franck E">
      <formula>RIGHT(F42,LEN("Franck E"))="Franck E"</formula>
    </cfRule>
    <cfRule type="endsWith" dxfId="42" priority="4" operator="endsWith" text="Maxime W">
      <formula>RIGHT(F42,LEN("Maxime W"))="Maxime W"</formula>
    </cfRule>
    <cfRule type="endsWith" dxfId="41" priority="5" operator="endsWith" text="Eric S">
      <formula>RIGHT(F42,LEN("Eric S"))="Eric S"</formula>
    </cfRule>
    <cfRule type="endsWith" dxfId="40" priority="6" operator="endsWith" text="Guillaume M">
      <formula>RIGHT(F42,LEN("Guillaume M"))="Guillaume M"</formula>
    </cfRule>
    <cfRule type="endsWith" dxfId="39" priority="7" operator="endsWith" text="Matthieu M">
      <formula>RIGHT(F42,LEN("Matthieu M"))="Matthieu M"</formula>
    </cfRule>
    <cfRule type="endsWith" dxfId="38" priority="8" operator="endsWith" text="Yannick M">
      <formula>RIGHT(F42,LEN("Yannick M"))="Yannick M"</formula>
    </cfRule>
    <cfRule type="endsWith" dxfId="37" priority="9" operator="endsWith" text="Pierre L">
      <formula>RIGHT(F42,LEN("Pierre L"))="Pierre L"</formula>
    </cfRule>
    <cfRule type="endsWith" dxfId="36" priority="10" operator="endsWith" text="Chloé L">
      <formula>RIGHT(F42,LEN("Chloé L"))="Chloé L"</formula>
    </cfRule>
    <cfRule type="endsWith" dxfId="35" priority="11" operator="endsWith" text="Frédéric K">
      <formula>RIGHT(F42,LEN("Frédéric K"))="Frédéric K"</formula>
    </cfRule>
    <cfRule type="endsWith" dxfId="34" priority="12" operator="endsWith" text="Jean-Claude K">
      <formula>RIGHT(F42,LEN("Jean-Claude K"))="Jean-Claude K"</formula>
    </cfRule>
    <cfRule type="endsWith" dxfId="33" priority="13" operator="endsWith" text="Paulo I">
      <formula>RIGHT(F42,LEN("Paulo I"))="Paulo I"</formula>
    </cfRule>
    <cfRule type="endsWith" dxfId="32" priority="14" operator="endsWith" text="Olivier H">
      <formula>RIGHT(F42,LEN("Olivier H"))="Olivier H"</formula>
    </cfRule>
    <cfRule type="endsWith" dxfId="31" priority="15" operator="endsWith" text="Hervé H">
      <formula>RIGHT(F42,LEN("Hervé H"))="Hervé H"</formula>
    </cfRule>
    <cfRule type="endsWith" dxfId="30" priority="16" operator="endsWith" text="Thiébaut H">
      <formula>RIGHT(F42,LEN("Thiébaut H"))="Thiébaut H"</formula>
    </cfRule>
    <cfRule type="endsWith" dxfId="29" priority="17" operator="endsWith" text="Flavien G">
      <formula>RIGHT(F42,LEN("Flavien G"))="Flavien G"</formula>
    </cfRule>
    <cfRule type="endsWith" dxfId="28" priority="18" operator="endsWith" text="Lucas G">
      <formula>RIGHT(F42,LEN("Lucas G"))="Lucas G"</formula>
    </cfRule>
    <cfRule type="endsWith" dxfId="27" priority="19" operator="endsWith" text="Gérard G">
      <formula>RIGHT(F42,LEN("Gérard G"))="Gérard G"</formula>
    </cfRule>
    <cfRule type="endsWith" dxfId="26" priority="20" operator="endsWith" text="Jimmy F">
      <formula>RIGHT(F42,LEN("Jimmy F"))="Jimmy F"</formula>
    </cfRule>
    <cfRule type="endsWith" dxfId="25" priority="21" operator="endsWith" text="Tonio F">
      <formula>RIGHT(F42,LEN("Tonio F"))="Tonio F"</formula>
    </cfRule>
    <cfRule type="endsWith" dxfId="24" priority="22" operator="endsWith" text="Laurent E">
      <formula>RIGHT(F42,LEN("Laurent E"))="Laurent E"</formula>
    </cfRule>
    <cfRule type="endsWith" dxfId="23" priority="23" operator="endsWith" text="Didier D">
      <formula>RIGHT(F42,LEN("Didier D"))="Didier D"</formula>
    </cfRule>
    <cfRule type="endsWith" dxfId="22" priority="24" operator="endsWith" text="François C">
      <formula>RIGHT(F42,LEN("François C"))="François C"</formula>
    </cfRule>
    <cfRule type="endsWith" dxfId="21" priority="25" operator="endsWith" text="Vania B">
      <formula>RIGHT(F42,LEN("Vania B"))="Vania B"</formula>
    </cfRule>
    <cfRule type="endsWith" dxfId="20" priority="26" operator="endsWith" text="Julien B">
      <formula>RIGHT(F42,LEN("Julien B"))="Julien B"</formula>
    </cfRule>
    <cfRule type="endsWith" dxfId="19" priority="27" operator="endsWith" text="Laurent B">
      <formula>RIGHT(F42,LEN("Laurent B"))="Laurent B"</formula>
    </cfRule>
    <cfRule type="endsWith" dxfId="18" priority="28" operator="endsWith" text="Jean-Marie B">
      <formula>RIGHT(F42,LEN("Jean-Marie B"))="Jean-Marie B"</formula>
    </cfRule>
    <cfRule type="endsWith" dxfId="17" priority="29" operator="endsWith" text="Jean-Michel S">
      <formula>RIGHT(F42,LEN("Jean-Michel S"))="Jean-Michel S"</formula>
    </cfRule>
    <cfRule type="endsWith" dxfId="16" priority="30" operator="endsWith" text="Fabien A">
      <formula>RIGHT(F42,LEN("Fabien A"))="Fabien A"</formula>
    </cfRule>
  </conditionalFormatting>
  <conditionalFormatting sqref="F42">
    <cfRule type="containsText" dxfId="15" priority="1" operator="containsText" text="Michaël KM">
      <formula>NOT(ISERROR(SEARCH("Michaël KM",F42)))</formula>
    </cfRule>
  </conditionalFormatting>
  <conditionalFormatting sqref="O5">
    <cfRule type="expression" dxfId="14" priority="10930">
      <formula>$B5:$B5="Didier D"</formula>
    </cfRule>
    <cfRule type="expression" dxfId="13" priority="10931">
      <formula>$B5:$B5="Michel F"</formula>
    </cfRule>
    <cfRule type="expression" dxfId="12" priority="10932">
      <formula>$B5:$B5="Thiébaut H"</formula>
    </cfRule>
    <cfRule type="expression" dxfId="11" priority="10933">
      <formula>$B5:$B5="Frédéric K"</formula>
    </cfRule>
    <cfRule type="expression" dxfId="10" priority="10934">
      <formula>$B5:$B5="Tonio F"</formula>
    </cfRule>
    <cfRule type="expression" dxfId="9" priority="10935">
      <formula>$B5:$B5="Vania B"</formula>
    </cfRule>
    <cfRule type="expression" dxfId="8" priority="10936">
      <formula>$B5:$B5="Paulo I"</formula>
    </cfRule>
    <cfRule type="expression" dxfId="7" priority="10937">
      <formula>$B5:$B5="Jean-Michel S"</formula>
    </cfRule>
    <cfRule type="expression" dxfId="6" priority="10938">
      <formula>$B5:$B5="Jean-Claude K"</formula>
    </cfRule>
    <cfRule type="expression" dxfId="5" priority="10939">
      <formula>$B5:$B5="Robert K"</formula>
    </cfRule>
    <cfRule type="expression" dxfId="4" priority="10940">
      <formula>$B5:$B5="Laurent E"</formula>
    </cfRule>
    <cfRule type="expression" dxfId="3" priority="10941">
      <formula>$B5:$B5="Olivier H"</formula>
    </cfRule>
    <cfRule type="expression" dxfId="2" priority="10942">
      <formula>$B5:$B5="Fabrice V"</formula>
    </cfRule>
  </conditionalFormatting>
  <conditionalFormatting sqref="O5">
    <cfRule type="expression" dxfId="1" priority="10943">
      <formula>$B5:$B5="Pierre L"</formula>
    </cfRule>
    <cfRule type="expression" dxfId="0" priority="10944">
      <formula>$B5:$B5="Gérard G"</formula>
    </cfRule>
  </conditionalFormatting>
  <dataValidations count="1">
    <dataValidation type="list" allowBlank="1" showInputMessage="1" showErrorMessage="1" sqref="K8:K71">
      <formula1>Liste_des_activites_peripherique</formula1>
    </dataValidation>
  </dataValidations>
  <pageMargins left="0" right="0" top="0.98425196850393704" bottom="0.19685039370078741" header="0.51181102362204722" footer="0.51181102362204722"/>
  <pageSetup paperSize="9" scale="45" orientation="landscape" r:id="rId1"/>
  <headerFooter alignWithMargins="0">
    <oddHeader>&amp;R&amp;D&amp;T</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I11"/>
  <sheetViews>
    <sheetView workbookViewId="0">
      <selection activeCell="J8" sqref="J8"/>
    </sheetView>
  </sheetViews>
  <sheetFormatPr baseColWidth="10" defaultRowHeight="14.5" x14ac:dyDescent="0.35"/>
  <cols>
    <col min="1" max="1" width="16.81640625" bestFit="1" customWidth="1"/>
    <col min="2" max="2" width="14.1796875" bestFit="1" customWidth="1"/>
    <col min="3" max="3" width="7.36328125" bestFit="1" customWidth="1"/>
    <col min="4" max="4" width="7.6328125" bestFit="1" customWidth="1"/>
    <col min="5" max="5" width="9.08984375" bestFit="1" customWidth="1"/>
    <col min="6" max="6" width="7.36328125" customWidth="1"/>
    <col min="7" max="7" width="6.90625" customWidth="1"/>
    <col min="8" max="8" width="6.36328125" customWidth="1"/>
    <col min="9" max="10" width="11.7265625" bestFit="1" customWidth="1"/>
  </cols>
  <sheetData>
    <row r="1" spans="1:9" ht="58" x14ac:dyDescent="0.35">
      <c r="A1" s="125" t="s">
        <v>30</v>
      </c>
    </row>
    <row r="3" spans="1:9" x14ac:dyDescent="0.35">
      <c r="A3" t="s">
        <v>31</v>
      </c>
      <c r="B3" t="s">
        <v>32</v>
      </c>
    </row>
    <row r="4" spans="1:9" x14ac:dyDescent="0.35">
      <c r="B4" t="s">
        <v>33</v>
      </c>
      <c r="D4" t="s">
        <v>34</v>
      </c>
      <c r="E4" t="s">
        <v>35</v>
      </c>
      <c r="F4" t="s">
        <v>36</v>
      </c>
      <c r="G4" t="s">
        <v>37</v>
      </c>
      <c r="H4" t="s">
        <v>38</v>
      </c>
      <c r="I4" t="s">
        <v>39</v>
      </c>
    </row>
    <row r="5" spans="1:9" x14ac:dyDescent="0.35">
      <c r="A5" t="s">
        <v>40</v>
      </c>
      <c r="B5" t="s">
        <v>19</v>
      </c>
      <c r="C5" t="s">
        <v>15</v>
      </c>
      <c r="E5" t="s">
        <v>19</v>
      </c>
      <c r="F5" t="s">
        <v>19</v>
      </c>
      <c r="G5" t="s">
        <v>19</v>
      </c>
      <c r="H5" t="s">
        <v>19</v>
      </c>
    </row>
    <row r="6" spans="1:9" x14ac:dyDescent="0.35">
      <c r="A6" s="126">
        <v>2021</v>
      </c>
      <c r="B6" s="127"/>
      <c r="C6" s="127"/>
      <c r="D6" s="127"/>
      <c r="E6" s="127"/>
      <c r="F6" s="127"/>
      <c r="G6" s="127"/>
      <c r="H6" s="127"/>
      <c r="I6" s="127"/>
    </row>
    <row r="7" spans="1:9" x14ac:dyDescent="0.35">
      <c r="A7" s="128" t="s">
        <v>41</v>
      </c>
      <c r="B7" s="127"/>
      <c r="C7" s="127"/>
      <c r="D7" s="127"/>
      <c r="E7" s="127"/>
      <c r="F7" s="127"/>
      <c r="G7" s="127"/>
      <c r="H7" s="127"/>
      <c r="I7" s="127"/>
    </row>
    <row r="8" spans="1:9" x14ac:dyDescent="0.35">
      <c r="A8" s="129">
        <v>2</v>
      </c>
      <c r="B8" s="127">
        <v>0</v>
      </c>
      <c r="C8" s="127"/>
      <c r="D8" s="127">
        <v>0</v>
      </c>
      <c r="E8" s="127">
        <v>0</v>
      </c>
      <c r="F8" s="127">
        <v>0</v>
      </c>
      <c r="G8" s="127">
        <v>0</v>
      </c>
      <c r="H8" s="127">
        <v>0</v>
      </c>
      <c r="I8" s="127">
        <v>0</v>
      </c>
    </row>
    <row r="9" spans="1:9" x14ac:dyDescent="0.35">
      <c r="A9" s="128" t="s">
        <v>42</v>
      </c>
      <c r="B9" s="127"/>
      <c r="C9" s="127"/>
      <c r="D9" s="127"/>
      <c r="E9" s="127"/>
      <c r="F9" s="127"/>
      <c r="G9" s="127"/>
      <c r="H9" s="127"/>
      <c r="I9" s="127"/>
    </row>
    <row r="10" spans="1:9" x14ac:dyDescent="0.35">
      <c r="A10" s="129">
        <v>5</v>
      </c>
      <c r="B10" s="127">
        <v>0</v>
      </c>
      <c r="C10" s="127"/>
      <c r="D10" s="127"/>
      <c r="E10" s="127"/>
      <c r="F10" s="127"/>
      <c r="G10" s="127"/>
      <c r="H10" s="127"/>
      <c r="I10" s="127">
        <v>0</v>
      </c>
    </row>
    <row r="11" spans="1:9" x14ac:dyDescent="0.35">
      <c r="A11" s="126" t="s">
        <v>39</v>
      </c>
      <c r="B11" s="127">
        <v>0</v>
      </c>
      <c r="C11" s="127"/>
      <c r="D11" s="127">
        <v>0</v>
      </c>
      <c r="E11" s="127">
        <v>0</v>
      </c>
      <c r="F11" s="127">
        <v>0</v>
      </c>
      <c r="G11" s="127">
        <v>0</v>
      </c>
      <c r="H11" s="127">
        <v>0</v>
      </c>
      <c r="I11" s="127">
        <v>0</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semaines</vt:lpstr>
      <vt:lpstr>synthèse</vt:lpstr>
      <vt:lpstr>semaines!Zone_d_impression</vt:lpstr>
    </vt:vector>
  </TitlesOfParts>
  <Company>HEINEKEN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Fanny Giraud</dc:creator>
  <cp:lastModifiedBy>Fanny Giraud</cp:lastModifiedBy>
  <dcterms:created xsi:type="dcterms:W3CDTF">2020-12-29T12:53:32Z</dcterms:created>
  <dcterms:modified xsi:type="dcterms:W3CDTF">2020-12-30T12:11:52Z</dcterms:modified>
</cp:coreProperties>
</file>