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xr:revisionPtr revIDLastSave="0" documentId="13_ncr:1_{73F3F1FA-4F02-4DCD-AE07-540437C9A3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ning" sheetId="4" r:id="rId1"/>
    <sheet name="indicateurs" sheetId="6" r:id="rId2"/>
    <sheet name="lot finis" sheetId="5" r:id="rId3"/>
    <sheet name="données plan-article-opérateurs" sheetId="3" r:id="rId4"/>
    <sheet name="Charge Par Article" sheetId="1" r:id="rId5"/>
  </sheets>
  <definedNames>
    <definedName name="_xlnm._FilterDatabase" localSheetId="4" hidden="1">'Charge Par Article'!#REF!</definedName>
    <definedName name="_xlnm._FilterDatabase" localSheetId="2" hidden="1">'lot finis'!$A$1:$K$1</definedName>
    <definedName name="_xlnm._FilterDatabase" localSheetId="0" hidden="1">planning!$A$5:$K$5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6" l="1"/>
  <c r="C4" i="6"/>
  <c r="C2" i="6"/>
  <c r="B3" i="6"/>
  <c r="B4" i="6"/>
  <c r="B2" i="6"/>
  <c r="K9" i="4" l="1"/>
  <c r="J9" i="4"/>
  <c r="I9" i="4"/>
  <c r="I8" i="4" l="1"/>
  <c r="K7" i="4" l="1"/>
  <c r="K8" i="4"/>
  <c r="J7" i="4"/>
  <c r="J8" i="4"/>
  <c r="I7" i="4"/>
  <c r="K6" i="4"/>
  <c r="J6" i="4"/>
  <c r="I6" i="4"/>
  <c r="A1" i="4" l="1"/>
</calcChain>
</file>

<file path=xl/sharedStrings.xml><?xml version="1.0" encoding="utf-8"?>
<sst xmlns="http://schemas.openxmlformats.org/spreadsheetml/2006/main" count="355" uniqueCount="214">
  <si>
    <t>Lot</t>
  </si>
  <si>
    <t>Article</t>
  </si>
  <si>
    <t>Date fin théorique du lot</t>
  </si>
  <si>
    <t>Etat Op.</t>
  </si>
  <si>
    <t>Référence gamme</t>
  </si>
  <si>
    <t>Date réception</t>
  </si>
  <si>
    <t>B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</si>
  <si>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</si>
  <si>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</si>
  <si>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</si>
  <si>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</si>
  <si>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</si>
  <si>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</si>
  <si>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</si>
  <si>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</si>
  <si>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</si>
  <si>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</si>
  <si>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pierre</t>
  </si>
  <si>
    <t>paul</t>
  </si>
  <si>
    <t>jacques</t>
  </si>
  <si>
    <t>infos viennent des colonnes de l'onglet charge par article</t>
  </si>
  <si>
    <t>lot demandé pour le</t>
  </si>
  <si>
    <t>Etat lot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</si>
  <si>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</si>
  <si>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</si>
  <si>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</si>
  <si>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</si>
  <si>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</si>
  <si>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</si>
  <si>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</si>
  <si>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</si>
  <si>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</si>
  <si>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</si>
  <si>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</si>
  <si>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</si>
  <si>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</si>
  <si>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R48250</t>
  </si>
  <si>
    <t>R</t>
  </si>
  <si>
    <t>HAUTE TENSION KSI 18 HV 2419 CUAG ROSE</t>
  </si>
  <si>
    <t>R48391</t>
  </si>
  <si>
    <t>Core ESCC 3902.002.28 AWG26 BUS 100ohm Blanc</t>
  </si>
  <si>
    <t>B47440</t>
  </si>
  <si>
    <t>RG400DT Modifié (A21977)</t>
  </si>
  <si>
    <t>F54658</t>
  </si>
  <si>
    <t>UZT2807 CUSN Bleu</t>
  </si>
  <si>
    <t>TB19784</t>
  </si>
  <si>
    <t>(a-PTFE2707Ma2 100 Ohms)STX2 vert-blanc/marron-blanc gaine bleu</t>
  </si>
  <si>
    <t>P539192C</t>
  </si>
  <si>
    <t>P849179A</t>
  </si>
  <si>
    <t>P563790A</t>
  </si>
  <si>
    <t>P541871A</t>
  </si>
  <si>
    <t>P566871A</t>
  </si>
  <si>
    <t>+4</t>
  </si>
  <si>
    <t>+6</t>
  </si>
  <si>
    <t>+18</t>
  </si>
  <si>
    <t>FB1439</t>
  </si>
  <si>
    <t>PCXL38K10AK</t>
  </si>
  <si>
    <t>F54666</t>
  </si>
  <si>
    <t>Core genre FW32/70 D=0.64 blanc</t>
  </si>
  <si>
    <t>G990</t>
  </si>
  <si>
    <t>Coax AXOWAVE 8M-PU</t>
  </si>
  <si>
    <t>P70006</t>
  </si>
  <si>
    <t>Core 50 Ohms AWG3407 SCA</t>
  </si>
  <si>
    <t>P71435</t>
  </si>
  <si>
    <t>Core 8N (P833212A)</t>
  </si>
  <si>
    <t>R47470</t>
  </si>
  <si>
    <t>Core 50 Ohms E3407SCA graphité</t>
  </si>
  <si>
    <t>R48426</t>
  </si>
  <si>
    <t>Core AWG3007-CR40/75</t>
  </si>
  <si>
    <t>T31075</t>
  </si>
  <si>
    <t>2 x K1861CuSn pas 36mm à droite noir rouge</t>
  </si>
  <si>
    <t>TB19782</t>
  </si>
  <si>
    <t>(Ethernet cat6 + KU03-22) EDt</t>
  </si>
  <si>
    <t>TB19816</t>
  </si>
  <si>
    <t>Cable twinax AWG28 124R</t>
  </si>
  <si>
    <t>F54607</t>
  </si>
  <si>
    <t>XBT 2807 TPC noir</t>
  </si>
  <si>
    <t>P70719</t>
  </si>
  <si>
    <t>Fil NiAg3001 + PTFE - C11 - bleu tropical</t>
  </si>
  <si>
    <t>R48401</t>
  </si>
  <si>
    <t>Core low noise EL 3001 SCA</t>
  </si>
  <si>
    <t>TB19850</t>
  </si>
  <si>
    <t>ZL2807 StK 4 CuSn UL20700</t>
  </si>
  <si>
    <t>TB19859</t>
  </si>
  <si>
    <t>(ZL2219STZ2)STM ASC3 low hal</t>
  </si>
  <si>
    <t>TB19781</t>
  </si>
  <si>
    <t>( KU01-20 ) DtER2</t>
  </si>
  <si>
    <t>F52230</t>
  </si>
  <si>
    <t>UPT2619 SCA</t>
  </si>
  <si>
    <t>TB19886</t>
  </si>
  <si>
    <t>E2219STK3 Noir/ Vert /  Bleu  - gaine bleue</t>
  </si>
  <si>
    <t>X25302</t>
  </si>
  <si>
    <t>CABLE 96 157 494 REV E</t>
  </si>
  <si>
    <t>B47476</t>
  </si>
  <si>
    <t>SM50SCA  marron clair</t>
  </si>
  <si>
    <t>B47488</t>
  </si>
  <si>
    <t>M17/110 RG302    marron clair</t>
  </si>
  <si>
    <t>F54348</t>
  </si>
  <si>
    <t>COMPENSATION GENRE KT3201 CONSTANTAN T</t>
  </si>
  <si>
    <t>P71482</t>
  </si>
  <si>
    <t>Core 8M</t>
  </si>
  <si>
    <t>X25323</t>
  </si>
  <si>
    <t>CABLE 96157 493 REV D</t>
  </si>
  <si>
    <t>R48234</t>
  </si>
  <si>
    <t>Cordon spiralé B777 câble M22759/12-20 P 2</t>
  </si>
  <si>
    <t>R48288</t>
  </si>
  <si>
    <t>Cordon spiralé ZN2419 K 2</t>
  </si>
  <si>
    <t>B47464</t>
  </si>
  <si>
    <t>D</t>
  </si>
  <si>
    <t>coaxial SM50/AWG3407sca Naturel/Blanc</t>
  </si>
  <si>
    <t>P71254</t>
  </si>
  <si>
    <t>GENRE ET2619 TFAG D=0.85 MM bleu</t>
  </si>
  <si>
    <t>B47410</t>
  </si>
  <si>
    <t>Coax AWG40, 75 Ohms</t>
  </si>
  <si>
    <t>F54651</t>
  </si>
  <si>
    <t>AHT50/125/242Z0.9 OM3 B.I</t>
  </si>
  <si>
    <t>MC11799</t>
  </si>
  <si>
    <t>SHT4001R</t>
  </si>
  <si>
    <t>SHT1x0.079 Alliage Cuivre Etain Argenté 4001x0.079 recuit</t>
  </si>
  <si>
    <t>B47451</t>
  </si>
  <si>
    <t>M17/113RG316 marron clair</t>
  </si>
  <si>
    <t>X25196</t>
  </si>
  <si>
    <t>EEEL 2019 NLSTE 2</t>
  </si>
  <si>
    <t>ID2960</t>
  </si>
  <si>
    <t>A3601NbTi HA2</t>
  </si>
  <si>
    <t>ID2968</t>
  </si>
  <si>
    <t>CE2901 D=0.86mm HARD Naturel</t>
  </si>
  <si>
    <t>SC44906</t>
  </si>
  <si>
    <t>TEST ET CONDITIONNEMENT</t>
  </si>
  <si>
    <t>P71451</t>
  </si>
  <si>
    <t>ESCC 3901.013.01 AWG28 Bleu</t>
  </si>
  <si>
    <t>R48295</t>
  </si>
  <si>
    <t>ESCC 3901.002.59 AWG20 Vert</t>
  </si>
  <si>
    <t>X25313</t>
  </si>
  <si>
    <t>Cable 96 154 823 REV B</t>
  </si>
  <si>
    <t>P71312</t>
  </si>
  <si>
    <t>ID2967</t>
  </si>
  <si>
    <t>CE2901 D=0.88mm naturel</t>
  </si>
  <si>
    <t>TB19810</t>
  </si>
  <si>
    <t>ESCC 3901.019.72 AWG30 ShH4 longueur continue = 150m mini</t>
  </si>
  <si>
    <t>TB19840</t>
  </si>
  <si>
    <t>EEE2619 STK 2 - 120 Ohms</t>
  </si>
  <si>
    <t>T31103</t>
  </si>
  <si>
    <t>2 X K 2237</t>
  </si>
  <si>
    <t>TB19825</t>
  </si>
  <si>
    <t>RV1.50 V 02</t>
  </si>
  <si>
    <t>F54421</t>
  </si>
  <si>
    <t>AT2219 SPC</t>
  </si>
  <si>
    <t>TB19734</t>
  </si>
  <si>
    <t>TWINAX BUS 70 AWG26 ST gaine bleue</t>
  </si>
  <si>
    <t>F54491</t>
  </si>
  <si>
    <t>Fil UKT49x0.0254mm INOX316L</t>
  </si>
  <si>
    <t>NP3801</t>
  </si>
  <si>
    <t>CLIP304153C</t>
  </si>
  <si>
    <t>NICKELAGE SUR  CLIP</t>
  </si>
  <si>
    <t>X25145</t>
  </si>
  <si>
    <t>RA6S-A24-C4-TTE aPTFE2419SCA HaSTP4 100ohm</t>
  </si>
  <si>
    <t>P552873B</t>
  </si>
  <si>
    <t>P555218A</t>
  </si>
  <si>
    <t>P836735A</t>
  </si>
  <si>
    <t>P506793B</t>
  </si>
  <si>
    <t>P833212A</t>
  </si>
  <si>
    <t>P509336B</t>
  </si>
  <si>
    <t>P804893</t>
  </si>
  <si>
    <t>2K1861CUSNP36D</t>
  </si>
  <si>
    <t>P564980B</t>
  </si>
  <si>
    <t>P519795A</t>
  </si>
  <si>
    <t>P575645A</t>
  </si>
  <si>
    <t>P538492D</t>
  </si>
  <si>
    <t>P575677A</t>
  </si>
  <si>
    <t>P514877A</t>
  </si>
  <si>
    <t>P573111A</t>
  </si>
  <si>
    <t>P564977A</t>
  </si>
  <si>
    <t>P541592A</t>
  </si>
  <si>
    <t>E2219STK3</t>
  </si>
  <si>
    <t>P503120C</t>
  </si>
  <si>
    <t>SM50SCA</t>
  </si>
  <si>
    <t>RG302</t>
  </si>
  <si>
    <t>P504822A</t>
  </si>
  <si>
    <t>P833214A</t>
  </si>
  <si>
    <t>P503119C</t>
  </si>
  <si>
    <t>P560643B</t>
  </si>
  <si>
    <t>P575380A</t>
  </si>
  <si>
    <t>P541071A</t>
  </si>
  <si>
    <t>P517416A</t>
  </si>
  <si>
    <t>P542504B</t>
  </si>
  <si>
    <t>PF66103A</t>
  </si>
  <si>
    <t>RG316</t>
  </si>
  <si>
    <t>P551605B</t>
  </si>
  <si>
    <t>P575419A</t>
  </si>
  <si>
    <t>P875647A</t>
  </si>
  <si>
    <t>RV0.50STV04</t>
  </si>
  <si>
    <t>P537749B</t>
  </si>
  <si>
    <t>P504791A</t>
  </si>
  <si>
    <t>P503769B</t>
  </si>
  <si>
    <t>P875646A</t>
  </si>
  <si>
    <t>P538398A</t>
  </si>
  <si>
    <t>P536205A</t>
  </si>
  <si>
    <t>2K2237CUSN</t>
  </si>
  <si>
    <t>RV1.50V02</t>
  </si>
  <si>
    <t>P575280A</t>
  </si>
  <si>
    <t>P504621A</t>
  </si>
  <si>
    <t>P513941B</t>
  </si>
  <si>
    <t>P574886A</t>
  </si>
  <si>
    <t>-6</t>
  </si>
  <si>
    <t>-8</t>
  </si>
  <si>
    <t>En cours</t>
  </si>
  <si>
    <t>TH</t>
  </si>
  <si>
    <t>CD</t>
  </si>
  <si>
    <t/>
  </si>
  <si>
    <t>APn</t>
  </si>
  <si>
    <t>A/CL</t>
  </si>
  <si>
    <t>nb lot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</si>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</sst>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4">
    <font>
      <sz val="11"/>
      <name val="Calibri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DFF64"/>
      </patternFill>
    </fill>
    <fill>
      <patternFill patternType="solid">
        <fgColor rgb="FFFF64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 applyNumberFormat="1" applyFont="1" applyProtection="1"/>
    <xf numFmtId="0" fontId="1" fillId="2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Protection="1"/>
    <xf numFmtId="0" fontId="3" fillId="3" borderId="2" xfId="0" applyNumberFormat="1" applyFont="1" applyFill="1" applyBorder="1" applyAlignment="1" applyProtection="1">
      <alignment horizontal="center" vertical="center"/>
    </xf>
    <xf numFmtId="0" fontId="2" fillId="4" borderId="0" xfId="0" applyNumberFormat="1" applyFont="1" applyFill="1" applyProtection="1"/>
    <xf numFmtId="0" fontId="2" fillId="0" borderId="0" xfId="0" applyNumberFormat="1" applyFont="1" applyAlignment="1" applyProtection="1">
      <alignment vertical="center" wrapText="1"/>
    </xf>
    <xf numFmtId="14" fontId="2" fillId="0" borderId="0" xfId="0" applyNumberFormat="1" applyFont="1" applyProtection="1"/>
    <xf numFmtId="14" fontId="0" fillId="0" borderId="0" xfId="0" applyNumberFormat="1" applyFont="1" applyProtection="1"/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quotePrefix="1" applyNumberFormat="1" applyFont="1" applyAlignment="1" applyProtection="1">
      <alignment vertical="center" wrapText="1"/>
    </xf>
    <xf numFmtId="0" fontId="0" fillId="0" borderId="0" xfId="0" applyNumberFormat="1" applyFont="1" applyBorder="1" applyProtection="1"/>
    <xf numFmtId="0" fontId="3" fillId="4" borderId="0" xfId="0" applyNumberFormat="1" applyFont="1" applyFill="1" applyBorder="1" applyAlignment="1" applyProtection="1">
      <alignment horizont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2" fontId="0" fillId="0" borderId="0" xfId="0" applyNumberFormat="1" applyFont="1" applyProtection="1"/>
    <xf numFmtId="0" fontId="2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3" fillId="4" borderId="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indicateurs!$B$1</c:f>
              <c:strCache>
                <c:ptCount val="1"/>
                <c:pt idx="0">
                  <c:v>nb lot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indicateurs!$A$2:$A$4</c:f>
              <c:strCache>
                <c:ptCount val="3"/>
                <c:pt idx="0">
                  <c:v>pierre</c:v>
                </c:pt>
                <c:pt idx="1">
                  <c:v>paul</c:v>
                </c:pt>
                <c:pt idx="2">
                  <c:v>jacques</c:v>
                </c:pt>
              </c:strCache>
            </c:strRef>
          </c:cat>
          <c:val>
            <c:numRef>
              <c:f>indicateurs!$B$2:$B$4</c:f>
              <c:numCache>
                <c:formatCode>General</c:formatCode>
                <c:ptCount val="3"/>
                <c:pt idx="0">
                  <c:v>3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96-4D4E-8166-436497C5A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2942575"/>
        <c:axId val="592635423"/>
      </c:barChart>
      <c:catAx>
        <c:axId val="5929425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635423"/>
        <c:crosses val="autoZero"/>
        <c:auto val="1"/>
        <c:lblAlgn val="ctr"/>
        <c:lblOffset val="100"/>
        <c:noMultiLvlLbl val="0"/>
      </c:catAx>
      <c:valAx>
        <c:axId val="5926354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9425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0</xdr:row>
      <xdr:rowOff>76200</xdr:rowOff>
    </xdr:from>
    <xdr:to>
      <xdr:col>2</xdr:col>
      <xdr:colOff>542925</xdr:colOff>
      <xdr:row>1</xdr:row>
      <xdr:rowOff>152400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523A7C-3359-4897-ADE2-3AACFEDB3008}"/>
            </a:ext>
          </a:extLst>
        </xdr:cNvPr>
        <xdr:cNvSpPr/>
      </xdr:nvSpPr>
      <xdr:spPr>
        <a:xfrm>
          <a:off x="1085850" y="76200"/>
          <a:ext cx="981075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4</xdr:col>
      <xdr:colOff>447676</xdr:colOff>
      <xdr:row>0</xdr:row>
      <xdr:rowOff>114300</xdr:rowOff>
    </xdr:from>
    <xdr:to>
      <xdr:col>7</xdr:col>
      <xdr:colOff>47626</xdr:colOff>
      <xdr:row>2</xdr:row>
      <xdr:rowOff>0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EF03777-677C-4571-9A0E-5F1C6DC589F9}"/>
            </a:ext>
          </a:extLst>
        </xdr:cNvPr>
        <xdr:cNvSpPr/>
      </xdr:nvSpPr>
      <xdr:spPr>
        <a:xfrm>
          <a:off x="3495676" y="114300"/>
          <a:ext cx="1123950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</a:t>
          </a:r>
          <a:r>
            <a:rPr lang="fr-BE" sz="1100" baseline="0"/>
            <a:t> planning</a:t>
          </a:r>
          <a:endParaRPr lang="fr-BE" sz="1100"/>
        </a:p>
      </xdr:txBody>
    </xdr:sp>
    <xdr:clientData/>
  </xdr:twoCellAnchor>
  <xdr:twoCellAnchor editAs="absolute">
    <xdr:from>
      <xdr:col>11</xdr:col>
      <xdr:colOff>285750</xdr:colOff>
      <xdr:row>4</xdr:row>
      <xdr:rowOff>100012</xdr:rowOff>
    </xdr:from>
    <xdr:to>
      <xdr:col>20</xdr:col>
      <xdr:colOff>581025</xdr:colOff>
      <xdr:row>18</xdr:row>
      <xdr:rowOff>176212</xdr:rowOff>
    </xdr:to>
    <xdr:graphicFrame macro="">
      <xdr:nvGraphicFramePr>
        <xdr:cNvPr id="4" name="Graphique 1">
          <a:extLst>
            <a:ext uri="{FF2B5EF4-FFF2-40B4-BE49-F238E27FC236}">
              <a16:creationId xmlns:a16="http://schemas.microsoft.com/office/drawing/2014/main" id="{9CE09B4B-E04F-4FB7-B862-3F88C2E640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9"/>
  <sheetViews>
    <sheetView tabSelected="1" workbookViewId="0">
      <selection activeCell="I15" sqref="I15"/>
    </sheetView>
  </sheetViews>
  <sheetFormatPr baseColWidth="10" defaultRowHeight="15"/>
  <cols>
    <col min="5" max="5" width="17.28515625" customWidth="1"/>
    <col min="6" max="6" width="16" customWidth="1"/>
    <col min="9" max="9" width="14.7109375" customWidth="1"/>
    <col min="10" max="10" width="16.42578125" customWidth="1"/>
    <col min="11" max="11" width="16.7109375" customWidth="1"/>
    <col min="12" max="12" width="5.7109375" customWidth="1"/>
    <col min="13" max="13" width="4.42578125" customWidth="1"/>
    <col min="15" max="15" width="2.5703125" customWidth="1"/>
    <col min="16" max="16" width="2.28515625" customWidth="1"/>
    <col min="17" max="17" width="3.42578125" customWidth="1"/>
  </cols>
  <sheetData>
    <row r="1" spans="1:11">
      <c r="A1" s="6">
        <f ca="1">TODAY()</f>
        <v>44023</v>
      </c>
    </row>
    <row r="3" spans="1:11">
      <c r="I3" s="24" t="s">
        <v>14</v>
      </c>
      <c r="J3" s="25"/>
      <c r="K3" s="25"/>
    </row>
    <row r="4" spans="1:11">
      <c r="A4" s="26" t="s">
        <v>20</v>
      </c>
      <c r="B4" s="26"/>
      <c r="C4" s="26"/>
      <c r="D4" s="26"/>
      <c r="E4" s="26"/>
      <c r="F4" s="26"/>
      <c r="G4" s="11"/>
      <c r="H4" s="11"/>
      <c r="I4" s="24" t="s">
        <v>13</v>
      </c>
      <c r="J4" s="25"/>
      <c r="K4" s="4" t="s">
        <v>12</v>
      </c>
    </row>
    <row r="5" spans="1:11">
      <c r="A5" s="1" t="s">
        <v>0</v>
      </c>
      <c r="B5" s="1" t="s">
        <v>1</v>
      </c>
      <c r="C5" s="1" t="s">
        <v>3</v>
      </c>
      <c r="D5" s="1" t="s">
        <v>4</v>
      </c>
      <c r="E5" s="1" t="s">
        <v>5</v>
      </c>
      <c r="F5" s="1" t="s">
        <v>2</v>
      </c>
      <c r="G5" s="13" t="s">
        <v>21</v>
      </c>
      <c r="H5" s="3" t="s">
        <v>9</v>
      </c>
      <c r="I5" s="3" t="s">
        <v>10</v>
      </c>
      <c r="J5" s="3" t="s">
        <v>11</v>
      </c>
      <c r="K5" s="3" t="s">
        <v>8</v>
      </c>
    </row>
    <row r="6" spans="1:11" ht="15" customHeight="1">
      <c r="A6" t="s">
        <v>107</v>
      </c>
      <c r="B6" t="s">
        <v>183</v>
      </c>
      <c r="C6" t="s">
        <v>108</v>
      </c>
      <c r="D6" t="s">
        <v>109</v>
      </c>
      <c r="E6" s="23">
        <v>44005.389444444445</v>
      </c>
      <c r="F6" s="7">
        <v>44025</v>
      </c>
      <c r="H6" t="s">
        <v>17</v>
      </c>
      <c r="I6" s="8" t="str">
        <f t="shared" ref="I6:I9" ca="1" si="0">IF(ISBLANK(A6),"",IF(F6&gt;=TODAY(),"-"&amp;DATEDIF(TODAY(),F6,"d"),"+"&amp;DATEDIF(F6,TODAY(),"d")))</f>
        <v>-2</v>
      </c>
      <c r="J6" s="8">
        <f t="shared" ref="J6:J9" ca="1" si="1">IF(ISBLANK(A6),"",DATEDIF(E6,TODAY(),"d"))</f>
        <v>18</v>
      </c>
      <c r="K6" s="9">
        <f>IF(ISBLANK(A6),"",INDEX('données plan-article-opérateurs'!$B$2:B5,MATCH(B6,'données plan-article-opérateurs'!$A$2:A5,0)))</f>
        <v>25</v>
      </c>
    </row>
    <row r="7" spans="1:11">
      <c r="A7" t="s">
        <v>125</v>
      </c>
      <c r="B7" t="s">
        <v>190</v>
      </c>
      <c r="C7" t="s">
        <v>108</v>
      </c>
      <c r="D7" t="s">
        <v>126</v>
      </c>
      <c r="E7" s="7">
        <v>44006.64398148148</v>
      </c>
      <c r="F7" s="7">
        <v>44004</v>
      </c>
      <c r="G7" s="7"/>
      <c r="H7" s="5" t="s">
        <v>17</v>
      </c>
      <c r="I7" s="8" t="str">
        <f t="shared" ca="1" si="0"/>
        <v>+19</v>
      </c>
      <c r="J7" s="8">
        <f t="shared" ca="1" si="1"/>
        <v>17</v>
      </c>
      <c r="K7" s="9">
        <f>IF(ISBLANK(A7),"",INDEX('données plan-article-opérateurs'!$B$2:B6,MATCH(B7,'données plan-article-opérateurs'!$A$2:A6,0)))</f>
        <v>50</v>
      </c>
    </row>
    <row r="8" spans="1:11">
      <c r="A8" t="s">
        <v>136</v>
      </c>
      <c r="B8" t="s">
        <v>195</v>
      </c>
      <c r="C8" t="s">
        <v>108</v>
      </c>
      <c r="D8" t="s">
        <v>137</v>
      </c>
      <c r="E8" s="23">
        <v>44006.645636574074</v>
      </c>
      <c r="F8" s="7">
        <v>44004</v>
      </c>
      <c r="H8" t="s">
        <v>17</v>
      </c>
      <c r="I8" s="8" t="str">
        <f t="shared" ca="1" si="0"/>
        <v>+19</v>
      </c>
      <c r="J8" s="8">
        <f t="shared" ca="1" si="1"/>
        <v>17</v>
      </c>
      <c r="K8" s="9">
        <f>IF(ISBLANK(A8),"",INDEX('données plan-article-opérateurs'!$B$2:B7,MATCH(B8,'données plan-article-opérateurs'!$A$2:A7,0)))</f>
        <v>45</v>
      </c>
    </row>
    <row r="9" spans="1:11">
      <c r="A9" t="s">
        <v>148</v>
      </c>
      <c r="B9" t="s">
        <v>201</v>
      </c>
      <c r="C9" t="s">
        <v>108</v>
      </c>
      <c r="D9" t="s">
        <v>149</v>
      </c>
      <c r="E9" s="23">
        <v>44007.546967592592</v>
      </c>
      <c r="F9" s="7">
        <v>44006</v>
      </c>
      <c r="H9" t="s">
        <v>19</v>
      </c>
      <c r="I9" s="8" t="str">
        <f t="shared" ca="1" si="0"/>
        <v>+17</v>
      </c>
      <c r="J9" s="8">
        <f t="shared" ca="1" si="1"/>
        <v>16</v>
      </c>
      <c r="K9" s="9">
        <f>IF(ISBLANK(A9),"",INDEX('données plan-article-opérateurs'!$B$2:B7,MATCH(B9,'données plan-article-opérateurs'!$A$2:A7,0)))</f>
        <v>180</v>
      </c>
    </row>
    <row r="17" spans="5:8">
      <c r="E17" s="7"/>
      <c r="F17" s="7"/>
      <c r="G17" s="7"/>
      <c r="H17" s="5"/>
    </row>
    <row r="35" spans="1:8">
      <c r="E35" s="7"/>
      <c r="F35" s="7"/>
      <c r="G35" s="7"/>
      <c r="H35" s="5"/>
    </row>
    <row r="38" spans="1:8">
      <c r="A38" s="10"/>
      <c r="E38" s="7"/>
      <c r="F38" s="7"/>
      <c r="G38" s="7"/>
      <c r="H38" s="5"/>
    </row>
    <row r="59" spans="5:6">
      <c r="E59" s="7"/>
      <c r="F59" s="7"/>
    </row>
  </sheetData>
  <autoFilter ref="A5:K5" xr:uid="{00000000-0009-0000-0000-000000000000}"/>
  <sortState xmlns:xlrd2="http://schemas.microsoft.com/office/spreadsheetml/2017/richdata2" ref="A5:H6">
    <sortCondition ref="A5:A6"/>
  </sortState>
  <mergeCells count="3">
    <mergeCell ref="I3:K3"/>
    <mergeCell ref="A4:F4"/>
    <mergeCell ref="I4:J4"/>
  </mergeCells>
  <printOptions headings="1" gridLines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'données plan-article-opérateurs'!$D$2:$D$4</xm:f>
          </x14:formula1>
          <xm:sqref>H6:H9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"/>
  <sheetViews>
    <sheetView workbookViewId="0">
      <selection sqref="A1:B4"/>
    </sheetView>
  </sheetViews>
  <sheetFormatPr baseColWidth="10" defaultRowHeight="15"/>
  <sheetData>
    <row r="1" spans="1:3">
      <c r="B1" t="s">
        <v>212</v>
      </c>
      <c r="C1" t="s">
        <v>213</v>
      </c>
    </row>
    <row r="2" spans="1:3">
      <c r="A2" t="s">
        <v>17</v>
      </c>
      <c r="B2">
        <f>COUNTIF(planning!H:H,indicateurs!A2)</f>
        <v>3</v>
      </c>
      <c r="C2" t="b">
        <f>IF(planning!H:H="pierre",ok)</f>
        <v>0</v>
      </c>
    </row>
    <row r="3" spans="1:3">
      <c r="A3" t="s">
        <v>18</v>
      </c>
      <c r="B3">
        <f>COUNTIF(planning!H:H,indicateurs!A3)</f>
        <v>0</v>
      </c>
      <c r="C3" t="b">
        <f>IF(planning!H:H="pierre",ok)</f>
        <v>0</v>
      </c>
    </row>
    <row r="4" spans="1:3">
      <c r="A4" t="s">
        <v>19</v>
      </c>
      <c r="B4">
        <f>COUNTIF(planning!H:H,indicateurs!A4)</f>
        <v>1</v>
      </c>
      <c r="C4" t="b">
        <f>IF(planning!H:H="pierre",ok)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60"/>
  <sheetViews>
    <sheetView workbookViewId="0">
      <selection activeCell="A60" sqref="A60:K60"/>
    </sheetView>
  </sheetViews>
  <sheetFormatPr baseColWidth="10" defaultRowHeight="15"/>
  <cols>
    <col min="5" max="7" width="11.42578125" style="7"/>
  </cols>
  <sheetData>
    <row r="1" spans="1:14">
      <c r="A1" s="1" t="s">
        <v>0</v>
      </c>
      <c r="B1" s="1" t="s">
        <v>1</v>
      </c>
      <c r="C1" s="1" t="s">
        <v>3</v>
      </c>
      <c r="D1" s="1" t="s">
        <v>4</v>
      </c>
      <c r="E1" s="12" t="s">
        <v>5</v>
      </c>
      <c r="F1" s="12" t="s">
        <v>2</v>
      </c>
      <c r="G1" s="13" t="s">
        <v>21</v>
      </c>
      <c r="H1" s="3" t="s">
        <v>9</v>
      </c>
      <c r="I1" s="3" t="s">
        <v>10</v>
      </c>
      <c r="J1" s="3" t="s">
        <v>11</v>
      </c>
      <c r="K1" s="3" t="s">
        <v>8</v>
      </c>
      <c r="N1" s="2" t="s">
        <v>15</v>
      </c>
    </row>
    <row r="2" spans="1:14">
      <c r="A2" t="s">
        <v>43</v>
      </c>
      <c r="B2" t="s">
        <v>50</v>
      </c>
      <c r="C2" t="s">
        <v>37</v>
      </c>
      <c r="D2" t="s">
        <v>44</v>
      </c>
      <c r="E2" s="7">
        <v>44005.389328703699</v>
      </c>
      <c r="F2" s="7">
        <v>44015</v>
      </c>
      <c r="I2" t="s">
        <v>52</v>
      </c>
      <c r="J2">
        <v>14</v>
      </c>
      <c r="K2" t="e">
        <v>#N/A</v>
      </c>
    </row>
    <row r="3" spans="1:14">
      <c r="A3" t="s">
        <v>41</v>
      </c>
      <c r="B3" t="s">
        <v>49</v>
      </c>
      <c r="C3" t="s">
        <v>37</v>
      </c>
      <c r="D3" t="s">
        <v>42</v>
      </c>
      <c r="E3" s="7">
        <v>44007.669594907398</v>
      </c>
      <c r="F3" s="7">
        <v>44013</v>
      </c>
      <c r="I3" t="s">
        <v>53</v>
      </c>
      <c r="J3">
        <v>12</v>
      </c>
      <c r="K3" t="e">
        <v>#N/A</v>
      </c>
    </row>
    <row r="4" spans="1:14">
      <c r="A4" t="s">
        <v>39</v>
      </c>
      <c r="B4" t="s">
        <v>48</v>
      </c>
      <c r="C4" t="s">
        <v>37</v>
      </c>
      <c r="D4" t="s">
        <v>40</v>
      </c>
      <c r="E4" s="7">
        <v>44005.5801967593</v>
      </c>
      <c r="F4" s="7">
        <v>44015</v>
      </c>
      <c r="I4" t="s">
        <v>52</v>
      </c>
      <c r="J4">
        <v>14</v>
      </c>
      <c r="K4" t="e">
        <v>#N/A</v>
      </c>
    </row>
    <row r="5" spans="1:14">
      <c r="A5" t="s">
        <v>36</v>
      </c>
      <c r="B5" t="s">
        <v>47</v>
      </c>
      <c r="C5" t="s">
        <v>37</v>
      </c>
      <c r="D5" t="s">
        <v>38</v>
      </c>
      <c r="E5" s="7">
        <v>44008.372372685197</v>
      </c>
      <c r="F5" s="7">
        <v>44001</v>
      </c>
      <c r="I5" t="s">
        <v>54</v>
      </c>
      <c r="J5">
        <v>11</v>
      </c>
      <c r="K5" t="e">
        <v>#N/A</v>
      </c>
    </row>
    <row r="6" spans="1:14">
      <c r="A6" t="s">
        <v>45</v>
      </c>
      <c r="B6" t="s">
        <v>51</v>
      </c>
      <c r="C6" t="s">
        <v>37</v>
      </c>
      <c r="D6" t="s">
        <v>46</v>
      </c>
      <c r="E6" s="7">
        <v>44008.560983796298</v>
      </c>
      <c r="F6" s="7">
        <v>44013</v>
      </c>
      <c r="I6" t="s">
        <v>53</v>
      </c>
      <c r="J6">
        <v>11</v>
      </c>
      <c r="K6" t="e">
        <v>#N/A</v>
      </c>
    </row>
    <row r="7" spans="1:14">
      <c r="A7" t="s">
        <v>101</v>
      </c>
      <c r="B7" t="s">
        <v>180</v>
      </c>
      <c r="C7" t="s">
        <v>37</v>
      </c>
      <c r="D7" t="s">
        <v>102</v>
      </c>
      <c r="E7" s="7">
        <v>44007.655787037002</v>
      </c>
      <c r="F7" s="7">
        <v>44021</v>
      </c>
    </row>
    <row r="8" spans="1:14">
      <c r="A8" t="s">
        <v>133</v>
      </c>
      <c r="B8" t="s">
        <v>194</v>
      </c>
      <c r="C8" t="s">
        <v>37</v>
      </c>
      <c r="D8" t="s">
        <v>134</v>
      </c>
      <c r="E8" s="7">
        <v>44007.4844212963</v>
      </c>
      <c r="F8" s="7">
        <v>44006</v>
      </c>
    </row>
    <row r="9" spans="1:14">
      <c r="A9" t="s">
        <v>91</v>
      </c>
      <c r="B9" t="s">
        <v>175</v>
      </c>
      <c r="C9" t="s">
        <v>37</v>
      </c>
      <c r="D9" t="s">
        <v>92</v>
      </c>
      <c r="E9" s="7">
        <v>44007.334467592598</v>
      </c>
      <c r="F9" s="7">
        <v>44020</v>
      </c>
    </row>
    <row r="10" spans="1:14">
      <c r="A10" t="s">
        <v>121</v>
      </c>
      <c r="B10" t="s">
        <v>188</v>
      </c>
      <c r="C10" t="s">
        <v>6</v>
      </c>
      <c r="D10" t="s">
        <v>122</v>
      </c>
      <c r="E10" s="7">
        <v>44006.634826388901</v>
      </c>
      <c r="F10" s="7">
        <v>43980</v>
      </c>
    </row>
    <row r="11" spans="1:14">
      <c r="A11" t="s">
        <v>155</v>
      </c>
      <c r="B11" t="s">
        <v>203</v>
      </c>
      <c r="C11" t="s">
        <v>6</v>
      </c>
      <c r="D11" t="s">
        <v>156</v>
      </c>
      <c r="E11" s="7">
        <v>43979.566412036998</v>
      </c>
      <c r="F11" s="7">
        <v>43973</v>
      </c>
    </row>
    <row r="12" spans="1:14">
      <c r="A12" t="s">
        <v>89</v>
      </c>
      <c r="B12" t="s">
        <v>174</v>
      </c>
      <c r="C12" t="s">
        <v>37</v>
      </c>
      <c r="D12" t="s">
        <v>90</v>
      </c>
      <c r="E12" s="7">
        <v>44006.3836226852</v>
      </c>
      <c r="F12" s="7">
        <v>44018</v>
      </c>
    </row>
    <row r="13" spans="1:14">
      <c r="A13" t="s">
        <v>83</v>
      </c>
      <c r="B13" t="s">
        <v>171</v>
      </c>
      <c r="C13" t="s">
        <v>37</v>
      </c>
      <c r="D13" t="s">
        <v>84</v>
      </c>
      <c r="E13" s="7">
        <v>44007.372731481497</v>
      </c>
      <c r="F13" s="7">
        <v>44015</v>
      </c>
    </row>
    <row r="14" spans="1:14">
      <c r="A14" t="s">
        <v>81</v>
      </c>
      <c r="B14" t="s">
        <v>170</v>
      </c>
      <c r="C14" t="s">
        <v>37</v>
      </c>
      <c r="D14" t="s">
        <v>82</v>
      </c>
      <c r="E14" s="7">
        <v>44007.3909837963</v>
      </c>
      <c r="F14" s="7">
        <v>44015</v>
      </c>
    </row>
    <row r="15" spans="1:14">
      <c r="A15" t="s">
        <v>140</v>
      </c>
      <c r="B15" t="s">
        <v>197</v>
      </c>
      <c r="C15" t="s">
        <v>37</v>
      </c>
      <c r="D15" t="s">
        <v>141</v>
      </c>
      <c r="E15" s="7">
        <v>44005.580729166701</v>
      </c>
      <c r="F15" s="7">
        <v>44013</v>
      </c>
    </row>
    <row r="16" spans="1:14">
      <c r="A16" t="s">
        <v>144</v>
      </c>
      <c r="B16" t="s">
        <v>199</v>
      </c>
      <c r="C16" t="s">
        <v>37</v>
      </c>
      <c r="D16" t="s">
        <v>145</v>
      </c>
      <c r="E16" s="7">
        <v>44007.3805208333</v>
      </c>
      <c r="F16" s="7">
        <v>44013</v>
      </c>
    </row>
    <row r="17" spans="1:6">
      <c r="A17" t="s">
        <v>73</v>
      </c>
      <c r="B17" t="s">
        <v>166</v>
      </c>
      <c r="C17" t="s">
        <v>37</v>
      </c>
      <c r="D17" t="s">
        <v>74</v>
      </c>
      <c r="E17" s="7">
        <v>44008.371979166703</v>
      </c>
      <c r="F17" s="7">
        <v>44014</v>
      </c>
    </row>
    <row r="18" spans="1:6">
      <c r="A18" t="s">
        <v>138</v>
      </c>
      <c r="B18" t="s">
        <v>196</v>
      </c>
      <c r="C18" t="s">
        <v>37</v>
      </c>
      <c r="D18" t="s">
        <v>139</v>
      </c>
      <c r="E18" s="7">
        <v>44005.390069444402</v>
      </c>
      <c r="F18" s="7">
        <v>44011</v>
      </c>
    </row>
    <row r="19" spans="1:6">
      <c r="A19" t="s">
        <v>71</v>
      </c>
      <c r="B19" t="s">
        <v>165</v>
      </c>
      <c r="C19" t="s">
        <v>37</v>
      </c>
      <c r="D19" t="s">
        <v>72</v>
      </c>
      <c r="E19" s="7">
        <v>44007.620393518497</v>
      </c>
      <c r="F19" s="7">
        <v>44014</v>
      </c>
    </row>
    <row r="20" spans="1:6">
      <c r="A20" t="s">
        <v>85</v>
      </c>
      <c r="B20" t="s">
        <v>172</v>
      </c>
      <c r="C20" t="s">
        <v>37</v>
      </c>
      <c r="D20" t="s">
        <v>86</v>
      </c>
      <c r="E20" s="7">
        <v>44007.376585648097</v>
      </c>
      <c r="F20" s="7">
        <v>44019</v>
      </c>
    </row>
    <row r="21" spans="1:6">
      <c r="A21" t="s">
        <v>148</v>
      </c>
      <c r="B21" t="s">
        <v>201</v>
      </c>
      <c r="C21" t="s">
        <v>108</v>
      </c>
      <c r="D21" t="s">
        <v>149</v>
      </c>
      <c r="E21" s="7">
        <v>44007.5469675926</v>
      </c>
      <c r="F21" s="7">
        <v>44006</v>
      </c>
    </row>
    <row r="22" spans="1:6">
      <c r="A22" t="s">
        <v>142</v>
      </c>
      <c r="B22" t="s">
        <v>198</v>
      </c>
      <c r="C22" t="s">
        <v>37</v>
      </c>
      <c r="D22" t="s">
        <v>143</v>
      </c>
      <c r="E22" s="7">
        <v>44008.585717592599</v>
      </c>
      <c r="F22" s="7">
        <v>44011</v>
      </c>
    </row>
    <row r="23" spans="1:6">
      <c r="A23" t="s">
        <v>69</v>
      </c>
      <c r="B23" t="s">
        <v>164</v>
      </c>
      <c r="C23" t="s">
        <v>37</v>
      </c>
      <c r="D23" t="s">
        <v>70</v>
      </c>
      <c r="E23" s="7">
        <v>44007.667280092603</v>
      </c>
      <c r="F23" s="7">
        <v>44015</v>
      </c>
    </row>
    <row r="24" spans="1:6">
      <c r="A24" t="s">
        <v>127</v>
      </c>
      <c r="B24" t="s">
        <v>191</v>
      </c>
      <c r="C24" t="s">
        <v>37</v>
      </c>
      <c r="D24" t="s">
        <v>128</v>
      </c>
      <c r="E24" s="7">
        <v>44007.383067129602</v>
      </c>
      <c r="F24" s="7">
        <v>44012</v>
      </c>
    </row>
    <row r="25" spans="1:6">
      <c r="A25" t="s">
        <v>67</v>
      </c>
      <c r="B25" t="s">
        <v>163</v>
      </c>
      <c r="C25" t="s">
        <v>37</v>
      </c>
      <c r="D25" t="s">
        <v>68</v>
      </c>
      <c r="E25" s="7">
        <v>44008.476770833302</v>
      </c>
      <c r="F25" s="7">
        <v>44014</v>
      </c>
    </row>
    <row r="26" spans="1:6">
      <c r="A26" t="s">
        <v>79</v>
      </c>
      <c r="B26" t="s">
        <v>169</v>
      </c>
      <c r="C26" t="s">
        <v>37</v>
      </c>
      <c r="D26" t="s">
        <v>80</v>
      </c>
      <c r="E26" s="7">
        <v>44005.390416666698</v>
      </c>
      <c r="F26" s="7">
        <v>44018</v>
      </c>
    </row>
    <row r="27" spans="1:6">
      <c r="A27" t="s">
        <v>39</v>
      </c>
      <c r="B27" t="s">
        <v>48</v>
      </c>
      <c r="C27" t="s">
        <v>37</v>
      </c>
      <c r="D27" t="s">
        <v>40</v>
      </c>
      <c r="E27" s="7">
        <v>44005.5801967593</v>
      </c>
      <c r="F27" s="7">
        <v>44015</v>
      </c>
    </row>
    <row r="28" spans="1:6">
      <c r="A28" t="s">
        <v>131</v>
      </c>
      <c r="B28" t="s">
        <v>193</v>
      </c>
      <c r="C28" t="s">
        <v>6</v>
      </c>
      <c r="D28" t="s">
        <v>132</v>
      </c>
      <c r="E28" s="7">
        <v>43985.578599537002</v>
      </c>
      <c r="F28" s="7">
        <v>43999</v>
      </c>
    </row>
    <row r="29" spans="1:6">
      <c r="A29" t="s">
        <v>105</v>
      </c>
      <c r="B29" t="s">
        <v>182</v>
      </c>
      <c r="C29" t="s">
        <v>37</v>
      </c>
      <c r="D29" t="s">
        <v>106</v>
      </c>
      <c r="E29" s="7">
        <v>44005.4851851852</v>
      </c>
      <c r="F29" s="7">
        <v>44022</v>
      </c>
    </row>
    <row r="30" spans="1:6">
      <c r="A30" t="s">
        <v>36</v>
      </c>
      <c r="B30" t="s">
        <v>47</v>
      </c>
      <c r="C30" t="s">
        <v>37</v>
      </c>
      <c r="D30" t="s">
        <v>38</v>
      </c>
      <c r="E30" s="7">
        <v>44008.372372685197</v>
      </c>
      <c r="F30" s="7">
        <v>44001</v>
      </c>
    </row>
    <row r="31" spans="1:6">
      <c r="A31" t="s">
        <v>103</v>
      </c>
      <c r="B31" t="s">
        <v>181</v>
      </c>
      <c r="C31" t="s">
        <v>37</v>
      </c>
      <c r="D31" t="s">
        <v>104</v>
      </c>
      <c r="E31" s="7">
        <v>44007.267118055599</v>
      </c>
      <c r="F31" s="7">
        <v>44036</v>
      </c>
    </row>
    <row r="32" spans="1:6">
      <c r="A32" t="s">
        <v>65</v>
      </c>
      <c r="B32" t="s">
        <v>162</v>
      </c>
      <c r="C32" t="s">
        <v>37</v>
      </c>
      <c r="D32" t="s">
        <v>66</v>
      </c>
      <c r="E32" s="7">
        <v>44005.580439814803</v>
      </c>
      <c r="F32" s="7">
        <v>44015</v>
      </c>
    </row>
    <row r="33" spans="1:6">
      <c r="A33" t="s">
        <v>99</v>
      </c>
      <c r="B33" t="s">
        <v>179</v>
      </c>
      <c r="C33" t="s">
        <v>37</v>
      </c>
      <c r="D33" t="s">
        <v>100</v>
      </c>
      <c r="E33" s="7">
        <v>44007.348310185203</v>
      </c>
      <c r="F33" s="7">
        <v>44021</v>
      </c>
    </row>
    <row r="34" spans="1:6">
      <c r="A34" t="s">
        <v>129</v>
      </c>
      <c r="B34" t="s">
        <v>192</v>
      </c>
      <c r="C34" t="s">
        <v>37</v>
      </c>
      <c r="D34" t="s">
        <v>130</v>
      </c>
      <c r="E34" s="7">
        <v>44005.390196759297</v>
      </c>
      <c r="F34" s="7">
        <v>44008</v>
      </c>
    </row>
    <row r="35" spans="1:6">
      <c r="A35" t="s">
        <v>63</v>
      </c>
      <c r="B35" t="s">
        <v>161</v>
      </c>
      <c r="C35" t="s">
        <v>37</v>
      </c>
      <c r="D35" t="s">
        <v>64</v>
      </c>
      <c r="E35" s="7">
        <v>44006.670578703699</v>
      </c>
      <c r="F35" s="7">
        <v>44015</v>
      </c>
    </row>
    <row r="36" spans="1:6">
      <c r="A36" t="s">
        <v>135</v>
      </c>
      <c r="B36" t="s">
        <v>192</v>
      </c>
      <c r="C36" t="s">
        <v>37</v>
      </c>
      <c r="D36" t="s">
        <v>130</v>
      </c>
      <c r="E36" s="7">
        <v>44008.371759259302</v>
      </c>
      <c r="F36" s="7">
        <v>44012</v>
      </c>
    </row>
    <row r="37" spans="1:6">
      <c r="A37" t="s">
        <v>110</v>
      </c>
      <c r="B37" t="s">
        <v>184</v>
      </c>
      <c r="C37" t="s">
        <v>37</v>
      </c>
      <c r="D37" t="s">
        <v>111</v>
      </c>
      <c r="E37" s="7">
        <v>44008.696875000001</v>
      </c>
      <c r="F37" s="7">
        <v>44026</v>
      </c>
    </row>
    <row r="38" spans="1:6">
      <c r="A38" t="s">
        <v>77</v>
      </c>
      <c r="B38" t="s">
        <v>168</v>
      </c>
      <c r="C38" t="s">
        <v>37</v>
      </c>
      <c r="D38" t="s">
        <v>78</v>
      </c>
      <c r="E38" s="7">
        <v>44006.430115740703</v>
      </c>
      <c r="F38" s="7">
        <v>44015</v>
      </c>
    </row>
    <row r="39" spans="1:6">
      <c r="A39" t="s">
        <v>61</v>
      </c>
      <c r="B39" t="s">
        <v>160</v>
      </c>
      <c r="C39" t="s">
        <v>37</v>
      </c>
      <c r="D39" t="s">
        <v>62</v>
      </c>
      <c r="E39" s="7">
        <v>44006.647326388898</v>
      </c>
      <c r="F39" s="7">
        <v>44015</v>
      </c>
    </row>
    <row r="40" spans="1:6">
      <c r="A40" t="s">
        <v>152</v>
      </c>
      <c r="B40" t="s">
        <v>153</v>
      </c>
      <c r="C40" t="s">
        <v>37</v>
      </c>
      <c r="D40" t="s">
        <v>154</v>
      </c>
      <c r="E40" s="7">
        <v>44008.6550347222</v>
      </c>
      <c r="F40" s="7">
        <v>44018</v>
      </c>
    </row>
    <row r="41" spans="1:6">
      <c r="A41" t="s">
        <v>116</v>
      </c>
      <c r="B41" t="s">
        <v>117</v>
      </c>
      <c r="C41" t="s">
        <v>37</v>
      </c>
      <c r="D41" t="s">
        <v>118</v>
      </c>
      <c r="E41" s="7">
        <v>44007.990462962996</v>
      </c>
      <c r="F41" s="7">
        <v>44029</v>
      </c>
    </row>
    <row r="42" spans="1:6">
      <c r="A42" t="s">
        <v>125</v>
      </c>
      <c r="B42" t="s">
        <v>190</v>
      </c>
      <c r="C42" t="s">
        <v>108</v>
      </c>
      <c r="D42" t="s">
        <v>126</v>
      </c>
      <c r="E42" s="7">
        <v>44006.643981481502</v>
      </c>
      <c r="F42" s="7">
        <v>44004</v>
      </c>
    </row>
    <row r="43" spans="1:6">
      <c r="A43" t="s">
        <v>136</v>
      </c>
      <c r="B43" t="s">
        <v>195</v>
      </c>
      <c r="C43" t="s">
        <v>108</v>
      </c>
      <c r="D43" t="s">
        <v>137</v>
      </c>
      <c r="E43" s="7">
        <v>44006.645636574103</v>
      </c>
      <c r="F43" s="7">
        <v>44004</v>
      </c>
    </row>
    <row r="44" spans="1:6">
      <c r="A44" t="s">
        <v>123</v>
      </c>
      <c r="B44" t="s">
        <v>189</v>
      </c>
      <c r="C44" t="s">
        <v>6</v>
      </c>
      <c r="D44" t="s">
        <v>124</v>
      </c>
      <c r="E44" s="7">
        <v>44004.377326388902</v>
      </c>
      <c r="F44" s="7">
        <v>44015</v>
      </c>
    </row>
    <row r="45" spans="1:6">
      <c r="A45" t="s">
        <v>59</v>
      </c>
      <c r="B45" t="s">
        <v>159</v>
      </c>
      <c r="C45" t="s">
        <v>37</v>
      </c>
      <c r="D45" t="s">
        <v>60</v>
      </c>
      <c r="E45" s="7">
        <v>44006.557766203703</v>
      </c>
      <c r="F45" s="7">
        <v>44015</v>
      </c>
    </row>
    <row r="46" spans="1:6">
      <c r="A46" t="s">
        <v>55</v>
      </c>
      <c r="B46" t="s">
        <v>157</v>
      </c>
      <c r="C46" t="s">
        <v>37</v>
      </c>
      <c r="D46" t="s">
        <v>56</v>
      </c>
      <c r="E46" s="7">
        <v>44007.546759259298</v>
      </c>
      <c r="F46" s="7">
        <v>44015</v>
      </c>
    </row>
    <row r="47" spans="1:6">
      <c r="A47" t="s">
        <v>57</v>
      </c>
      <c r="B47" t="s">
        <v>158</v>
      </c>
      <c r="C47" t="s">
        <v>37</v>
      </c>
      <c r="D47" t="s">
        <v>58</v>
      </c>
      <c r="E47" s="7">
        <v>44008.372175925899</v>
      </c>
      <c r="F47" s="7">
        <v>44015</v>
      </c>
    </row>
    <row r="48" spans="1:6">
      <c r="A48" t="s">
        <v>43</v>
      </c>
      <c r="B48" t="s">
        <v>50</v>
      </c>
      <c r="C48" t="s">
        <v>37</v>
      </c>
      <c r="D48" t="s">
        <v>44</v>
      </c>
      <c r="E48" s="7">
        <v>44005.389328703699</v>
      </c>
      <c r="F48" s="7">
        <v>44015</v>
      </c>
    </row>
    <row r="49" spans="1:11">
      <c r="A49" t="s">
        <v>114</v>
      </c>
      <c r="B49" t="s">
        <v>186</v>
      </c>
      <c r="C49" t="s">
        <v>37</v>
      </c>
      <c r="D49" t="s">
        <v>115</v>
      </c>
      <c r="E49" s="7">
        <v>44008.372280092597</v>
      </c>
      <c r="F49" s="7">
        <v>44039</v>
      </c>
    </row>
    <row r="50" spans="1:11">
      <c r="A50" t="s">
        <v>75</v>
      </c>
      <c r="B50" t="s">
        <v>167</v>
      </c>
      <c r="C50" t="s">
        <v>37</v>
      </c>
      <c r="D50" t="s">
        <v>76</v>
      </c>
      <c r="E50" s="7">
        <v>44006.606134259302</v>
      </c>
      <c r="F50" s="7">
        <v>44018</v>
      </c>
    </row>
    <row r="51" spans="1:11">
      <c r="A51" t="s">
        <v>150</v>
      </c>
      <c r="B51" t="s">
        <v>202</v>
      </c>
      <c r="C51" t="s">
        <v>37</v>
      </c>
      <c r="D51" t="s">
        <v>151</v>
      </c>
      <c r="E51" s="7">
        <v>44008.371874999997</v>
      </c>
      <c r="F51" s="7">
        <v>44001</v>
      </c>
    </row>
    <row r="52" spans="1:11">
      <c r="A52" t="s">
        <v>146</v>
      </c>
      <c r="B52" t="s">
        <v>200</v>
      </c>
      <c r="C52" t="s">
        <v>37</v>
      </c>
      <c r="D52" t="s">
        <v>147</v>
      </c>
      <c r="E52" s="7">
        <v>44004.376458333303</v>
      </c>
      <c r="F52" s="7">
        <v>44015</v>
      </c>
    </row>
    <row r="53" spans="1:11">
      <c r="A53" t="s">
        <v>97</v>
      </c>
      <c r="B53" t="s">
        <v>178</v>
      </c>
      <c r="C53" t="s">
        <v>6</v>
      </c>
      <c r="D53" t="s">
        <v>98</v>
      </c>
      <c r="E53" s="7">
        <v>44004.6187615741</v>
      </c>
      <c r="F53" s="7">
        <v>44021</v>
      </c>
    </row>
    <row r="54" spans="1:11">
      <c r="A54" t="s">
        <v>87</v>
      </c>
      <c r="B54" t="s">
        <v>173</v>
      </c>
      <c r="C54" t="s">
        <v>37</v>
      </c>
      <c r="D54" t="s">
        <v>88</v>
      </c>
      <c r="E54" s="7">
        <v>44005.389583333301</v>
      </c>
      <c r="F54" s="7">
        <v>44020</v>
      </c>
    </row>
    <row r="55" spans="1:11">
      <c r="A55" t="s">
        <v>95</v>
      </c>
      <c r="B55" t="s">
        <v>177</v>
      </c>
      <c r="C55" t="s">
        <v>37</v>
      </c>
      <c r="D55" t="s">
        <v>96</v>
      </c>
      <c r="E55" s="7">
        <v>44008.540393518502</v>
      </c>
      <c r="F55" s="7">
        <v>44020</v>
      </c>
    </row>
    <row r="56" spans="1:11">
      <c r="A56" t="s">
        <v>93</v>
      </c>
      <c r="B56" t="s">
        <v>176</v>
      </c>
      <c r="C56" t="s">
        <v>37</v>
      </c>
      <c r="D56" t="s">
        <v>94</v>
      </c>
      <c r="E56" s="7">
        <v>44006.384837963</v>
      </c>
      <c r="F56" s="7">
        <v>44021</v>
      </c>
    </row>
    <row r="57" spans="1:11">
      <c r="A57" t="s">
        <v>107</v>
      </c>
      <c r="B57" t="s">
        <v>183</v>
      </c>
      <c r="C57" t="s">
        <v>108</v>
      </c>
      <c r="D57" t="s">
        <v>109</v>
      </c>
      <c r="E57" s="7">
        <v>44005.389444444401</v>
      </c>
      <c r="F57" s="7">
        <v>44025</v>
      </c>
      <c r="I57" t="s">
        <v>204</v>
      </c>
      <c r="J57">
        <v>14</v>
      </c>
      <c r="K57" t="e">
        <v>#N/A</v>
      </c>
    </row>
    <row r="58" spans="1:11">
      <c r="A58" t="s">
        <v>119</v>
      </c>
      <c r="B58" t="s">
        <v>187</v>
      </c>
      <c r="C58" t="s">
        <v>37</v>
      </c>
      <c r="D58" t="s">
        <v>120</v>
      </c>
      <c r="E58" s="7">
        <v>44005.389826388899</v>
      </c>
      <c r="F58" s="7">
        <v>44015</v>
      </c>
      <c r="I58" t="s">
        <v>52</v>
      </c>
      <c r="J58">
        <v>14</v>
      </c>
      <c r="K58" t="e">
        <v>#N/A</v>
      </c>
    </row>
    <row r="59" spans="1:11">
      <c r="A59" t="s">
        <v>41</v>
      </c>
      <c r="B59" t="s">
        <v>49</v>
      </c>
      <c r="C59" t="s">
        <v>37</v>
      </c>
      <c r="D59" t="s">
        <v>42</v>
      </c>
      <c r="E59" s="7">
        <v>44007.669594907398</v>
      </c>
      <c r="F59" s="7">
        <v>44013</v>
      </c>
      <c r="I59" t="s">
        <v>53</v>
      </c>
      <c r="J59">
        <v>12</v>
      </c>
      <c r="K59" t="e">
        <v>#N/A</v>
      </c>
    </row>
    <row r="60" spans="1:11">
      <c r="A60" t="s">
        <v>112</v>
      </c>
      <c r="B60" t="s">
        <v>185</v>
      </c>
      <c r="C60" t="s">
        <v>37</v>
      </c>
      <c r="D60" t="s">
        <v>113</v>
      </c>
      <c r="E60" s="7">
        <v>44007.390115740702</v>
      </c>
      <c r="F60" s="7">
        <v>44027</v>
      </c>
      <c r="I60" t="s">
        <v>205</v>
      </c>
      <c r="J60">
        <v>12</v>
      </c>
      <c r="K60" t="e">
        <v>#N/A</v>
      </c>
    </row>
  </sheetData>
  <autoFilter ref="A1:K1" xr:uid="{00000000-0009-0000-0000-000002000000}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5"/>
  <sheetViews>
    <sheetView workbookViewId="0">
      <selection activeCell="A2" sqref="A2:A5"/>
    </sheetView>
  </sheetViews>
  <sheetFormatPr baseColWidth="10" defaultRowHeight="15"/>
  <cols>
    <col min="1" max="1" width="13.5703125" customWidth="1"/>
    <col min="2" max="2" width="17.5703125" customWidth="1"/>
    <col min="3" max="3" width="3.28515625" customWidth="1"/>
  </cols>
  <sheetData>
    <row r="1" spans="1:4">
      <c r="A1" t="s">
        <v>7</v>
      </c>
      <c r="B1" t="s">
        <v>8</v>
      </c>
      <c r="D1" t="s">
        <v>16</v>
      </c>
    </row>
    <row r="2" spans="1:4">
      <c r="A2" t="s">
        <v>183</v>
      </c>
      <c r="B2">
        <v>25</v>
      </c>
      <c r="D2" t="s">
        <v>17</v>
      </c>
    </row>
    <row r="3" spans="1:4">
      <c r="A3" t="s">
        <v>190</v>
      </c>
      <c r="B3">
        <v>50</v>
      </c>
      <c r="D3" t="s">
        <v>18</v>
      </c>
    </row>
    <row r="4" spans="1:4">
      <c r="A4" t="s">
        <v>195</v>
      </c>
      <c r="B4">
        <v>45</v>
      </c>
      <c r="D4" t="s">
        <v>19</v>
      </c>
    </row>
    <row r="5" spans="1:4">
      <c r="A5" t="s">
        <v>201</v>
      </c>
      <c r="B5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5"/>
  <sheetViews>
    <sheetView showGridLines="0" workbookViewId="0">
      <pane ySplit="1" topLeftCell="A2" activePane="bottomLeft" state="frozen"/>
      <selection pane="bottomLeft" activeCell="B11" sqref="B11"/>
    </sheetView>
  </sheetViews>
  <sheetFormatPr baseColWidth="10" defaultColWidth="9.140625" defaultRowHeight="15"/>
  <cols>
    <col min="1" max="1" width="8.85546875" bestFit="1" customWidth="1"/>
    <col min="2" max="2" width="21.7109375" bestFit="1" customWidth="1"/>
    <col min="3" max="3" width="8" bestFit="1" customWidth="1"/>
    <col min="4" max="4" width="66" bestFit="1" customWidth="1"/>
    <col min="5" max="5" width="14.140625" bestFit="1" customWidth="1"/>
    <col min="6" max="6" width="23.140625" bestFit="1" customWidth="1"/>
  </cols>
  <sheetData>
    <row r="1" spans="1:21" s="15" customFormat="1">
      <c r="A1" s="14" t="s">
        <v>0</v>
      </c>
      <c r="B1" s="14" t="s">
        <v>22</v>
      </c>
      <c r="C1" s="14" t="s">
        <v>1</v>
      </c>
      <c r="D1" s="14"/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2</v>
      </c>
      <c r="N1" s="14" t="s">
        <v>31</v>
      </c>
      <c r="O1" s="14" t="s">
        <v>32</v>
      </c>
      <c r="P1" s="14" t="s">
        <v>3</v>
      </c>
      <c r="Q1" s="14" t="s">
        <v>33</v>
      </c>
      <c r="R1" s="14" t="s">
        <v>4</v>
      </c>
      <c r="S1" s="14" t="s">
        <v>34</v>
      </c>
      <c r="T1" s="14" t="s">
        <v>35</v>
      </c>
      <c r="U1" s="14" t="s">
        <v>5</v>
      </c>
    </row>
    <row r="2" spans="1:21" s="15" customFormat="1">
      <c r="A2" s="16" t="s">
        <v>107</v>
      </c>
      <c r="B2" s="16" t="s">
        <v>206</v>
      </c>
      <c r="C2" s="16" t="s">
        <v>183</v>
      </c>
      <c r="D2" s="16" t="s">
        <v>211</v>
      </c>
      <c r="E2" s="17">
        <v>16</v>
      </c>
      <c r="F2" s="17">
        <v>2020</v>
      </c>
      <c r="G2" s="17">
        <v>29</v>
      </c>
      <c r="H2" s="18" t="b">
        <v>0</v>
      </c>
      <c r="I2" s="19">
        <v>44025.712615740696</v>
      </c>
      <c r="J2" s="19">
        <v>44025.724305555603</v>
      </c>
      <c r="K2" s="19">
        <v>44019</v>
      </c>
      <c r="L2" s="19">
        <v>44025</v>
      </c>
      <c r="M2" s="19">
        <v>44025</v>
      </c>
      <c r="N2" s="20">
        <v>1.07</v>
      </c>
      <c r="O2" s="20">
        <v>0.72</v>
      </c>
      <c r="P2" s="16" t="s">
        <v>108</v>
      </c>
      <c r="Q2" s="16" t="s">
        <v>207</v>
      </c>
      <c r="R2" s="16" t="s">
        <v>109</v>
      </c>
      <c r="S2" s="21"/>
      <c r="T2" s="22" t="b">
        <v>0</v>
      </c>
      <c r="U2" s="19">
        <v>44005.389444444401</v>
      </c>
    </row>
    <row r="3" spans="1:21" s="15" customFormat="1">
      <c r="A3" s="16" t="s">
        <v>125</v>
      </c>
      <c r="B3" s="16" t="s">
        <v>206</v>
      </c>
      <c r="C3" s="16" t="s">
        <v>190</v>
      </c>
      <c r="D3" s="16"/>
      <c r="E3" s="17">
        <v>19</v>
      </c>
      <c r="F3" s="17">
        <v>2020</v>
      </c>
      <c r="G3" s="17">
        <v>25</v>
      </c>
      <c r="H3" s="22" t="b">
        <v>1</v>
      </c>
      <c r="I3" s="19">
        <v>43998</v>
      </c>
      <c r="J3" s="19">
        <v>44001</v>
      </c>
      <c r="K3" s="19">
        <v>43998</v>
      </c>
      <c r="L3" s="19">
        <v>44004</v>
      </c>
      <c r="M3" s="19">
        <v>44004</v>
      </c>
      <c r="N3" s="20">
        <v>0.17</v>
      </c>
      <c r="O3" s="20">
        <v>0.41899999999999998</v>
      </c>
      <c r="P3" s="16" t="s">
        <v>108</v>
      </c>
      <c r="Q3" s="16" t="s">
        <v>208</v>
      </c>
      <c r="R3" s="16" t="s">
        <v>126</v>
      </c>
      <c r="S3" s="16" t="s">
        <v>209</v>
      </c>
      <c r="T3" s="22" t="b">
        <v>0</v>
      </c>
      <c r="U3" s="19">
        <v>44006.643981481502</v>
      </c>
    </row>
    <row r="4" spans="1:21" s="15" customFormat="1">
      <c r="A4" s="16" t="s">
        <v>136</v>
      </c>
      <c r="B4" s="16" t="s">
        <v>206</v>
      </c>
      <c r="C4" s="16" t="s">
        <v>195</v>
      </c>
      <c r="D4" s="16"/>
      <c r="E4" s="17">
        <v>19</v>
      </c>
      <c r="F4" s="17">
        <v>2020</v>
      </c>
      <c r="G4" s="17">
        <v>25</v>
      </c>
      <c r="H4" s="22" t="b">
        <v>1</v>
      </c>
      <c r="I4" s="19">
        <v>43998</v>
      </c>
      <c r="J4" s="19">
        <v>44001</v>
      </c>
      <c r="K4" s="19">
        <v>43998</v>
      </c>
      <c r="L4" s="19">
        <v>44004</v>
      </c>
      <c r="M4" s="19">
        <v>44004</v>
      </c>
      <c r="N4" s="20">
        <v>0.125</v>
      </c>
      <c r="O4" s="20">
        <v>0.42</v>
      </c>
      <c r="P4" s="16" t="s">
        <v>108</v>
      </c>
      <c r="Q4" s="16" t="s">
        <v>208</v>
      </c>
      <c r="R4" s="16" t="s">
        <v>137</v>
      </c>
      <c r="S4" s="16" t="s">
        <v>209</v>
      </c>
      <c r="T4" s="22" t="b">
        <v>0</v>
      </c>
      <c r="U4" s="19">
        <v>44006.645636574103</v>
      </c>
    </row>
    <row r="5" spans="1:21" s="15" customFormat="1">
      <c r="A5" s="16" t="s">
        <v>148</v>
      </c>
      <c r="B5" s="16" t="s">
        <v>206</v>
      </c>
      <c r="C5" s="16" t="s">
        <v>201</v>
      </c>
      <c r="D5" s="16"/>
      <c r="E5" s="17">
        <v>11</v>
      </c>
      <c r="F5" s="17">
        <v>2020</v>
      </c>
      <c r="G5" s="17">
        <v>25</v>
      </c>
      <c r="H5" s="22" t="b">
        <v>1</v>
      </c>
      <c r="I5" s="19">
        <v>43999</v>
      </c>
      <c r="J5" s="19">
        <v>44004</v>
      </c>
      <c r="K5" s="19">
        <v>43999</v>
      </c>
      <c r="L5" s="19">
        <v>44006</v>
      </c>
      <c r="M5" s="19">
        <v>44006</v>
      </c>
      <c r="N5" s="20">
        <v>2.8703820000000002</v>
      </c>
      <c r="O5" s="20">
        <v>0.97399999999999998</v>
      </c>
      <c r="P5" s="16" t="s">
        <v>108</v>
      </c>
      <c r="Q5" s="16" t="s">
        <v>210</v>
      </c>
      <c r="R5" s="16" t="s">
        <v>149</v>
      </c>
      <c r="S5" s="16" t="s">
        <v>209</v>
      </c>
      <c r="T5" s="22" t="b">
        <v>0</v>
      </c>
      <c r="U5" s="19">
        <v>44007.5469675926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indicateurs</vt:lpstr>
      <vt:lpstr>lot finis</vt:lpstr>
      <vt:lpstr>données plan-article-opérateurs</vt:lpstr>
      <vt:lpstr>Charge Par 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Fabien</cp:lastModifiedBy>
  <cp:lastPrinted>2020-06-30T08:33:29Z</cp:lastPrinted>
  <dcterms:created xsi:type="dcterms:W3CDTF">2020-06-29T06:46:26Z</dcterms:created>
  <dcterms:modified xsi:type="dcterms:W3CDTF">2020-07-11T18:43:45Z</dcterms:modified>
</cp:coreProperties>
</file>