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Budgets\"/>
    </mc:Choice>
  </mc:AlternateContent>
  <bookViews>
    <workbookView xWindow="-120" yWindow="-120" windowWidth="29040" windowHeight="15840" tabRatio="798" activeTab="2"/>
  </bookViews>
  <sheets>
    <sheet name="Budget_Général" sheetId="2" r:id="rId1"/>
    <sheet name="Budget_Prévisionnel" sheetId="8" r:id="rId2"/>
    <sheet name="Ferme_Pédagogique" sheetId="6" r:id="rId3"/>
    <sheet name="Centre_Animation_Jeunesse" sheetId="7" r:id="rId4"/>
    <sheet name="Nomenclature_Comptable" sheetId="3" r:id="rId5"/>
  </sheets>
  <externalReferences>
    <externalReference r:id="rId6"/>
  </externalReferences>
  <definedNames>
    <definedName name="code20J1">Budget_Général!$C$8:$E$47</definedName>
    <definedName name="code20J2">Budget_Général!$F$8:$H$47</definedName>
    <definedName name="code20J3.1">Budget_Général!#REF!</definedName>
    <definedName name="code20J3.2">Budget_Général!#REF!</definedName>
    <definedName name="code20J3.3">Budget_Général!#REF!</definedName>
    <definedName name="code20J3.4">Budget_Général!#REF!</definedName>
    <definedName name="code20J3.5">Budget_Général!#REF!</definedName>
    <definedName name="code20J3.6">Budget_Général!#REF!</definedName>
    <definedName name="code20J3.7">Budget_Général!#REF!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6" i="6" l="1"/>
  <c r="L15" i="6"/>
  <c r="F6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4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3" i="8"/>
  <c r="C44" i="8" l="1"/>
  <c r="D44" i="8"/>
  <c r="E44" i="8"/>
  <c r="C45" i="8"/>
  <c r="D45" i="8"/>
  <c r="E45" i="8"/>
  <c r="C46" i="8"/>
  <c r="D46" i="8"/>
  <c r="E46" i="8"/>
  <c r="C47" i="8"/>
  <c r="D47" i="8"/>
  <c r="E47" i="8"/>
  <c r="C48" i="8"/>
  <c r="D48" i="8"/>
  <c r="E48" i="8"/>
  <c r="C49" i="8"/>
  <c r="D49" i="8"/>
  <c r="E49" i="8"/>
  <c r="C50" i="8"/>
  <c r="D50" i="8"/>
  <c r="E50" i="8"/>
  <c r="C51" i="8"/>
  <c r="D51" i="8"/>
  <c r="E51" i="8"/>
  <c r="C52" i="8"/>
  <c r="D52" i="8"/>
  <c r="E52" i="8"/>
  <c r="C53" i="8"/>
  <c r="D53" i="8"/>
  <c r="E53" i="8"/>
  <c r="C54" i="8"/>
  <c r="D54" i="8"/>
  <c r="E54" i="8"/>
  <c r="C55" i="8"/>
  <c r="D55" i="8"/>
  <c r="E55" i="8"/>
  <c r="C56" i="8"/>
  <c r="D56" i="8"/>
  <c r="E56" i="8"/>
  <c r="C57" i="8"/>
  <c r="D57" i="8"/>
  <c r="E57" i="8"/>
  <c r="C58" i="8"/>
  <c r="D58" i="8"/>
  <c r="E58" i="8"/>
  <c r="C59" i="8"/>
  <c r="D59" i="8"/>
  <c r="E59" i="8"/>
  <c r="C60" i="8"/>
  <c r="D60" i="8"/>
  <c r="E60" i="8"/>
  <c r="C61" i="8"/>
  <c r="D61" i="8"/>
  <c r="E61" i="8"/>
  <c r="C62" i="8"/>
  <c r="D62" i="8"/>
  <c r="E62" i="8"/>
  <c r="C63" i="8"/>
  <c r="D63" i="8"/>
  <c r="E63" i="8"/>
  <c r="C64" i="8"/>
  <c r="D64" i="8"/>
  <c r="E64" i="8"/>
  <c r="C65" i="8"/>
  <c r="D65" i="8"/>
  <c r="E65" i="8"/>
  <c r="C66" i="8"/>
  <c r="D66" i="8"/>
  <c r="E66" i="8"/>
  <c r="C67" i="8"/>
  <c r="D67" i="8"/>
  <c r="E67" i="8"/>
  <c r="C68" i="8"/>
  <c r="D68" i="8"/>
  <c r="E68" i="8"/>
  <c r="C69" i="8"/>
  <c r="D69" i="8"/>
  <c r="E69" i="8"/>
  <c r="C70" i="8"/>
  <c r="D70" i="8"/>
  <c r="E70" i="8"/>
  <c r="C71" i="8"/>
  <c r="D71" i="8"/>
  <c r="E71" i="8"/>
  <c r="C72" i="8"/>
  <c r="D72" i="8"/>
  <c r="E72" i="8"/>
  <c r="C73" i="8"/>
  <c r="D73" i="8"/>
  <c r="E73" i="8"/>
  <c r="C74" i="8"/>
  <c r="D74" i="8"/>
  <c r="E74" i="8"/>
  <c r="C75" i="8"/>
  <c r="D75" i="8"/>
  <c r="E75" i="8"/>
  <c r="C76" i="8"/>
  <c r="D76" i="8"/>
  <c r="E76" i="8"/>
  <c r="C77" i="8"/>
  <c r="D77" i="8"/>
  <c r="E77" i="8"/>
  <c r="C78" i="8"/>
  <c r="D78" i="8"/>
  <c r="E78" i="8"/>
  <c r="C79" i="8"/>
  <c r="D79" i="8"/>
  <c r="E79" i="8"/>
  <c r="D43" i="8"/>
  <c r="E43" i="8"/>
  <c r="G80" i="8" s="1"/>
  <c r="C43" i="8"/>
  <c r="C4" i="8"/>
  <c r="D4" i="8"/>
  <c r="E4" i="8"/>
  <c r="C5" i="8"/>
  <c r="D5" i="8"/>
  <c r="E5" i="8"/>
  <c r="C6" i="8"/>
  <c r="D6" i="8"/>
  <c r="E6" i="8"/>
  <c r="C7" i="8"/>
  <c r="D7" i="8"/>
  <c r="E7" i="8"/>
  <c r="C8" i="8"/>
  <c r="D8" i="8"/>
  <c r="E8" i="8"/>
  <c r="C9" i="8"/>
  <c r="D9" i="8"/>
  <c r="E9" i="8"/>
  <c r="C10" i="8"/>
  <c r="D10" i="8"/>
  <c r="E10" i="8"/>
  <c r="C11" i="8"/>
  <c r="D11" i="8"/>
  <c r="E11" i="8"/>
  <c r="C12" i="8"/>
  <c r="D12" i="8"/>
  <c r="E12" i="8"/>
  <c r="C13" i="8"/>
  <c r="D13" i="8"/>
  <c r="E13" i="8"/>
  <c r="C14" i="8"/>
  <c r="D14" i="8"/>
  <c r="E14" i="8"/>
  <c r="C15" i="8"/>
  <c r="D15" i="8"/>
  <c r="E15" i="8"/>
  <c r="C16" i="8"/>
  <c r="D16" i="8"/>
  <c r="E16" i="8"/>
  <c r="C17" i="8"/>
  <c r="D17" i="8"/>
  <c r="E17" i="8"/>
  <c r="C18" i="8"/>
  <c r="D18" i="8"/>
  <c r="E18" i="8"/>
  <c r="C19" i="8"/>
  <c r="D19" i="8"/>
  <c r="E19" i="8"/>
  <c r="C20" i="8"/>
  <c r="D20" i="8"/>
  <c r="E20" i="8"/>
  <c r="C21" i="8"/>
  <c r="D21" i="8"/>
  <c r="E21" i="8"/>
  <c r="C22" i="8"/>
  <c r="D22" i="8"/>
  <c r="E22" i="8"/>
  <c r="C23" i="8"/>
  <c r="D23" i="8"/>
  <c r="E23" i="8"/>
  <c r="C24" i="8"/>
  <c r="D24" i="8"/>
  <c r="E24" i="8"/>
  <c r="C25" i="8"/>
  <c r="D25" i="8"/>
  <c r="E25" i="8"/>
  <c r="C26" i="8"/>
  <c r="D26" i="8"/>
  <c r="E26" i="8"/>
  <c r="C27" i="8"/>
  <c r="D27" i="8"/>
  <c r="E27" i="8"/>
  <c r="C28" i="8"/>
  <c r="D28" i="8"/>
  <c r="E28" i="8"/>
  <c r="C29" i="8"/>
  <c r="D29" i="8"/>
  <c r="E29" i="8"/>
  <c r="C30" i="8"/>
  <c r="D30" i="8"/>
  <c r="E30" i="8"/>
  <c r="C31" i="8"/>
  <c r="D31" i="8"/>
  <c r="E31" i="8"/>
  <c r="C32" i="8"/>
  <c r="D32" i="8"/>
  <c r="E32" i="8"/>
  <c r="C33" i="8"/>
  <c r="D33" i="8"/>
  <c r="E33" i="8"/>
  <c r="C34" i="8"/>
  <c r="D34" i="8"/>
  <c r="E34" i="8"/>
  <c r="C35" i="8"/>
  <c r="D35" i="8"/>
  <c r="E35" i="8"/>
  <c r="C36" i="8"/>
  <c r="D36" i="8"/>
  <c r="E36" i="8"/>
  <c r="C37" i="8"/>
  <c r="D37" i="8"/>
  <c r="E37" i="8"/>
  <c r="C38" i="8"/>
  <c r="D38" i="8"/>
  <c r="E38" i="8"/>
  <c r="C39" i="8"/>
  <c r="D39" i="8"/>
  <c r="E39" i="8"/>
  <c r="D3" i="8"/>
  <c r="E3" i="8"/>
  <c r="C3" i="8"/>
  <c r="H80" i="8"/>
  <c r="F80" i="8"/>
  <c r="I42" i="8"/>
  <c r="H42" i="8"/>
  <c r="G42" i="8"/>
  <c r="F42" i="8"/>
  <c r="D42" i="8"/>
  <c r="C42" i="8"/>
  <c r="B42" i="8"/>
  <c r="A42" i="8"/>
  <c r="A41" i="8"/>
  <c r="H40" i="8"/>
  <c r="F40" i="8"/>
  <c r="G40" i="8" s="1"/>
  <c r="B39" i="8"/>
  <c r="B79" i="8" s="1"/>
  <c r="A39" i="8"/>
  <c r="A79" i="8" s="1"/>
  <c r="B38" i="8"/>
  <c r="B78" i="8" s="1"/>
  <c r="A38" i="8"/>
  <c r="A78" i="8" s="1"/>
  <c r="B37" i="8"/>
  <c r="B77" i="8" s="1"/>
  <c r="A37" i="8"/>
  <c r="A77" i="8" s="1"/>
  <c r="B36" i="8"/>
  <c r="B76" i="8" s="1"/>
  <c r="A36" i="8"/>
  <c r="A76" i="8" s="1"/>
  <c r="B35" i="8"/>
  <c r="B75" i="8" s="1"/>
  <c r="A35" i="8"/>
  <c r="A75" i="8" s="1"/>
  <c r="B34" i="8"/>
  <c r="B74" i="8" s="1"/>
  <c r="A34" i="8"/>
  <c r="A74" i="8" s="1"/>
  <c r="B33" i="8"/>
  <c r="B73" i="8" s="1"/>
  <c r="A33" i="8"/>
  <c r="A73" i="8" s="1"/>
  <c r="B32" i="8"/>
  <c r="B72" i="8" s="1"/>
  <c r="A32" i="8"/>
  <c r="A72" i="8" s="1"/>
  <c r="B31" i="8"/>
  <c r="B71" i="8" s="1"/>
  <c r="A31" i="8"/>
  <c r="A71" i="8" s="1"/>
  <c r="B30" i="8"/>
  <c r="B70" i="8" s="1"/>
  <c r="A30" i="8"/>
  <c r="A70" i="8" s="1"/>
  <c r="B29" i="8"/>
  <c r="B69" i="8" s="1"/>
  <c r="A29" i="8"/>
  <c r="A69" i="8" s="1"/>
  <c r="B28" i="8"/>
  <c r="B68" i="8" s="1"/>
  <c r="A28" i="8"/>
  <c r="A68" i="8" s="1"/>
  <c r="B27" i="8"/>
  <c r="B67" i="8" s="1"/>
  <c r="A27" i="8"/>
  <c r="A67" i="8" s="1"/>
  <c r="B26" i="8"/>
  <c r="B66" i="8" s="1"/>
  <c r="A26" i="8"/>
  <c r="A66" i="8" s="1"/>
  <c r="B25" i="8"/>
  <c r="B65" i="8" s="1"/>
  <c r="A25" i="8"/>
  <c r="A65" i="8" s="1"/>
  <c r="B24" i="8"/>
  <c r="B64" i="8" s="1"/>
  <c r="A24" i="8"/>
  <c r="A64" i="8" s="1"/>
  <c r="B23" i="8"/>
  <c r="B63" i="8" s="1"/>
  <c r="A23" i="8"/>
  <c r="A63" i="8" s="1"/>
  <c r="B22" i="8"/>
  <c r="B62" i="8" s="1"/>
  <c r="A22" i="8"/>
  <c r="A62" i="8" s="1"/>
  <c r="B21" i="8"/>
  <c r="B61" i="8" s="1"/>
  <c r="A21" i="8"/>
  <c r="A61" i="8" s="1"/>
  <c r="B20" i="8"/>
  <c r="B60" i="8" s="1"/>
  <c r="A20" i="8"/>
  <c r="A60" i="8" s="1"/>
  <c r="B19" i="8"/>
  <c r="B59" i="8" s="1"/>
  <c r="A19" i="8"/>
  <c r="A59" i="8" s="1"/>
  <c r="B18" i="8"/>
  <c r="B58" i="8" s="1"/>
  <c r="A18" i="8"/>
  <c r="A58" i="8" s="1"/>
  <c r="B17" i="8"/>
  <c r="B57" i="8" s="1"/>
  <c r="A17" i="8"/>
  <c r="A57" i="8" s="1"/>
  <c r="B16" i="8"/>
  <c r="B56" i="8" s="1"/>
  <c r="A16" i="8"/>
  <c r="A56" i="8" s="1"/>
  <c r="B15" i="8"/>
  <c r="B55" i="8" s="1"/>
  <c r="A15" i="8"/>
  <c r="A55" i="8" s="1"/>
  <c r="B14" i="8"/>
  <c r="B54" i="8" s="1"/>
  <c r="A14" i="8"/>
  <c r="A54" i="8" s="1"/>
  <c r="B13" i="8"/>
  <c r="B53" i="8" s="1"/>
  <c r="A13" i="8"/>
  <c r="A53" i="8" s="1"/>
  <c r="B12" i="8"/>
  <c r="B52" i="8" s="1"/>
  <c r="A12" i="8"/>
  <c r="A52" i="8" s="1"/>
  <c r="B11" i="8"/>
  <c r="B51" i="8" s="1"/>
  <c r="A11" i="8"/>
  <c r="A51" i="8" s="1"/>
  <c r="B10" i="8"/>
  <c r="B50" i="8" s="1"/>
  <c r="A10" i="8"/>
  <c r="A50" i="8" s="1"/>
  <c r="B9" i="8"/>
  <c r="B49" i="8" s="1"/>
  <c r="A9" i="8"/>
  <c r="A49" i="8" s="1"/>
  <c r="B8" i="8"/>
  <c r="B48" i="8" s="1"/>
  <c r="A8" i="8"/>
  <c r="A48" i="8" s="1"/>
  <c r="B7" i="8"/>
  <c r="B47" i="8" s="1"/>
  <c r="A7" i="8"/>
  <c r="A47" i="8" s="1"/>
  <c r="B6" i="8"/>
  <c r="B46" i="8" s="1"/>
  <c r="A6" i="8"/>
  <c r="A46" i="8" s="1"/>
  <c r="B5" i="8"/>
  <c r="B45" i="8" s="1"/>
  <c r="A5" i="8"/>
  <c r="A45" i="8" s="1"/>
  <c r="B4" i="8"/>
  <c r="B44" i="8" s="1"/>
  <c r="A4" i="8"/>
  <c r="A44" i="8" s="1"/>
  <c r="B3" i="8"/>
  <c r="B43" i="8" s="1"/>
  <c r="A3" i="8"/>
  <c r="A43" i="8" s="1"/>
  <c r="E42" i="8"/>
  <c r="A1" i="8"/>
  <c r="C80" i="8" l="1"/>
  <c r="E40" i="8"/>
  <c r="E80" i="8"/>
  <c r="D80" i="8"/>
  <c r="D40" i="8"/>
  <c r="C40" i="8"/>
  <c r="F8" i="6" a="1"/>
  <c r="F8" i="6" s="1"/>
  <c r="F9" i="6" a="1"/>
  <c r="F9" i="6" s="1"/>
  <c r="J9" i="6" s="1"/>
  <c r="F10" i="6" a="1"/>
  <c r="F10" i="6" s="1"/>
  <c r="F11" i="6" a="1"/>
  <c r="F11" i="6" s="1"/>
  <c r="F12" i="6" a="1"/>
  <c r="F12" i="6" s="1"/>
  <c r="F13" i="6" a="1"/>
  <c r="F13" i="6" s="1"/>
  <c r="J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38" i="6" a="1"/>
  <c r="F38" i="6" s="1"/>
  <c r="F39" i="6" a="1"/>
  <c r="F39" i="6" s="1"/>
  <c r="F40" i="6" a="1"/>
  <c r="F40" i="6" s="1"/>
  <c r="F41" i="6" a="1"/>
  <c r="F41" i="6" s="1"/>
  <c r="F42" i="6" a="1"/>
  <c r="F42" i="6" s="1"/>
  <c r="F43" i="6" a="1"/>
  <c r="F43" i="6" s="1"/>
  <c r="F44" i="6" a="1"/>
  <c r="F44" i="6" s="1"/>
  <c r="F45" i="6" a="1"/>
  <c r="F45" i="6" s="1"/>
  <c r="F46" i="6" a="1"/>
  <c r="F46" i="6" s="1"/>
  <c r="F47" i="6" a="1"/>
  <c r="F47" i="6" s="1"/>
  <c r="F48" i="6" a="1"/>
  <c r="F48" i="6" s="1"/>
  <c r="F49" i="6" a="1"/>
  <c r="F49" i="6" s="1"/>
  <c r="F50" i="6" a="1"/>
  <c r="F50" i="6" s="1"/>
  <c r="F51" i="6" a="1"/>
  <c r="F51" i="6" s="1"/>
  <c r="F52" i="6" a="1"/>
  <c r="F52" i="6" s="1"/>
  <c r="F53" i="6" a="1"/>
  <c r="F53" i="6" s="1"/>
  <c r="F54" i="6" a="1"/>
  <c r="F54" i="6" s="1"/>
  <c r="F55" i="6" a="1"/>
  <c r="F55" i="6" s="1"/>
  <c r="F56" i="6" a="1"/>
  <c r="F56" i="6" s="1"/>
  <c r="F7" i="6" a="1"/>
  <c r="F7" i="6" s="1"/>
  <c r="F8" i="7" a="1"/>
  <c r="F8" i="7" s="1"/>
  <c r="F9" i="7" a="1"/>
  <c r="F9" i="7" s="1"/>
  <c r="F10" i="7" a="1"/>
  <c r="F10" i="7" s="1"/>
  <c r="F11" i="7" a="1"/>
  <c r="F11" i="7" s="1"/>
  <c r="F12" i="7" a="1"/>
  <c r="F12" i="7" s="1"/>
  <c r="F13" i="7" a="1"/>
  <c r="F13" i="7" s="1"/>
  <c r="F14" i="7" a="1"/>
  <c r="F14" i="7" s="1"/>
  <c r="F15" i="7" a="1"/>
  <c r="F15" i="7" s="1"/>
  <c r="F16" i="7" a="1"/>
  <c r="F16" i="7" s="1"/>
  <c r="F17" i="7" a="1"/>
  <c r="F17" i="7" s="1"/>
  <c r="F18" i="7" a="1"/>
  <c r="F18" i="7" s="1"/>
  <c r="F19" i="7" a="1"/>
  <c r="F19" i="7" s="1"/>
  <c r="F20" i="7" a="1"/>
  <c r="F20" i="7" s="1"/>
  <c r="F21" i="7" a="1"/>
  <c r="F21" i="7" s="1"/>
  <c r="F22" i="7" a="1"/>
  <c r="F22" i="7" s="1"/>
  <c r="F23" i="7" a="1"/>
  <c r="F23" i="7" s="1"/>
  <c r="F24" i="7" a="1"/>
  <c r="F24" i="7" s="1"/>
  <c r="F25" i="7" a="1"/>
  <c r="F25" i="7" s="1"/>
  <c r="F26" i="7" a="1"/>
  <c r="F26" i="7" s="1"/>
  <c r="F27" i="7" a="1"/>
  <c r="F27" i="7" s="1"/>
  <c r="F28" i="7" a="1"/>
  <c r="F28" i="7" s="1"/>
  <c r="F29" i="7" a="1"/>
  <c r="F29" i="7" s="1"/>
  <c r="F30" i="7" a="1"/>
  <c r="F30" i="7" s="1"/>
  <c r="F31" i="7" a="1"/>
  <c r="F31" i="7" s="1"/>
  <c r="F32" i="7" a="1"/>
  <c r="F32" i="7" s="1"/>
  <c r="F33" i="7" a="1"/>
  <c r="F33" i="7" s="1"/>
  <c r="F34" i="7" a="1"/>
  <c r="F34" i="7" s="1"/>
  <c r="F35" i="7" a="1"/>
  <c r="F35" i="7" s="1"/>
  <c r="F36" i="7" a="1"/>
  <c r="F36" i="7" s="1"/>
  <c r="F37" i="7" a="1"/>
  <c r="F37" i="7" s="1"/>
  <c r="F38" i="7" a="1"/>
  <c r="F38" i="7" s="1"/>
  <c r="F39" i="7" a="1"/>
  <c r="F39" i="7" s="1"/>
  <c r="F40" i="7" a="1"/>
  <c r="F40" i="7" s="1"/>
  <c r="F41" i="7" a="1"/>
  <c r="F41" i="7" s="1"/>
  <c r="F42" i="7" a="1"/>
  <c r="F42" i="7" s="1"/>
  <c r="F43" i="7" a="1"/>
  <c r="F43" i="7" s="1"/>
  <c r="F44" i="7" a="1"/>
  <c r="F44" i="7" s="1"/>
  <c r="F45" i="7" a="1"/>
  <c r="F45" i="7" s="1"/>
  <c r="F46" i="7" a="1"/>
  <c r="F46" i="7" s="1"/>
  <c r="F47" i="7" a="1"/>
  <c r="F47" i="7" s="1"/>
  <c r="F48" i="7" a="1"/>
  <c r="F48" i="7" s="1"/>
  <c r="F49" i="7" a="1"/>
  <c r="F49" i="7" s="1"/>
  <c r="F50" i="7" a="1"/>
  <c r="F50" i="7" s="1"/>
  <c r="F51" i="7" a="1"/>
  <c r="F51" i="7" s="1"/>
  <c r="F52" i="7" a="1"/>
  <c r="F52" i="7" s="1"/>
  <c r="F53" i="7" a="1"/>
  <c r="F53" i="7" s="1"/>
  <c r="F54" i="7" a="1"/>
  <c r="F54" i="7" s="1"/>
  <c r="F55" i="7" a="1"/>
  <c r="F55" i="7" s="1"/>
  <c r="F56" i="7" a="1"/>
  <c r="F56" i="7" s="1"/>
  <c r="F7" i="7" a="1"/>
  <c r="F7" i="7" s="1"/>
  <c r="C2" i="7"/>
  <c r="J56" i="7"/>
  <c r="I56" i="7"/>
  <c r="J55" i="7"/>
  <c r="I55" i="7"/>
  <c r="J54" i="7"/>
  <c r="I54" i="7"/>
  <c r="J53" i="7"/>
  <c r="I53" i="7"/>
  <c r="J52" i="7"/>
  <c r="I52" i="7"/>
  <c r="J51" i="7"/>
  <c r="I51" i="7"/>
  <c r="J50" i="7"/>
  <c r="I50" i="7"/>
  <c r="J49" i="7"/>
  <c r="I49" i="7"/>
  <c r="J48" i="7"/>
  <c r="I48" i="7"/>
  <c r="J47" i="7"/>
  <c r="I47" i="7"/>
  <c r="J46" i="7"/>
  <c r="I46" i="7"/>
  <c r="J45" i="7"/>
  <c r="I45" i="7"/>
  <c r="J44" i="7"/>
  <c r="I44" i="7"/>
  <c r="J43" i="7"/>
  <c r="I43" i="7"/>
  <c r="J42" i="7"/>
  <c r="I42" i="7"/>
  <c r="J41" i="7"/>
  <c r="I41" i="7"/>
  <c r="J40" i="7"/>
  <c r="I40" i="7"/>
  <c r="J39" i="7"/>
  <c r="I39" i="7"/>
  <c r="J38" i="7"/>
  <c r="I38" i="7"/>
  <c r="J37" i="7"/>
  <c r="I37" i="7"/>
  <c r="J36" i="7"/>
  <c r="I36" i="7"/>
  <c r="J35" i="7"/>
  <c r="I35" i="7"/>
  <c r="J34" i="7"/>
  <c r="I34" i="7"/>
  <c r="J33" i="7"/>
  <c r="I33" i="7"/>
  <c r="J32" i="7"/>
  <c r="I32" i="7"/>
  <c r="J31" i="7"/>
  <c r="I31" i="7"/>
  <c r="J30" i="7"/>
  <c r="I30" i="7"/>
  <c r="J29" i="7"/>
  <c r="I29" i="7"/>
  <c r="J28" i="7"/>
  <c r="I28" i="7"/>
  <c r="J27" i="7"/>
  <c r="I27" i="7"/>
  <c r="J26" i="7"/>
  <c r="I26" i="7"/>
  <c r="J25" i="7"/>
  <c r="I25" i="7"/>
  <c r="J24" i="7"/>
  <c r="I24" i="7"/>
  <c r="J23" i="7"/>
  <c r="I23" i="7"/>
  <c r="J22" i="7"/>
  <c r="I22" i="7"/>
  <c r="J21" i="7"/>
  <c r="I21" i="7"/>
  <c r="J20" i="7"/>
  <c r="I20" i="7"/>
  <c r="J19" i="7"/>
  <c r="I19" i="7"/>
  <c r="J18" i="7"/>
  <c r="I18" i="7"/>
  <c r="J17" i="7"/>
  <c r="I17" i="7"/>
  <c r="J16" i="7"/>
  <c r="I16" i="7"/>
  <c r="J15" i="7"/>
  <c r="I15" i="7"/>
  <c r="J14" i="7"/>
  <c r="I14" i="7"/>
  <c r="J13" i="7"/>
  <c r="I13" i="7"/>
  <c r="J12" i="7"/>
  <c r="I12" i="7"/>
  <c r="J11" i="7"/>
  <c r="I11" i="7"/>
  <c r="J10" i="7"/>
  <c r="I10" i="7"/>
  <c r="J9" i="7"/>
  <c r="I9" i="7"/>
  <c r="J8" i="7"/>
  <c r="I8" i="7"/>
  <c r="J7" i="7"/>
  <c r="I7" i="7"/>
  <c r="I4" i="7" s="1"/>
  <c r="U5" i="7"/>
  <c r="T5" i="7"/>
  <c r="S5" i="7"/>
  <c r="R5" i="7"/>
  <c r="Q5" i="7"/>
  <c r="H4" i="7"/>
  <c r="G4" i="7"/>
  <c r="C2" i="6"/>
  <c r="J56" i="6"/>
  <c r="I56" i="6"/>
  <c r="J55" i="6"/>
  <c r="I55" i="6"/>
  <c r="J54" i="6"/>
  <c r="I54" i="6"/>
  <c r="J53" i="6"/>
  <c r="I53" i="6"/>
  <c r="J52" i="6"/>
  <c r="I52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I13" i="6"/>
  <c r="J12" i="6"/>
  <c r="I12" i="6"/>
  <c r="J11" i="6"/>
  <c r="I11" i="6"/>
  <c r="J10" i="6"/>
  <c r="I10" i="6"/>
  <c r="I9" i="6"/>
  <c r="J8" i="6"/>
  <c r="I8" i="6"/>
  <c r="J7" i="6"/>
  <c r="I7" i="6"/>
  <c r="U5" i="6"/>
  <c r="T5" i="6"/>
  <c r="S5" i="6"/>
  <c r="R5" i="6"/>
  <c r="Q5" i="6"/>
  <c r="H4" i="6"/>
  <c r="G4" i="6"/>
  <c r="H30" i="2"/>
  <c r="E30" i="2"/>
  <c r="H26" i="2"/>
  <c r="E26" i="2"/>
  <c r="I4" i="6" l="1"/>
  <c r="H44" i="2"/>
  <c r="E43" i="2"/>
  <c r="E44" i="2"/>
  <c r="H43" i="2"/>
  <c r="E32" i="2"/>
  <c r="D7" i="2"/>
  <c r="F7" i="2"/>
  <c r="D4" i="7" s="1"/>
  <c r="G7" i="2"/>
  <c r="C7" i="2"/>
  <c r="D4" i="6" s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7" i="2"/>
  <c r="H28" i="2"/>
  <c r="H29" i="2"/>
  <c r="H31" i="2"/>
  <c r="H32" i="2"/>
  <c r="H33" i="2"/>
  <c r="H34" i="2"/>
  <c r="H35" i="2"/>
  <c r="H36" i="2"/>
  <c r="H37" i="2"/>
  <c r="H38" i="2"/>
  <c r="H39" i="2"/>
  <c r="H40" i="2"/>
  <c r="H41" i="2"/>
  <c r="H42" i="2"/>
  <c r="H45" i="2"/>
  <c r="H46" i="2"/>
  <c r="H47" i="2"/>
  <c r="H9" i="2"/>
  <c r="H10" i="2"/>
  <c r="H8" i="2"/>
  <c r="E33" i="2"/>
  <c r="E34" i="2"/>
  <c r="E35" i="2"/>
  <c r="E36" i="2"/>
  <c r="E37" i="2"/>
  <c r="E38" i="2"/>
  <c r="E39" i="2"/>
  <c r="E40" i="2"/>
  <c r="E41" i="2"/>
  <c r="E42" i="2"/>
  <c r="E45" i="2"/>
  <c r="E46" i="2"/>
  <c r="E47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7" i="2"/>
  <c r="E28" i="2"/>
  <c r="E29" i="2"/>
  <c r="E31" i="2"/>
  <c r="E8" i="2"/>
  <c r="H7" i="2" l="1"/>
  <c r="F4" i="7" s="1"/>
  <c r="J4" i="7" s="1"/>
  <c r="E7" i="2"/>
  <c r="F4" i="6" s="1"/>
  <c r="J4" i="6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<sst xmlns="http://schemas.openxmlformats.org/spreadsheetml/2006/main" count="676" uniqueCount="120">
  <si>
    <t>20J1</t>
  </si>
  <si>
    <t>Total budgété N</t>
  </si>
  <si>
    <t>Disponible</t>
  </si>
  <si>
    <t>20J2</t>
  </si>
  <si>
    <t>Alimentation</t>
  </si>
  <si>
    <t>Contrats Prestations Services</t>
  </si>
  <si>
    <t>Carburants</t>
  </si>
  <si>
    <t>Autres Fournitures</t>
  </si>
  <si>
    <t>Petits Equipements</t>
  </si>
  <si>
    <t>Livres</t>
  </si>
  <si>
    <t>Fournitures</t>
  </si>
  <si>
    <t>Locations Mobilières</t>
  </si>
  <si>
    <t xml:space="preserve"> Documentation Générale</t>
  </si>
  <si>
    <t>Formation</t>
  </si>
  <si>
    <t>Fêtes et Cérémonies</t>
  </si>
  <si>
    <t>Transports Collectifs</t>
  </si>
  <si>
    <t>Frais de Communication</t>
  </si>
  <si>
    <t>Annonces et insertions</t>
  </si>
  <si>
    <t>Publicité, publications, relations publiques / Divers</t>
  </si>
  <si>
    <t>Maintenance</t>
  </si>
  <si>
    <t>Frais de Port</t>
  </si>
  <si>
    <t>Autres Droits</t>
  </si>
  <si>
    <t>Pharmacie</t>
  </si>
  <si>
    <t>Rémunérations d'intermédiaires et honoraires / Divers</t>
  </si>
  <si>
    <t>Voyages et déplacements</t>
  </si>
  <si>
    <t>Assurance</t>
  </si>
  <si>
    <t>Combustible</t>
  </si>
  <si>
    <t>Fournitures Administratives</t>
  </si>
  <si>
    <t>Fournitures Entretien</t>
  </si>
  <si>
    <t>Amendes Fiscales et Pénales</t>
  </si>
  <si>
    <t>Récupérations Mobilières</t>
  </si>
  <si>
    <t>Fournitures scolaires</t>
  </si>
  <si>
    <t>Entretien et réparations sur autres biens mobiliers</t>
  </si>
  <si>
    <t>Autres charges exceptionnelles</t>
  </si>
  <si>
    <t>Achats de prestations de services</t>
  </si>
  <si>
    <t>Entretiens et Réparations bâtiments</t>
  </si>
  <si>
    <t>Autres frais</t>
  </si>
  <si>
    <t>Etudes et Recherches</t>
  </si>
  <si>
    <t>Concours divers (cotisations...)</t>
  </si>
  <si>
    <t>Autres</t>
  </si>
  <si>
    <t>BP consolidé</t>
  </si>
  <si>
    <t>Virements crédits</t>
  </si>
  <si>
    <t>FERME PEDAGOGIQUE 20J1</t>
  </si>
  <si>
    <t>Nature</t>
  </si>
  <si>
    <t>Libellé</t>
  </si>
  <si>
    <t>CENTRE ANIMATION JEUNESSE 20J2</t>
  </si>
  <si>
    <t>Matériel roulant</t>
  </si>
  <si>
    <t>Transports collectifs du personnel</t>
  </si>
  <si>
    <t>Services bancaires et assimilés</t>
  </si>
  <si>
    <t>Sommaire</t>
  </si>
  <si>
    <t>CLIQUE ICI POUR VERIFIER LE BUDGET ALLOUE AU DEPART</t>
  </si>
  <si>
    <t>Dates</t>
  </si>
  <si>
    <t>Codes</t>
  </si>
  <si>
    <t>Libellé de l'action</t>
  </si>
  <si>
    <t>N° Bon de Commande</t>
  </si>
  <si>
    <t>Alloué</t>
  </si>
  <si>
    <t>Engagé</t>
  </si>
  <si>
    <t>Emis</t>
  </si>
  <si>
    <t>Ecart</t>
  </si>
  <si>
    <t>Inscriptions</t>
  </si>
  <si>
    <t>Prestation Service Ordinaire</t>
  </si>
  <si>
    <t>Prestation Service Temps Libre</t>
  </si>
  <si>
    <t>Subvention Conseil Général</t>
  </si>
  <si>
    <t>Prises en charge Conseil Général</t>
  </si>
  <si>
    <t>Prises en charge Comité d'Entreprise</t>
  </si>
  <si>
    <t>611 : Contrats Prestations Services</t>
  </si>
  <si>
    <t>616 : Assurance</t>
  </si>
  <si>
    <t>617 : Etudes et Recherches</t>
  </si>
  <si>
    <t>6042 : Achats de prestations de services</t>
  </si>
  <si>
    <t>6064 : Fournitures Administratives</t>
  </si>
  <si>
    <t>6065 : Livres</t>
  </si>
  <si>
    <t>6067 : Fournitures scolaires</t>
  </si>
  <si>
    <t>6068 : Fournitures</t>
  </si>
  <si>
    <t>6135 : Locations Mobilières</t>
  </si>
  <si>
    <t>6156 : Maintenance</t>
  </si>
  <si>
    <t>6182 :  Documentation Générale</t>
  </si>
  <si>
    <t>6184 : Formation</t>
  </si>
  <si>
    <t>6188 : Autres frais</t>
  </si>
  <si>
    <t>6228 : Rémunérations d'intermédiaires et honoraires / Divers</t>
  </si>
  <si>
    <t>6231 : Annonces et insertions</t>
  </si>
  <si>
    <t>6232 : Fêtes et Cérémonies</t>
  </si>
  <si>
    <t>6238 : Publicité, publications, relations publiques / Divers</t>
  </si>
  <si>
    <t>6245 : Transports Collectifs</t>
  </si>
  <si>
    <t>6247 : Transports collectifs du personnel</t>
  </si>
  <si>
    <t>6251 : Voyages et déplacements</t>
  </si>
  <si>
    <t>6261 : Frais de Port</t>
  </si>
  <si>
    <t>6262 : Frais de Communication</t>
  </si>
  <si>
    <t>627 : Services bancaires et assimilés</t>
  </si>
  <si>
    <t>6281 : Concours divers (cotisations...)</t>
  </si>
  <si>
    <t>6288 : Autres</t>
  </si>
  <si>
    <t>6358 : Autres Droits</t>
  </si>
  <si>
    <t>6475 : Pharmacie</t>
  </si>
  <si>
    <t>6712 : Amendes Fiscales et Pénales</t>
  </si>
  <si>
    <t>6718 : Autres charges exceptionnelles</t>
  </si>
  <si>
    <t>60621 : Combustible</t>
  </si>
  <si>
    <t>60622 : Carburants</t>
  </si>
  <si>
    <t>60623 : Alimentation</t>
  </si>
  <si>
    <t>60628 : Autres Fournitures</t>
  </si>
  <si>
    <t>60631 : Fournitures Entretien</t>
  </si>
  <si>
    <t>60632 : Petits Equipements</t>
  </si>
  <si>
    <t>61351 : Matériel roulant</t>
  </si>
  <si>
    <t>61358 : Autres</t>
  </si>
  <si>
    <t>61522 : Entretiens et Réparations bâtiments</t>
  </si>
  <si>
    <t>61551 : Récupérations Mobilières</t>
  </si>
  <si>
    <t>61558 : Entretien et réparations sur autres biens mobiliers</t>
  </si>
  <si>
    <t/>
  </si>
  <si>
    <t>6182 : Documentation Générale</t>
  </si>
  <si>
    <t>6247 : Transports Collectifs</t>
  </si>
  <si>
    <t>BUDGET GENERAL</t>
  </si>
  <si>
    <t>Année</t>
  </si>
  <si>
    <t>Après Virement de Crédits</t>
  </si>
  <si>
    <t>Õ</t>
  </si>
  <si>
    <t>Ö</t>
  </si>
  <si>
    <t>Ferme Pédagogique</t>
  </si>
  <si>
    <t>Centre Animation Jeunesse</t>
  </si>
  <si>
    <t>Solde</t>
  </si>
  <si>
    <t>BP 2025</t>
  </si>
  <si>
    <t>Si augmentation de la ligne budgétaire, fournir : Une présentation du Projet, 
vos motivations et des justificatifs (devis, facture N-1, etc.)</t>
  </si>
  <si>
    <t>TOTAL</t>
  </si>
  <si>
    <t>Crédits engagés : Réalisés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</si>
</sst>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Red]\+#,##0.00\ &quot;€&quot;;[Blue]\-#,##0.00\ &quot;€&quot;;#,##0.00\ &quot;€&quot;"/>
    <numFmt numFmtId="166" formatCode="[Red]\+#,##0.00\ &quot;€&quot;;[Blue]\-#,##0.00\ &quot;€&quot;"/>
  </numFmts>
  <fonts count="34" x14ac:knownFonts="1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4"/>
      <color indexed="12"/>
      <name val="Arial"/>
      <family val="2"/>
    </font>
    <font>
      <sz val="10"/>
      <color indexed="42"/>
      <name val="Arial"/>
      <family val="2"/>
    </font>
    <font>
      <b/>
      <sz val="10"/>
      <color rgb="FF0000FF"/>
      <name val="Arial"/>
      <family val="2"/>
    </font>
    <font>
      <u/>
      <sz val="10"/>
      <color theme="10"/>
      <name val="Arial"/>
      <family val="2"/>
    </font>
    <font>
      <sz val="14"/>
      <color rgb="FFFF0000"/>
      <name val="Wingdings"/>
      <charset val="2"/>
    </font>
    <font>
      <sz val="14"/>
      <color rgb="FF0000FF"/>
      <name val="Arial"/>
      <family val="2"/>
    </font>
    <font>
      <b/>
      <sz val="10"/>
      <color rgb="FFFF0000"/>
      <name val="Wingdings"/>
      <charset val="2"/>
    </font>
  </fonts>
  <fills count="4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5" tint="0.79998168889431442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44" fontId="24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159">
    <xf numFmtId="0" fontId="0" fillId="0" borderId="0" xfId="0"/>
    <xf numFmtId="0" fontId="0" fillId="0" borderId="0" xfId="0" applyAlignment="1">
      <alignment horizontal="left"/>
    </xf>
    <xf numFmtId="4" fontId="0" fillId="0" borderId="14" xfId="0" applyNumberFormat="1" applyBorder="1" applyAlignment="1">
      <alignment vertical="center"/>
    </xf>
    <xf numFmtId="4" fontId="0" fillId="0" borderId="10" xfId="0" applyNumberFormat="1" applyBorder="1" applyAlignment="1">
      <alignment vertical="center"/>
    </xf>
    <xf numFmtId="4" fontId="0" fillId="0" borderId="11" xfId="0" applyNumberFormat="1" applyBorder="1" applyAlignment="1">
      <alignment vertical="center"/>
    </xf>
    <xf numFmtId="4" fontId="1" fillId="0" borderId="10" xfId="0" applyNumberFormat="1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vertical="center"/>
    </xf>
    <xf numFmtId="4" fontId="0" fillId="0" borderId="19" xfId="0" applyNumberFormat="1" applyBorder="1" applyAlignment="1">
      <alignment vertical="center"/>
    </xf>
    <xf numFmtId="4" fontId="0" fillId="0" borderId="20" xfId="0" applyNumberFormat="1" applyBorder="1" applyAlignment="1">
      <alignment vertical="center"/>
    </xf>
    <xf numFmtId="4" fontId="0" fillId="0" borderId="21" xfId="0" applyNumberFormat="1" applyBorder="1" applyAlignment="1">
      <alignment vertical="center"/>
    </xf>
    <xf numFmtId="4" fontId="2" fillId="0" borderId="10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35" borderId="0" xfId="0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horizontal="left" vertical="center"/>
      <protection hidden="1"/>
    </xf>
    <xf numFmtId="164" fontId="0" fillId="35" borderId="0" xfId="0" applyNumberFormat="1" applyFill="1" applyAlignment="1" applyProtection="1">
      <alignment vertical="center"/>
      <protection hidden="1"/>
    </xf>
    <xf numFmtId="0" fontId="26" fillId="0" borderId="25" xfId="0" applyFont="1" applyBorder="1" applyAlignment="1" applyProtection="1">
      <alignment horizontal="center" vertical="center"/>
      <protection hidden="1"/>
    </xf>
    <xf numFmtId="0" fontId="21" fillId="35" borderId="0" xfId="0" applyFont="1" applyFill="1" applyAlignment="1" applyProtection="1">
      <alignment horizontal="left" vertical="center"/>
      <protection hidden="1"/>
    </xf>
    <xf numFmtId="8" fontId="1" fillId="35" borderId="0" xfId="0" applyNumberFormat="1" applyFont="1" applyFill="1" applyAlignment="1" applyProtection="1">
      <alignment vertical="center"/>
      <protection hidden="1"/>
    </xf>
    <xf numFmtId="164" fontId="1" fillId="35" borderId="0" xfId="0" applyNumberFormat="1" applyFont="1" applyFill="1" applyAlignment="1" applyProtection="1">
      <alignment horizontal="center" vertical="center"/>
      <protection hidden="1"/>
    </xf>
    <xf numFmtId="164" fontId="22" fillId="38" borderId="12" xfId="0" applyNumberFormat="1" applyFont="1" applyFill="1" applyBorder="1" applyAlignment="1" applyProtection="1">
      <alignment horizontal="center" vertical="center"/>
      <protection hidden="1"/>
    </xf>
    <xf numFmtId="0" fontId="1" fillId="36" borderId="12" xfId="0" applyFont="1" applyFill="1" applyBorder="1" applyAlignment="1" applyProtection="1">
      <alignment horizontal="center" vertical="center"/>
      <protection hidden="1"/>
    </xf>
    <xf numFmtId="164" fontId="20" fillId="38" borderId="23" xfId="0" applyNumberFormat="1" applyFont="1" applyFill="1" applyBorder="1" applyAlignment="1" applyProtection="1">
      <alignment horizontal="right" vertical="center"/>
      <protection hidden="1"/>
    </xf>
    <xf numFmtId="164" fontId="1" fillId="38" borderId="12" xfId="0" applyNumberFormat="1" applyFont="1" applyFill="1" applyBorder="1" applyAlignment="1" applyProtection="1">
      <alignment horizontal="right" vertical="center"/>
      <protection hidden="1"/>
    </xf>
    <xf numFmtId="164" fontId="1" fillId="38" borderId="12" xfId="0" applyNumberFormat="1" applyFont="1" applyFill="1" applyBorder="1" applyAlignment="1" applyProtection="1">
      <alignment vertical="center"/>
      <protection hidden="1"/>
    </xf>
    <xf numFmtId="165" fontId="1" fillId="38" borderId="12" xfId="0" applyNumberFormat="1" applyFont="1" applyFill="1" applyBorder="1" applyAlignment="1" applyProtection="1">
      <alignment vertical="center"/>
      <protection hidden="1"/>
    </xf>
    <xf numFmtId="164" fontId="22" fillId="39" borderId="12" xfId="0" applyNumberFormat="1" applyFont="1" applyFill="1" applyBorder="1" applyAlignment="1" applyProtection="1">
      <alignment vertical="center"/>
      <protection hidden="1"/>
    </xf>
    <xf numFmtId="0" fontId="1" fillId="40" borderId="12" xfId="0" applyFont="1" applyFill="1" applyBorder="1" applyAlignment="1" applyProtection="1">
      <alignment vertical="center"/>
      <protection hidden="1"/>
    </xf>
    <xf numFmtId="0" fontId="1" fillId="41" borderId="12" xfId="0" applyFont="1" applyFill="1" applyBorder="1" applyAlignment="1" applyProtection="1">
      <alignment horizontal="left" vertical="center"/>
      <protection hidden="1"/>
    </xf>
    <xf numFmtId="0" fontId="1" fillId="40" borderId="12" xfId="0" applyFont="1" applyFill="1" applyBorder="1" applyAlignment="1" applyProtection="1">
      <alignment horizontal="center" vertical="center"/>
      <protection hidden="1"/>
    </xf>
    <xf numFmtId="0" fontId="1" fillId="36" borderId="10" xfId="0" applyFont="1" applyFill="1" applyBorder="1" applyAlignment="1" applyProtection="1">
      <alignment horizontal="center" vertical="center"/>
      <protection hidden="1"/>
    </xf>
    <xf numFmtId="0" fontId="1" fillId="35" borderId="10" xfId="0" applyFont="1" applyFill="1" applyBorder="1" applyAlignment="1" applyProtection="1">
      <alignment horizontal="left" vertical="center"/>
      <protection hidden="1"/>
    </xf>
    <xf numFmtId="0" fontId="1" fillId="35" borderId="10" xfId="0" applyFont="1" applyFill="1" applyBorder="1" applyAlignment="1" applyProtection="1">
      <alignment horizontal="center" vertical="center"/>
      <protection hidden="1"/>
    </xf>
    <xf numFmtId="0" fontId="21" fillId="38" borderId="19" xfId="0" applyFont="1" applyFill="1" applyBorder="1" applyAlignment="1" applyProtection="1">
      <alignment horizontal="left" vertical="center"/>
      <protection locked="0"/>
    </xf>
    <xf numFmtId="0" fontId="21" fillId="38" borderId="10" xfId="0" applyFont="1" applyFill="1" applyBorder="1" applyAlignment="1" applyProtection="1">
      <alignment horizontal="left" vertical="center"/>
      <protection locked="0"/>
    </xf>
    <xf numFmtId="0" fontId="21" fillId="38" borderId="15" xfId="0" applyFont="1" applyFill="1" applyBorder="1" applyAlignment="1" applyProtection="1">
      <alignment horizontal="left" vertical="center"/>
      <protection locked="0"/>
    </xf>
    <xf numFmtId="8" fontId="21" fillId="38" borderId="10" xfId="0" applyNumberFormat="1" applyFont="1" applyFill="1" applyBorder="1" applyAlignment="1" applyProtection="1">
      <alignment vertical="center"/>
      <protection hidden="1"/>
    </xf>
    <xf numFmtId="164" fontId="21" fillId="38" borderId="19" xfId="0" applyNumberFormat="1" applyFont="1" applyFill="1" applyBorder="1" applyAlignment="1" applyProtection="1">
      <alignment vertical="center"/>
      <protection locked="0"/>
    </xf>
    <xf numFmtId="164" fontId="21" fillId="38" borderId="15" xfId="0" applyNumberFormat="1" applyFont="1" applyFill="1" applyBorder="1" applyAlignment="1" applyProtection="1">
      <alignment vertical="center"/>
      <protection locked="0"/>
    </xf>
    <xf numFmtId="166" fontId="21" fillId="38" borderId="15" xfId="0" applyNumberFormat="1" applyFont="1" applyFill="1" applyBorder="1" applyAlignment="1" applyProtection="1">
      <alignment vertical="center"/>
      <protection hidden="1"/>
    </xf>
    <xf numFmtId="8" fontId="1" fillId="38" borderId="10" xfId="0" applyNumberFormat="1" applyFont="1" applyFill="1" applyBorder="1" applyAlignment="1" applyProtection="1">
      <alignment vertical="center"/>
      <protection hidden="1"/>
    </xf>
    <xf numFmtId="0" fontId="21" fillId="38" borderId="20" xfId="0" applyFont="1" applyFill="1" applyBorder="1" applyAlignment="1" applyProtection="1">
      <alignment horizontal="left" vertical="center"/>
      <protection locked="0"/>
    </xf>
    <xf numFmtId="0" fontId="21" fillId="38" borderId="14" xfId="0" applyFont="1" applyFill="1" applyBorder="1" applyAlignment="1" applyProtection="1">
      <alignment horizontal="left" vertical="center"/>
      <protection locked="0"/>
    </xf>
    <xf numFmtId="0" fontId="21" fillId="38" borderId="16" xfId="0" applyFont="1" applyFill="1" applyBorder="1" applyAlignment="1" applyProtection="1">
      <alignment horizontal="left" vertical="center"/>
      <protection locked="0"/>
    </xf>
    <xf numFmtId="8" fontId="21" fillId="38" borderId="14" xfId="0" applyNumberFormat="1" applyFont="1" applyFill="1" applyBorder="1" applyAlignment="1" applyProtection="1">
      <alignment vertical="center"/>
      <protection hidden="1"/>
    </xf>
    <xf numFmtId="164" fontId="21" fillId="38" borderId="20" xfId="0" applyNumberFormat="1" applyFont="1" applyFill="1" applyBorder="1" applyAlignment="1" applyProtection="1">
      <alignment vertical="center"/>
      <protection locked="0"/>
    </xf>
    <xf numFmtId="164" fontId="21" fillId="38" borderId="16" xfId="0" applyNumberFormat="1" applyFont="1" applyFill="1" applyBorder="1" applyAlignment="1" applyProtection="1">
      <alignment vertical="center"/>
      <protection locked="0"/>
    </xf>
    <xf numFmtId="166" fontId="21" fillId="38" borderId="16" xfId="0" applyNumberFormat="1" applyFont="1" applyFill="1" applyBorder="1" applyAlignment="1" applyProtection="1">
      <alignment vertical="center"/>
      <protection hidden="1"/>
    </xf>
    <xf numFmtId="8" fontId="1" fillId="38" borderId="14" xfId="0" applyNumberFormat="1" applyFont="1" applyFill="1" applyBorder="1" applyAlignment="1" applyProtection="1">
      <alignment vertical="center"/>
      <protection hidden="1"/>
    </xf>
    <xf numFmtId="0" fontId="1" fillId="35" borderId="0" xfId="0" applyFont="1" applyFill="1" applyAlignment="1" applyProtection="1">
      <alignment horizontal="center" vertical="center"/>
      <protection hidden="1"/>
    </xf>
    <xf numFmtId="0" fontId="1" fillId="35" borderId="0" xfId="0" applyFont="1" applyFill="1" applyAlignment="1" applyProtection="1">
      <alignment vertical="center"/>
      <protection hidden="1"/>
    </xf>
    <xf numFmtId="164" fontId="25" fillId="35" borderId="0" xfId="0" applyNumberFormat="1" applyFont="1" applyFill="1" applyAlignment="1" applyProtection="1">
      <alignment horizontal="left" vertical="center"/>
      <protection hidden="1"/>
    </xf>
    <xf numFmtId="0" fontId="21" fillId="38" borderId="21" xfId="0" applyFont="1" applyFill="1" applyBorder="1" applyAlignment="1" applyProtection="1">
      <alignment horizontal="left" vertical="center"/>
      <protection locked="0"/>
    </xf>
    <xf numFmtId="0" fontId="21" fillId="38" borderId="11" xfId="0" applyFont="1" applyFill="1" applyBorder="1" applyAlignment="1" applyProtection="1">
      <alignment horizontal="left" vertical="center"/>
      <protection locked="0"/>
    </xf>
    <xf numFmtId="0" fontId="21" fillId="38" borderId="17" xfId="0" applyFont="1" applyFill="1" applyBorder="1" applyAlignment="1" applyProtection="1">
      <alignment horizontal="left" vertical="center"/>
      <protection locked="0"/>
    </xf>
    <xf numFmtId="8" fontId="21" fillId="38" borderId="11" xfId="0" applyNumberFormat="1" applyFont="1" applyFill="1" applyBorder="1" applyAlignment="1" applyProtection="1">
      <alignment vertical="center"/>
      <protection hidden="1"/>
    </xf>
    <xf numFmtId="164" fontId="21" fillId="38" borderId="21" xfId="0" applyNumberFormat="1" applyFont="1" applyFill="1" applyBorder="1" applyAlignment="1" applyProtection="1">
      <alignment vertical="center"/>
      <protection locked="0"/>
    </xf>
    <xf numFmtId="164" fontId="21" fillId="38" borderId="17" xfId="0" applyNumberFormat="1" applyFont="1" applyFill="1" applyBorder="1" applyAlignment="1" applyProtection="1">
      <alignment vertical="center"/>
      <protection locked="0"/>
    </xf>
    <xf numFmtId="166" fontId="21" fillId="38" borderId="17" xfId="0" applyNumberFormat="1" applyFont="1" applyFill="1" applyBorder="1" applyAlignment="1" applyProtection="1">
      <alignment vertical="center"/>
      <protection hidden="1"/>
    </xf>
    <xf numFmtId="8" fontId="1" fillId="38" borderId="11" xfId="0" applyNumberFormat="1" applyFont="1" applyFill="1" applyBorder="1" applyAlignment="1" applyProtection="1">
      <alignment vertical="center"/>
      <protection hidden="1"/>
    </xf>
    <xf numFmtId="0" fontId="0" fillId="35" borderId="0" xfId="0" applyFill="1" applyAlignment="1" applyProtection="1">
      <alignment horizontal="left" vertical="center"/>
      <protection hidden="1"/>
    </xf>
    <xf numFmtId="4" fontId="0" fillId="0" borderId="0" xfId="0" applyNumberFormat="1" applyAlignment="1">
      <alignment vertical="center" wrapText="1"/>
    </xf>
    <xf numFmtId="0" fontId="1" fillId="42" borderId="0" xfId="0" applyFont="1" applyFill="1" applyAlignment="1">
      <alignment horizontal="left"/>
    </xf>
    <xf numFmtId="0" fontId="1" fillId="43" borderId="0" xfId="0" applyFont="1" applyFill="1"/>
    <xf numFmtId="4" fontId="1" fillId="43" borderId="0" xfId="0" applyNumberFormat="1" applyFont="1" applyFill="1" applyAlignment="1">
      <alignment vertical="center"/>
    </xf>
    <xf numFmtId="0" fontId="1" fillId="44" borderId="0" xfId="0" applyFont="1" applyFill="1" applyAlignment="1">
      <alignment horizontal="left"/>
    </xf>
    <xf numFmtId="14" fontId="21" fillId="38" borderId="15" xfId="0" applyNumberFormat="1" applyFont="1" applyFill="1" applyBorder="1" applyAlignment="1" applyProtection="1">
      <alignment vertical="center"/>
      <protection locked="0"/>
    </xf>
    <xf numFmtId="14" fontId="21" fillId="38" borderId="16" xfId="0" applyNumberFormat="1" applyFont="1" applyFill="1" applyBorder="1" applyAlignment="1" applyProtection="1">
      <alignment vertical="center"/>
      <protection locked="0"/>
    </xf>
    <xf numFmtId="14" fontId="21" fillId="38" borderId="17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Alignment="1">
      <alignment horizontal="center" vertical="center"/>
    </xf>
    <xf numFmtId="4" fontId="23" fillId="0" borderId="0" xfId="0" applyNumberFormat="1" applyFont="1" applyAlignment="1">
      <alignment horizontal="center" vertical="center"/>
    </xf>
    <xf numFmtId="0" fontId="0" fillId="35" borderId="0" xfId="0" applyFill="1" applyAlignment="1" applyProtection="1">
      <alignment horizontal="center" vertical="center"/>
      <protection hidden="1"/>
    </xf>
    <xf numFmtId="0" fontId="1" fillId="36" borderId="15" xfId="0" applyFont="1" applyFill="1" applyBorder="1" applyAlignment="1" applyProtection="1">
      <alignment horizontal="center" vertical="center"/>
      <protection hidden="1"/>
    </xf>
    <xf numFmtId="0" fontId="1" fillId="36" borderId="16" xfId="0" applyFont="1" applyFill="1" applyBorder="1" applyAlignment="1" applyProtection="1">
      <alignment horizontal="center" vertical="center"/>
      <protection hidden="1"/>
    </xf>
    <xf numFmtId="0" fontId="1" fillId="36" borderId="17" xfId="0" applyFont="1" applyFill="1" applyBorder="1" applyAlignment="1" applyProtection="1">
      <alignment horizontal="center" vertical="center"/>
      <protection hidden="1"/>
    </xf>
    <xf numFmtId="0" fontId="28" fillId="35" borderId="0" xfId="0" applyFont="1" applyFill="1" applyAlignment="1" applyProtection="1">
      <alignment horizontal="center" vertical="center"/>
      <protection hidden="1"/>
    </xf>
    <xf numFmtId="44" fontId="22" fillId="35" borderId="0" xfId="42" applyFont="1" applyFill="1" applyBorder="1" applyAlignment="1" applyProtection="1">
      <alignment vertical="center"/>
      <protection hidden="1"/>
    </xf>
    <xf numFmtId="0" fontId="29" fillId="45" borderId="12" xfId="0" applyFont="1" applyFill="1" applyBorder="1" applyAlignment="1" applyProtection="1">
      <alignment horizontal="center" vertical="center" wrapText="1"/>
      <protection hidden="1"/>
    </xf>
    <xf numFmtId="0" fontId="23" fillId="37" borderId="12" xfId="43" applyFont="1" applyFill="1" applyBorder="1" applyAlignment="1" applyProtection="1">
      <alignment horizontal="center" vertical="center"/>
      <protection hidden="1"/>
    </xf>
    <xf numFmtId="4" fontId="1" fillId="0" borderId="10" xfId="0" applyNumberFormat="1" applyFont="1" applyBorder="1" applyAlignment="1">
      <alignment vertical="center"/>
    </xf>
    <xf numFmtId="0" fontId="31" fillId="45" borderId="27" xfId="0" applyFont="1" applyFill="1" applyBorder="1" applyAlignment="1" applyProtection="1">
      <alignment horizontal="center" vertical="center"/>
      <protection hidden="1"/>
    </xf>
    <xf numFmtId="0" fontId="31" fillId="45" borderId="28" xfId="0" applyFont="1" applyFill="1" applyBorder="1" applyAlignment="1" applyProtection="1">
      <alignment horizontal="center" vertical="center"/>
      <protection hidden="1"/>
    </xf>
    <xf numFmtId="0" fontId="32" fillId="45" borderId="27" xfId="0" applyFont="1" applyFill="1" applyBorder="1" applyAlignment="1" applyProtection="1">
      <alignment horizontal="center" vertical="center"/>
      <protection hidden="1"/>
    </xf>
    <xf numFmtId="0" fontId="29" fillId="45" borderId="12" xfId="0" applyFont="1" applyFill="1" applyBorder="1" applyAlignment="1">
      <alignment horizontal="center" wrapText="1"/>
    </xf>
    <xf numFmtId="0" fontId="33" fillId="45" borderId="12" xfId="0" applyFont="1" applyFill="1" applyBorder="1" applyAlignment="1" applyProtection="1">
      <alignment horizontal="center" vertical="center"/>
      <protection hidden="1"/>
    </xf>
    <xf numFmtId="4" fontId="1" fillId="0" borderId="14" xfId="0" applyNumberFormat="1" applyFont="1" applyBorder="1" applyAlignment="1">
      <alignment vertical="center"/>
    </xf>
    <xf numFmtId="0" fontId="1" fillId="33" borderId="15" xfId="0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vertical="center"/>
    </xf>
    <xf numFmtId="0" fontId="1" fillId="33" borderId="16" xfId="0" applyFont="1" applyFill="1" applyBorder="1" applyAlignment="1">
      <alignment horizontal="center" vertical="center"/>
    </xf>
    <xf numFmtId="4" fontId="1" fillId="33" borderId="0" xfId="0" applyNumberFormat="1" applyFont="1" applyFill="1" applyBorder="1" applyAlignment="1">
      <alignment vertical="center"/>
    </xf>
    <xf numFmtId="0" fontId="1" fillId="33" borderId="0" xfId="0" applyFont="1" applyFill="1" applyBorder="1"/>
    <xf numFmtId="0" fontId="1" fillId="33" borderId="16" xfId="0" applyFont="1" applyFill="1" applyBorder="1" applyAlignment="1">
      <alignment horizontal="center"/>
    </xf>
    <xf numFmtId="4" fontId="1" fillId="33" borderId="0" xfId="0" applyNumberFormat="1" applyFont="1" applyFill="1" applyBorder="1"/>
    <xf numFmtId="0" fontId="1" fillId="33" borderId="17" xfId="0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vertical="center"/>
    </xf>
    <xf numFmtId="4" fontId="1" fillId="0" borderId="10" xfId="0" applyNumberFormat="1" applyFont="1" applyBorder="1" applyAlignment="1">
      <alignment horizontal="center" vertical="center"/>
    </xf>
    <xf numFmtId="4" fontId="1" fillId="0" borderId="14" xfId="0" applyNumberFormat="1" applyFont="1" applyBorder="1" applyAlignment="1">
      <alignment horizontal="center" vertical="center"/>
    </xf>
    <xf numFmtId="4" fontId="20" fillId="33" borderId="17" xfId="0" applyNumberFormat="1" applyFont="1" applyFill="1" applyBorder="1" applyAlignment="1">
      <alignment horizontal="center" vertical="center"/>
    </xf>
    <xf numFmtId="4" fontId="20" fillId="33" borderId="18" xfId="0" applyNumberFormat="1" applyFont="1" applyFill="1" applyBorder="1" applyAlignment="1">
      <alignment horizontal="center" vertical="center"/>
    </xf>
    <xf numFmtId="4" fontId="20" fillId="33" borderId="21" xfId="0" applyNumberFormat="1" applyFont="1" applyFill="1" applyBorder="1" applyAlignment="1">
      <alignment horizontal="center" vertical="center"/>
    </xf>
    <xf numFmtId="4" fontId="20" fillId="34" borderId="17" xfId="0" applyNumberFormat="1" applyFont="1" applyFill="1" applyBorder="1" applyAlignment="1">
      <alignment horizontal="center" vertical="center"/>
    </xf>
    <xf numFmtId="4" fontId="20" fillId="34" borderId="18" xfId="0" applyNumberFormat="1" applyFont="1" applyFill="1" applyBorder="1" applyAlignment="1">
      <alignment horizontal="center" vertical="center"/>
    </xf>
    <xf numFmtId="4" fontId="20" fillId="34" borderId="21" xfId="0" applyNumberFormat="1" applyFont="1" applyFill="1" applyBorder="1" applyAlignment="1">
      <alignment horizontal="center"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3" fillId="37" borderId="14" xfId="43" applyFont="1" applyFill="1" applyBorder="1" applyAlignment="1" applyProtection="1">
      <alignment horizontal="center" vertical="center"/>
      <protection hidden="1"/>
    </xf>
    <xf numFmtId="0" fontId="23" fillId="37" borderId="11" xfId="43" applyFont="1" applyFill="1" applyBorder="1" applyAlignment="1" applyProtection="1">
      <alignment horizontal="center" vertical="center"/>
      <protection hidden="1"/>
    </xf>
    <xf numFmtId="4" fontId="1" fillId="33" borderId="15" xfId="0" applyNumberFormat="1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horizontal="center" vertical="center"/>
    </xf>
    <xf numFmtId="4" fontId="1" fillId="33" borderId="19" xfId="0" applyNumberFormat="1" applyFont="1" applyFill="1" applyBorder="1" applyAlignment="1">
      <alignment horizontal="center" vertical="center"/>
    </xf>
    <xf numFmtId="4" fontId="1" fillId="33" borderId="17" xfId="0" applyNumberFormat="1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horizontal="center" vertical="center"/>
    </xf>
    <xf numFmtId="4" fontId="1" fillId="33" borderId="21" xfId="0" applyNumberFormat="1" applyFont="1" applyFill="1" applyBorder="1" applyAlignment="1">
      <alignment horizontal="center" vertical="center"/>
    </xf>
    <xf numFmtId="4" fontId="1" fillId="34" borderId="15" xfId="0" applyNumberFormat="1" applyFont="1" applyFill="1" applyBorder="1" applyAlignment="1">
      <alignment horizontal="center" vertical="center"/>
    </xf>
    <xf numFmtId="4" fontId="1" fillId="34" borderId="13" xfId="0" applyNumberFormat="1" applyFont="1" applyFill="1" applyBorder="1" applyAlignment="1">
      <alignment horizontal="center" vertical="center"/>
    </xf>
    <xf numFmtId="4" fontId="1" fillId="34" borderId="19" xfId="0" applyNumberFormat="1" applyFont="1" applyFill="1" applyBorder="1" applyAlignment="1">
      <alignment horizontal="center" vertical="center"/>
    </xf>
    <xf numFmtId="4" fontId="1" fillId="34" borderId="17" xfId="0" applyNumberFormat="1" applyFont="1" applyFill="1" applyBorder="1" applyAlignment="1">
      <alignment horizontal="center" vertical="center"/>
    </xf>
    <xf numFmtId="4" fontId="1" fillId="34" borderId="18" xfId="0" applyNumberFormat="1" applyFont="1" applyFill="1" applyBorder="1" applyAlignment="1">
      <alignment horizontal="center" vertical="center"/>
    </xf>
    <xf numFmtId="4" fontId="1" fillId="34" borderId="21" xfId="0" applyNumberFormat="1" applyFont="1" applyFill="1" applyBorder="1" applyAlignment="1">
      <alignment horizontal="center" vertical="center"/>
    </xf>
    <xf numFmtId="4" fontId="1" fillId="33" borderId="23" xfId="0" applyNumberFormat="1" applyFont="1" applyFill="1" applyBorder="1" applyAlignment="1">
      <alignment horizontal="center" vertical="center"/>
    </xf>
    <xf numFmtId="4" fontId="1" fillId="33" borderId="24" xfId="0" applyNumberFormat="1" applyFont="1" applyFill="1" applyBorder="1" applyAlignment="1">
      <alignment horizontal="center" vertical="center"/>
    </xf>
    <xf numFmtId="4" fontId="1" fillId="33" borderId="22" xfId="0" applyNumberFormat="1" applyFont="1" applyFill="1" applyBorder="1" applyAlignment="1">
      <alignment horizontal="center" vertical="center"/>
    </xf>
    <xf numFmtId="4" fontId="1" fillId="34" borderId="23" xfId="0" applyNumberFormat="1" applyFont="1" applyFill="1" applyBorder="1" applyAlignment="1">
      <alignment horizontal="center" vertical="center"/>
    </xf>
    <xf numFmtId="4" fontId="1" fillId="34" borderId="24" xfId="0" applyNumberFormat="1" applyFont="1" applyFill="1" applyBorder="1" applyAlignment="1">
      <alignment horizontal="center" vertical="center"/>
    </xf>
    <xf numFmtId="4" fontId="1" fillId="34" borderId="22" xfId="0" applyNumberFormat="1" applyFont="1" applyFill="1" applyBorder="1" applyAlignment="1">
      <alignment horizontal="center" vertical="center"/>
    </xf>
    <xf numFmtId="0" fontId="1" fillId="35" borderId="0" xfId="0" applyFont="1" applyFill="1" applyAlignment="1" applyProtection="1">
      <alignment horizontal="right" vertical="center"/>
      <protection hidden="1"/>
    </xf>
    <xf numFmtId="4" fontId="27" fillId="45" borderId="26" xfId="0" applyNumberFormat="1" applyFont="1" applyFill="1" applyBorder="1" applyAlignment="1" applyProtection="1">
      <alignment horizontal="center" vertical="center"/>
      <protection hidden="1"/>
    </xf>
    <xf numFmtId="4" fontId="27" fillId="45" borderId="27" xfId="0" applyNumberFormat="1" applyFont="1" applyFill="1" applyBorder="1" applyAlignment="1" applyProtection="1">
      <alignment horizontal="center" vertical="center"/>
      <protection hidden="1"/>
    </xf>
    <xf numFmtId="4" fontId="0" fillId="0" borderId="19" xfId="0" applyNumberFormat="1" applyFill="1" applyBorder="1" applyAlignment="1">
      <alignment vertical="center"/>
    </xf>
    <xf numFmtId="4" fontId="0" fillId="0" borderId="20" xfId="0" applyNumberFormat="1" applyFill="1" applyBorder="1" applyAlignment="1">
      <alignment vertical="center"/>
    </xf>
    <xf numFmtId="4" fontId="0" fillId="0" borderId="21" xfId="0" applyNumberFormat="1" applyFill="1" applyBorder="1" applyAlignment="1">
      <alignment vertical="center"/>
    </xf>
    <xf numFmtId="4" fontId="0" fillId="0" borderId="10" xfId="0" applyNumberFormat="1" applyFill="1" applyBorder="1" applyAlignment="1">
      <alignment vertical="center"/>
    </xf>
    <xf numFmtId="4" fontId="0" fillId="0" borderId="14" xfId="0" applyNumberFormat="1" applyFill="1" applyBorder="1" applyAlignment="1">
      <alignment vertical="center"/>
    </xf>
    <xf numFmtId="4" fontId="0" fillId="0" borderId="11" xfId="0" applyNumberFormat="1" applyFill="1" applyBorder="1" applyAlignment="1">
      <alignment vertical="center"/>
    </xf>
    <xf numFmtId="4" fontId="1" fillId="46" borderId="12" xfId="0" applyNumberFormat="1" applyFont="1" applyFill="1" applyBorder="1" applyAlignment="1">
      <alignment horizontal="left" vertical="center"/>
    </xf>
    <xf numFmtId="4" fontId="1" fillId="0" borderId="23" xfId="0" applyNumberFormat="1" applyFont="1" applyBorder="1" applyAlignment="1">
      <alignment horizontal="left" vertical="center"/>
    </xf>
    <xf numFmtId="4" fontId="1" fillId="0" borderId="23" xfId="0" applyNumberFormat="1" applyFont="1" applyBorder="1" applyAlignment="1">
      <alignment horizontal="left" vertical="center" wrapText="1"/>
    </xf>
    <xf numFmtId="4" fontId="1" fillId="0" borderId="23" xfId="0" applyNumberFormat="1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23" fillId="0" borderId="12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left" vertical="center" wrapText="1"/>
    </xf>
    <xf numFmtId="0" fontId="0" fillId="0" borderId="16" xfId="0" applyBorder="1" applyAlignment="1">
      <alignment horizontal="left" vertical="center"/>
    </xf>
    <xf numFmtId="4" fontId="0" fillId="0" borderId="16" xfId="0" applyNumberFormat="1" applyBorder="1" applyAlignment="1">
      <alignment horizontal="right" vertical="center" indent="1"/>
    </xf>
    <xf numFmtId="0" fontId="0" fillId="0" borderId="14" xfId="0" applyBorder="1" applyAlignment="1">
      <alignment horizontal="right" vertical="center" indent="1"/>
    </xf>
    <xf numFmtId="0" fontId="0" fillId="0" borderId="14" xfId="0" applyBorder="1" applyAlignment="1">
      <alignment horizontal="left" vertical="center"/>
    </xf>
    <xf numFmtId="0" fontId="29" fillId="0" borderId="12" xfId="0" applyFont="1" applyBorder="1" applyAlignment="1">
      <alignment horizontal="left" vertical="center"/>
    </xf>
    <xf numFmtId="4" fontId="29" fillId="0" borderId="23" xfId="0" applyNumberFormat="1" applyFont="1" applyBorder="1" applyAlignment="1">
      <alignment vertical="center"/>
    </xf>
    <xf numFmtId="4" fontId="29" fillId="0" borderId="12" xfId="0" applyNumberFormat="1" applyFont="1" applyBorder="1" applyAlignment="1">
      <alignment vertical="center"/>
    </xf>
    <xf numFmtId="4" fontId="1" fillId="47" borderId="12" xfId="0" applyNumberFormat="1" applyFont="1" applyFill="1" applyBorder="1" applyAlignment="1">
      <alignment horizontal="left" vertical="center"/>
    </xf>
    <xf numFmtId="4" fontId="1" fillId="0" borderId="12" xfId="0" applyNumberFormat="1" applyFont="1" applyBorder="1" applyAlignment="1">
      <alignment horizontal="left" vertical="center" wrapText="1"/>
    </xf>
    <xf numFmtId="4" fontId="0" fillId="0" borderId="16" xfId="0" applyNumberFormat="1" applyBorder="1" applyAlignment="1">
      <alignment vertical="center"/>
    </xf>
    <xf numFmtId="0" fontId="1" fillId="0" borderId="12" xfId="0" applyFont="1" applyFill="1" applyBorder="1" applyAlignment="1">
      <alignment horizontal="center" vertical="center" wrapText="1"/>
    </xf>
    <xf numFmtId="4" fontId="0" fillId="0" borderId="14" xfId="0" applyNumberFormat="1" applyBorder="1" applyAlignment="1">
      <alignment horizontal="right" vertical="center" indent="1"/>
    </xf>
    <xf numFmtId="4" fontId="0" fillId="48" borderId="14" xfId="0" applyNumberFormat="1" applyFill="1" applyBorder="1" applyAlignment="1">
      <alignment horizontal="right" vertical="center" indent="1"/>
    </xf>
    <xf numFmtId="4" fontId="29" fillId="0" borderId="12" xfId="0" applyNumberFormat="1" applyFont="1" applyBorder="1" applyAlignment="1">
      <alignment horizontal="right" vertical="center" indent="1"/>
    </xf>
    <xf numFmtId="4" fontId="23" fillId="0" borderId="12" xfId="0" applyNumberFormat="1" applyFont="1" applyBorder="1" applyAlignment="1">
      <alignment horizontal="center" vertical="center" wrapText="1"/>
    </xf>
    <xf numFmtId="4" fontId="0" fillId="37" borderId="14" xfId="0" applyNumberFormat="1" applyFill="1" applyBorder="1" applyAlignment="1">
      <alignment horizontal="right" vertical="center" indent="1"/>
    </xf>
    <xf numFmtId="8" fontId="0" fillId="35" borderId="0" xfId="0" applyNumberFormat="1" applyFill="1" applyAlignment="1" applyProtection="1">
      <alignment vertical="center"/>
      <protection hidden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3" builtinId="8"/>
    <cellStyle name="Monétaire" xfId="42" builtinId="4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00FF"/>
      <color rgb="FFFCE4D6"/>
      <color rgb="FF3366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Budgets\Pr&#233;paration_Budg&#233;taire_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_Education_Jeunesse_2024"/>
      <sheetName val="Nomenclature_Comptable"/>
      <sheetName val="Budget_Prévisionnel"/>
      <sheetName val="Budget_Général"/>
      <sheetName val="Sommaire"/>
      <sheetName val="Ferme_Pédagogique"/>
      <sheetName val="Centre_Animation_Jeunesse"/>
      <sheetName val="CL_Mercredis_Récréatifs"/>
      <sheetName val="CL_Léon_Blum"/>
      <sheetName val="CL_Ecole_Michelet"/>
      <sheetName val="CL_Ecole_Pantigny_Fallières"/>
      <sheetName val="CL_Centre_Sportif"/>
      <sheetName val="CL_Relations_Internationales"/>
      <sheetName val="CL_Pas_Antenne"/>
      <sheetName val="Colonies_Hiver_Eté"/>
      <sheetName val="Conseil_Municipal_Jeunes"/>
      <sheetName val="CM_Pas_Antenne"/>
      <sheetName val="Ecole_Mat_Léon_Blum"/>
      <sheetName val="Ecole_Mat_Bracke_Desrousseaux"/>
      <sheetName val="Ecole_Mat_Achille_Breuval"/>
      <sheetName val="Ecole_Mat_Fallières"/>
      <sheetName val="Ecole_Mat_Michelet"/>
      <sheetName val="Ecole_Mat_Dubreucq"/>
      <sheetName val="Ecole_Mat_Lacore_Carnot"/>
      <sheetName val="Ecole_Mat_Octave_Legrand"/>
      <sheetName val="Ecole_Mat_Pantigny"/>
      <sheetName val="Noël_Maternels"/>
      <sheetName val="Pas_Antenne_Maternels"/>
      <sheetName val="Ecole_Prim_Léon_Blum"/>
      <sheetName val="Ecole_Prim_Bracke_Desrousseaux"/>
      <sheetName val="Ecole_Prim_Achille_Breuval"/>
      <sheetName val="Ecole_Prim_Fallières"/>
      <sheetName val="Ecole_Prim_Michelet"/>
      <sheetName val="Ecole_Prim_JJ_Rousseau"/>
      <sheetName val="Ecole_Prim_Guy_Mollet"/>
      <sheetName val="Ecole_Prim_Pantigny"/>
      <sheetName val="Dictionnaires_CM2"/>
      <sheetName val="Noël_Elémentaires"/>
      <sheetName val="Pas_Antenne_Elémentaires"/>
      <sheetName val="Voyages_Scolaires_Pas_Antenne"/>
    </sheetNames>
    <sheetDataSet>
      <sheetData sheetId="0" refreshError="1"/>
      <sheetData sheetId="1" refreshError="1"/>
      <sheetData sheetId="2" refreshError="1"/>
      <sheetData sheetId="3">
        <row r="2">
          <cell r="C2" t="str">
            <v>CENTRE NATURE</v>
          </cell>
          <cell r="F2" t="str">
            <v>CENTRE ANIMATION JEUNESSE</v>
          </cell>
        </row>
        <row r="8">
          <cell r="A8">
            <v>6042</v>
          </cell>
          <cell r="B8" t="str">
            <v>Achats de prestations de services</v>
          </cell>
        </row>
        <row r="9">
          <cell r="A9">
            <v>60621</v>
          </cell>
          <cell r="B9" t="str">
            <v>Combustible</v>
          </cell>
        </row>
        <row r="10">
          <cell r="A10">
            <v>60622</v>
          </cell>
          <cell r="B10" t="str">
            <v>Carburants</v>
          </cell>
        </row>
        <row r="11">
          <cell r="A11">
            <v>60623</v>
          </cell>
          <cell r="B11" t="str">
            <v>Alimentation</v>
          </cell>
        </row>
        <row r="12">
          <cell r="A12">
            <v>60628</v>
          </cell>
          <cell r="B12" t="str">
            <v>Autres Fournitures</v>
          </cell>
        </row>
        <row r="13">
          <cell r="A13">
            <v>60631</v>
          </cell>
          <cell r="B13" t="str">
            <v>Fournitures Entretien</v>
          </cell>
        </row>
        <row r="14">
          <cell r="A14">
            <v>60632</v>
          </cell>
          <cell r="B14" t="str">
            <v>Petits Equipements</v>
          </cell>
        </row>
        <row r="15">
          <cell r="A15">
            <v>6064</v>
          </cell>
          <cell r="B15" t="str">
            <v>Fournitures Administratives</v>
          </cell>
        </row>
        <row r="16">
          <cell r="A16">
            <v>6065</v>
          </cell>
          <cell r="B16" t="str">
            <v>Livres</v>
          </cell>
        </row>
        <row r="17">
          <cell r="A17">
            <v>6067</v>
          </cell>
          <cell r="B17" t="str">
            <v>Fournitures scolaires</v>
          </cell>
        </row>
        <row r="18">
          <cell r="A18">
            <v>6068</v>
          </cell>
          <cell r="B18" t="str">
            <v>Fournitures</v>
          </cell>
        </row>
        <row r="19">
          <cell r="A19">
            <v>611</v>
          </cell>
          <cell r="B19" t="str">
            <v>Contrats Prestations Services</v>
          </cell>
        </row>
        <row r="20">
          <cell r="A20">
            <v>6135</v>
          </cell>
          <cell r="B20" t="str">
            <v>Locations Mobilières</v>
          </cell>
        </row>
        <row r="21">
          <cell r="A21">
            <v>61351</v>
          </cell>
          <cell r="B21" t="str">
            <v>Matériel roulant</v>
          </cell>
        </row>
        <row r="22">
          <cell r="A22">
            <v>61358</v>
          </cell>
          <cell r="B22" t="str">
            <v>Autres</v>
          </cell>
        </row>
        <row r="23">
          <cell r="A23">
            <v>61522</v>
          </cell>
          <cell r="B23" t="str">
            <v>Entretiens et Réparations bâtiments</v>
          </cell>
        </row>
        <row r="24">
          <cell r="A24">
            <v>61551</v>
          </cell>
          <cell r="B24" t="str">
            <v>Récupérations Mobilières</v>
          </cell>
        </row>
        <row r="25">
          <cell r="A25">
            <v>61558</v>
          </cell>
          <cell r="B25" t="str">
            <v>Entretien et réparations sur autres biens mobiliers</v>
          </cell>
        </row>
        <row r="26">
          <cell r="A26">
            <v>6156</v>
          </cell>
          <cell r="B26" t="str">
            <v>Maintenance</v>
          </cell>
        </row>
        <row r="27">
          <cell r="A27">
            <v>616</v>
          </cell>
          <cell r="B27" t="str">
            <v>Assurance</v>
          </cell>
        </row>
        <row r="28">
          <cell r="A28">
            <v>617</v>
          </cell>
          <cell r="B28" t="str">
            <v>Etudes et Recherches</v>
          </cell>
        </row>
        <row r="29">
          <cell r="A29">
            <v>6182</v>
          </cell>
          <cell r="B29" t="str">
            <v xml:space="preserve"> Documentation Générale</v>
          </cell>
        </row>
        <row r="30">
          <cell r="A30">
            <v>6184</v>
          </cell>
          <cell r="B30" t="str">
            <v>Formation</v>
          </cell>
        </row>
        <row r="31">
          <cell r="A31">
            <v>6188</v>
          </cell>
          <cell r="B31" t="str">
            <v>Autres frais</v>
          </cell>
        </row>
        <row r="32">
          <cell r="A32">
            <v>6228</v>
          </cell>
          <cell r="B32" t="str">
            <v>Rémunérations d'intermédiaires et honoraires / Divers</v>
          </cell>
        </row>
        <row r="33">
          <cell r="A33">
            <v>6231</v>
          </cell>
          <cell r="B33" t="str">
            <v>Annonces et insertions</v>
          </cell>
        </row>
        <row r="34">
          <cell r="A34">
            <v>6232</v>
          </cell>
          <cell r="B34" t="str">
            <v>Fêtes et Cérémonies</v>
          </cell>
        </row>
        <row r="35">
          <cell r="A35">
            <v>6238</v>
          </cell>
          <cell r="B35" t="str">
            <v>Publicité, publications, relations publiques / Divers</v>
          </cell>
        </row>
        <row r="36">
          <cell r="A36">
            <v>6245</v>
          </cell>
          <cell r="B36" t="str">
            <v>Transports Collectifs</v>
          </cell>
        </row>
        <row r="37">
          <cell r="A37">
            <v>6247</v>
          </cell>
          <cell r="B37" t="str">
            <v>Transports collectifs du personnel</v>
          </cell>
        </row>
        <row r="38">
          <cell r="A38">
            <v>6251</v>
          </cell>
          <cell r="B38" t="str">
            <v>Voyages et déplacements</v>
          </cell>
        </row>
        <row r="39">
          <cell r="A39">
            <v>6261</v>
          </cell>
          <cell r="B39" t="str">
            <v>Frais de Port</v>
          </cell>
        </row>
        <row r="40">
          <cell r="A40">
            <v>6262</v>
          </cell>
          <cell r="B40" t="str">
            <v>Frais de Communication</v>
          </cell>
        </row>
        <row r="41">
          <cell r="A41">
            <v>627</v>
          </cell>
          <cell r="B41" t="str">
            <v>Services bancaires et assimilés</v>
          </cell>
        </row>
        <row r="42">
          <cell r="A42">
            <v>6281</v>
          </cell>
          <cell r="B42" t="str">
            <v>Concours divers (cotisations...)</v>
          </cell>
        </row>
        <row r="43">
          <cell r="A43">
            <v>6288</v>
          </cell>
          <cell r="B43" t="str">
            <v>Autres</v>
          </cell>
        </row>
        <row r="44">
          <cell r="A44">
            <v>6358</v>
          </cell>
          <cell r="B44" t="str">
            <v>Autres Droits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7"/>
  <sheetViews>
    <sheetView showGridLines="0" zoomScale="90" zoomScaleNormal="90" workbookViewId="0">
      <pane xSplit="2" ySplit="6" topLeftCell="C19" activePane="bottomRight" state="frozen"/>
      <selection pane="topRight" activeCell="C1" sqref="C1"/>
      <selection pane="bottomLeft" activeCell="A4" sqref="A4"/>
      <selection pane="bottomRight" activeCell="E39" sqref="E39"/>
    </sheetView>
  </sheetViews>
  <sheetFormatPr baseColWidth="10" defaultColWidth="11.5546875" defaultRowHeight="13.2" x14ac:dyDescent="0.25"/>
  <cols>
    <col min="1" max="1" width="7.109375" style="12" bestFit="1" customWidth="1"/>
    <col min="2" max="2" width="49.33203125" style="7" bestFit="1" customWidth="1"/>
    <col min="3" max="5" width="10.6640625" style="7" customWidth="1"/>
    <col min="6" max="16384" width="11.5546875" style="7"/>
  </cols>
  <sheetData>
    <row r="1" spans="1:8" s="72" customFormat="1" x14ac:dyDescent="0.25">
      <c r="A1" s="71">
        <v>1</v>
      </c>
      <c r="B1" s="71">
        <v>2</v>
      </c>
      <c r="C1" s="71">
        <v>3</v>
      </c>
      <c r="D1" s="71">
        <v>4</v>
      </c>
      <c r="E1" s="71">
        <v>5</v>
      </c>
      <c r="F1" s="71">
        <v>6</v>
      </c>
      <c r="G1" s="71">
        <v>7</v>
      </c>
      <c r="H1" s="71">
        <v>8</v>
      </c>
    </row>
    <row r="2" spans="1:8" s="12" customFormat="1" x14ac:dyDescent="0.25">
      <c r="A2" s="97" t="s">
        <v>109</v>
      </c>
      <c r="B2" s="105" t="s">
        <v>49</v>
      </c>
      <c r="C2" s="120" t="s">
        <v>0</v>
      </c>
      <c r="D2" s="121"/>
      <c r="E2" s="122"/>
      <c r="F2" s="123" t="s">
        <v>3</v>
      </c>
      <c r="G2" s="124"/>
      <c r="H2" s="125"/>
    </row>
    <row r="3" spans="1:8" s="12" customFormat="1" x14ac:dyDescent="0.25">
      <c r="A3" s="98"/>
      <c r="B3" s="106"/>
      <c r="C3" s="108" t="s">
        <v>113</v>
      </c>
      <c r="D3" s="109"/>
      <c r="E3" s="110"/>
      <c r="F3" s="114" t="s">
        <v>114</v>
      </c>
      <c r="G3" s="115"/>
      <c r="H3" s="116"/>
    </row>
    <row r="4" spans="1:8" ht="24.9" customHeight="1" x14ac:dyDescent="0.25">
      <c r="A4" s="98"/>
      <c r="B4" s="107"/>
      <c r="C4" s="111"/>
      <c r="D4" s="112"/>
      <c r="E4" s="113"/>
      <c r="F4" s="117"/>
      <c r="G4" s="118"/>
      <c r="H4" s="119"/>
    </row>
    <row r="5" spans="1:8" s="63" customFormat="1" ht="24.9" customHeight="1" x14ac:dyDescent="0.25">
      <c r="A5" s="13">
        <v>2025</v>
      </c>
      <c r="B5" s="6" t="s">
        <v>108</v>
      </c>
      <c r="C5" s="99" t="s">
        <v>42</v>
      </c>
      <c r="D5" s="100"/>
      <c r="E5" s="101"/>
      <c r="F5" s="102" t="s">
        <v>45</v>
      </c>
      <c r="G5" s="103"/>
      <c r="H5" s="104"/>
    </row>
    <row r="6" spans="1:8" ht="26.4" x14ac:dyDescent="0.25">
      <c r="A6" s="81" t="s">
        <v>43</v>
      </c>
      <c r="B6" s="97" t="s">
        <v>44</v>
      </c>
      <c r="C6" s="5" t="s">
        <v>40</v>
      </c>
      <c r="D6" s="5" t="s">
        <v>41</v>
      </c>
      <c r="E6" s="11" t="s">
        <v>1</v>
      </c>
      <c r="F6" s="5" t="s">
        <v>40</v>
      </c>
      <c r="G6" s="5" t="s">
        <v>41</v>
      </c>
      <c r="H6" s="11" t="s">
        <v>1</v>
      </c>
    </row>
    <row r="7" spans="1:8" x14ac:dyDescent="0.25">
      <c r="A7" s="87"/>
      <c r="B7" s="98"/>
      <c r="C7" s="5">
        <f t="shared" ref="C7:H7" si="0">SUM(C8:C47)</f>
        <v>9170.3700000000008</v>
      </c>
      <c r="D7" s="5">
        <f t="shared" si="0"/>
        <v>0</v>
      </c>
      <c r="E7" s="5">
        <f t="shared" si="0"/>
        <v>9170.369999999999</v>
      </c>
      <c r="F7" s="6">
        <f t="shared" si="0"/>
        <v>15858</v>
      </c>
      <c r="G7" s="6">
        <f t="shared" si="0"/>
        <v>0</v>
      </c>
      <c r="H7" s="5">
        <f t="shared" si="0"/>
        <v>15858</v>
      </c>
    </row>
    <row r="8" spans="1:8" x14ac:dyDescent="0.25">
      <c r="A8" s="88">
        <v>611</v>
      </c>
      <c r="B8" s="89" t="s">
        <v>5</v>
      </c>
      <c r="C8" s="132"/>
      <c r="D8" s="129"/>
      <c r="E8" s="129">
        <f t="shared" ref="E8:E42" si="1">C8+D8</f>
        <v>0</v>
      </c>
      <c r="F8" s="8"/>
      <c r="G8" s="3"/>
      <c r="H8" s="8">
        <f t="shared" ref="H8:H47" si="2">F8+G8</f>
        <v>0</v>
      </c>
    </row>
    <row r="9" spans="1:8" x14ac:dyDescent="0.25">
      <c r="A9" s="90">
        <v>616</v>
      </c>
      <c r="B9" s="91" t="s">
        <v>25</v>
      </c>
      <c r="C9" s="133"/>
      <c r="D9" s="130"/>
      <c r="E9" s="130">
        <f t="shared" si="1"/>
        <v>0</v>
      </c>
      <c r="F9" s="9"/>
      <c r="G9" s="2"/>
      <c r="H9" s="9">
        <f t="shared" si="2"/>
        <v>0</v>
      </c>
    </row>
    <row r="10" spans="1:8" x14ac:dyDescent="0.25">
      <c r="A10" s="90">
        <v>617</v>
      </c>
      <c r="B10" s="91" t="s">
        <v>37</v>
      </c>
      <c r="C10" s="133">
        <v>85</v>
      </c>
      <c r="D10" s="130">
        <v>20</v>
      </c>
      <c r="E10" s="130">
        <f t="shared" si="1"/>
        <v>105</v>
      </c>
      <c r="F10" s="9"/>
      <c r="G10" s="2"/>
      <c r="H10" s="9">
        <f t="shared" si="2"/>
        <v>0</v>
      </c>
    </row>
    <row r="11" spans="1:8" x14ac:dyDescent="0.25">
      <c r="A11" s="90">
        <v>6042</v>
      </c>
      <c r="B11" s="91" t="s">
        <v>34</v>
      </c>
      <c r="C11" s="133"/>
      <c r="D11" s="130"/>
      <c r="E11" s="130">
        <f t="shared" si="1"/>
        <v>0</v>
      </c>
      <c r="F11" s="9">
        <v>7110</v>
      </c>
      <c r="G11" s="2">
        <v>0</v>
      </c>
      <c r="H11" s="9">
        <f t="shared" si="2"/>
        <v>7110</v>
      </c>
    </row>
    <row r="12" spans="1:8" x14ac:dyDescent="0.25">
      <c r="A12" s="90">
        <v>6064</v>
      </c>
      <c r="B12" s="91" t="s">
        <v>27</v>
      </c>
      <c r="C12" s="133"/>
      <c r="D12" s="130"/>
      <c r="E12" s="130">
        <f t="shared" si="1"/>
        <v>0</v>
      </c>
      <c r="F12" s="9"/>
      <c r="G12" s="2"/>
      <c r="H12" s="9">
        <f t="shared" si="2"/>
        <v>0</v>
      </c>
    </row>
    <row r="13" spans="1:8" x14ac:dyDescent="0.25">
      <c r="A13" s="90">
        <v>6065</v>
      </c>
      <c r="B13" s="91" t="s">
        <v>9</v>
      </c>
      <c r="C13" s="133"/>
      <c r="D13" s="130"/>
      <c r="E13" s="130">
        <f t="shared" si="1"/>
        <v>0</v>
      </c>
      <c r="F13" s="9"/>
      <c r="G13" s="2"/>
      <c r="H13" s="9">
        <f t="shared" si="2"/>
        <v>0</v>
      </c>
    </row>
    <row r="14" spans="1:8" x14ac:dyDescent="0.25">
      <c r="A14" s="90">
        <v>6067</v>
      </c>
      <c r="B14" s="91" t="s">
        <v>31</v>
      </c>
      <c r="C14" s="133"/>
      <c r="D14" s="130"/>
      <c r="E14" s="130">
        <f t="shared" si="1"/>
        <v>0</v>
      </c>
      <c r="F14" s="9"/>
      <c r="G14" s="2"/>
      <c r="H14" s="9">
        <f t="shared" si="2"/>
        <v>0</v>
      </c>
    </row>
    <row r="15" spans="1:8" x14ac:dyDescent="0.25">
      <c r="A15" s="90">
        <v>6068</v>
      </c>
      <c r="B15" s="91" t="s">
        <v>10</v>
      </c>
      <c r="C15" s="133">
        <v>100</v>
      </c>
      <c r="D15" s="130">
        <v>0</v>
      </c>
      <c r="E15" s="130">
        <f t="shared" si="1"/>
        <v>100</v>
      </c>
      <c r="F15" s="9"/>
      <c r="G15" s="2"/>
      <c r="H15" s="9">
        <f t="shared" si="2"/>
        <v>0</v>
      </c>
    </row>
    <row r="16" spans="1:8" x14ac:dyDescent="0.25">
      <c r="A16" s="90">
        <v>6135</v>
      </c>
      <c r="B16" s="91" t="s">
        <v>11</v>
      </c>
      <c r="C16" s="133"/>
      <c r="D16" s="130"/>
      <c r="E16" s="130">
        <f t="shared" si="1"/>
        <v>0</v>
      </c>
      <c r="F16" s="9"/>
      <c r="G16" s="2"/>
      <c r="H16" s="9">
        <f t="shared" si="2"/>
        <v>0</v>
      </c>
    </row>
    <row r="17" spans="1:8" x14ac:dyDescent="0.25">
      <c r="A17" s="90">
        <v>6156</v>
      </c>
      <c r="B17" s="91" t="s">
        <v>19</v>
      </c>
      <c r="C17" s="133"/>
      <c r="D17" s="130"/>
      <c r="E17" s="130">
        <f t="shared" si="1"/>
        <v>0</v>
      </c>
      <c r="F17" s="9"/>
      <c r="G17" s="2"/>
      <c r="H17" s="9">
        <f t="shared" si="2"/>
        <v>0</v>
      </c>
    </row>
    <row r="18" spans="1:8" x14ac:dyDescent="0.25">
      <c r="A18" s="90">
        <v>6182</v>
      </c>
      <c r="B18" s="91" t="s">
        <v>12</v>
      </c>
      <c r="C18" s="133"/>
      <c r="D18" s="130"/>
      <c r="E18" s="130">
        <f t="shared" si="1"/>
        <v>0</v>
      </c>
      <c r="F18" s="9"/>
      <c r="G18" s="2"/>
      <c r="H18" s="9">
        <f t="shared" si="2"/>
        <v>0</v>
      </c>
    </row>
    <row r="19" spans="1:8" x14ac:dyDescent="0.25">
      <c r="A19" s="90">
        <v>6184</v>
      </c>
      <c r="B19" s="91" t="s">
        <v>13</v>
      </c>
      <c r="C19" s="133"/>
      <c r="D19" s="130"/>
      <c r="E19" s="130">
        <f t="shared" si="1"/>
        <v>0</v>
      </c>
      <c r="F19" s="9"/>
      <c r="G19" s="2"/>
      <c r="H19" s="9">
        <f t="shared" si="2"/>
        <v>0</v>
      </c>
    </row>
    <row r="20" spans="1:8" x14ac:dyDescent="0.25">
      <c r="A20" s="90">
        <v>6188</v>
      </c>
      <c r="B20" s="91" t="s">
        <v>36</v>
      </c>
      <c r="C20" s="133"/>
      <c r="D20" s="130"/>
      <c r="E20" s="130">
        <f t="shared" si="1"/>
        <v>0</v>
      </c>
      <c r="F20" s="9"/>
      <c r="G20" s="2"/>
      <c r="H20" s="9">
        <f t="shared" si="2"/>
        <v>0</v>
      </c>
    </row>
    <row r="21" spans="1:8" x14ac:dyDescent="0.25">
      <c r="A21" s="90">
        <v>6228</v>
      </c>
      <c r="B21" s="91" t="s">
        <v>23</v>
      </c>
      <c r="C21" s="133"/>
      <c r="D21" s="130"/>
      <c r="E21" s="130">
        <f t="shared" si="1"/>
        <v>0</v>
      </c>
      <c r="F21" s="9"/>
      <c r="G21" s="2"/>
      <c r="H21" s="9">
        <f t="shared" si="2"/>
        <v>0</v>
      </c>
    </row>
    <row r="22" spans="1:8" x14ac:dyDescent="0.25">
      <c r="A22" s="90">
        <v>6231</v>
      </c>
      <c r="B22" s="91" t="s">
        <v>17</v>
      </c>
      <c r="C22" s="133"/>
      <c r="D22" s="130"/>
      <c r="E22" s="130">
        <f t="shared" si="1"/>
        <v>0</v>
      </c>
      <c r="F22" s="9"/>
      <c r="G22" s="2"/>
      <c r="H22" s="9">
        <f t="shared" si="2"/>
        <v>0</v>
      </c>
    </row>
    <row r="23" spans="1:8" x14ac:dyDescent="0.25">
      <c r="A23" s="90">
        <v>6232</v>
      </c>
      <c r="B23" s="91" t="s">
        <v>14</v>
      </c>
      <c r="C23" s="133"/>
      <c r="D23" s="130"/>
      <c r="E23" s="130">
        <f t="shared" si="1"/>
        <v>0</v>
      </c>
      <c r="F23" s="9"/>
      <c r="G23" s="2"/>
      <c r="H23" s="9">
        <f t="shared" si="2"/>
        <v>0</v>
      </c>
    </row>
    <row r="24" spans="1:8" x14ac:dyDescent="0.25">
      <c r="A24" s="90">
        <v>6238</v>
      </c>
      <c r="B24" s="91" t="s">
        <v>18</v>
      </c>
      <c r="C24" s="133"/>
      <c r="D24" s="130"/>
      <c r="E24" s="130">
        <f t="shared" si="1"/>
        <v>0</v>
      </c>
      <c r="F24" s="9"/>
      <c r="G24" s="2"/>
      <c r="H24" s="9">
        <f t="shared" si="2"/>
        <v>0</v>
      </c>
    </row>
    <row r="25" spans="1:8" x14ac:dyDescent="0.25">
      <c r="A25" s="90">
        <v>6245</v>
      </c>
      <c r="B25" s="91" t="s">
        <v>15</v>
      </c>
      <c r="C25" s="133"/>
      <c r="D25" s="130"/>
      <c r="E25" s="130">
        <f t="shared" si="1"/>
        <v>0</v>
      </c>
      <c r="F25" s="9">
        <v>6358</v>
      </c>
      <c r="G25" s="2">
        <v>0</v>
      </c>
      <c r="H25" s="9">
        <f t="shared" si="2"/>
        <v>6358</v>
      </c>
    </row>
    <row r="26" spans="1:8" x14ac:dyDescent="0.25">
      <c r="A26" s="90">
        <v>6247</v>
      </c>
      <c r="B26" s="92" t="s">
        <v>47</v>
      </c>
      <c r="C26" s="133"/>
      <c r="D26" s="130"/>
      <c r="E26" s="130">
        <f t="shared" si="1"/>
        <v>0</v>
      </c>
      <c r="F26" s="9"/>
      <c r="G26" s="2"/>
      <c r="H26" s="9">
        <f t="shared" si="2"/>
        <v>0</v>
      </c>
    </row>
    <row r="27" spans="1:8" x14ac:dyDescent="0.25">
      <c r="A27" s="90">
        <v>6251</v>
      </c>
      <c r="B27" s="91" t="s">
        <v>24</v>
      </c>
      <c r="C27" s="133"/>
      <c r="D27" s="130"/>
      <c r="E27" s="130">
        <f t="shared" si="1"/>
        <v>0</v>
      </c>
      <c r="F27" s="9"/>
      <c r="G27" s="2"/>
      <c r="H27" s="9">
        <f t="shared" si="2"/>
        <v>0</v>
      </c>
    </row>
    <row r="28" spans="1:8" x14ac:dyDescent="0.25">
      <c r="A28" s="90">
        <v>6261</v>
      </c>
      <c r="B28" s="91" t="s">
        <v>20</v>
      </c>
      <c r="C28" s="133"/>
      <c r="D28" s="130"/>
      <c r="E28" s="130">
        <f t="shared" si="1"/>
        <v>0</v>
      </c>
      <c r="F28" s="9"/>
      <c r="G28" s="2"/>
      <c r="H28" s="9">
        <f t="shared" si="2"/>
        <v>0</v>
      </c>
    </row>
    <row r="29" spans="1:8" x14ac:dyDescent="0.25">
      <c r="A29" s="90">
        <v>6262</v>
      </c>
      <c r="B29" s="91" t="s">
        <v>16</v>
      </c>
      <c r="C29" s="133"/>
      <c r="D29" s="130"/>
      <c r="E29" s="130">
        <f t="shared" si="1"/>
        <v>0</v>
      </c>
      <c r="F29" s="9"/>
      <c r="G29" s="2"/>
      <c r="H29" s="9">
        <f t="shared" si="2"/>
        <v>0</v>
      </c>
    </row>
    <row r="30" spans="1:8" x14ac:dyDescent="0.25">
      <c r="A30" s="90">
        <v>627</v>
      </c>
      <c r="B30" s="92" t="s">
        <v>48</v>
      </c>
      <c r="C30" s="133"/>
      <c r="D30" s="130"/>
      <c r="E30" s="130">
        <f t="shared" si="1"/>
        <v>0</v>
      </c>
      <c r="F30" s="9"/>
      <c r="G30" s="2"/>
      <c r="H30" s="9">
        <f t="shared" si="2"/>
        <v>0</v>
      </c>
    </row>
    <row r="31" spans="1:8" x14ac:dyDescent="0.25">
      <c r="A31" s="90">
        <v>6281</v>
      </c>
      <c r="B31" s="91" t="s">
        <v>38</v>
      </c>
      <c r="C31" s="133">
        <v>130</v>
      </c>
      <c r="D31" s="130">
        <v>0</v>
      </c>
      <c r="E31" s="130">
        <f t="shared" si="1"/>
        <v>130</v>
      </c>
      <c r="F31" s="9"/>
      <c r="G31" s="2"/>
      <c r="H31" s="9">
        <f t="shared" si="2"/>
        <v>0</v>
      </c>
    </row>
    <row r="32" spans="1:8" x14ac:dyDescent="0.25">
      <c r="A32" s="90">
        <v>6288</v>
      </c>
      <c r="B32" s="91" t="s">
        <v>39</v>
      </c>
      <c r="C32" s="133">
        <v>2100</v>
      </c>
      <c r="D32" s="130">
        <v>-20</v>
      </c>
      <c r="E32" s="130">
        <f t="shared" si="1"/>
        <v>2080</v>
      </c>
      <c r="F32" s="9"/>
      <c r="G32" s="2"/>
      <c r="H32" s="9">
        <f t="shared" si="2"/>
        <v>0</v>
      </c>
    </row>
    <row r="33" spans="1:8" x14ac:dyDescent="0.25">
      <c r="A33" s="90">
        <v>6358</v>
      </c>
      <c r="B33" s="91" t="s">
        <v>21</v>
      </c>
      <c r="C33" s="133"/>
      <c r="D33" s="130"/>
      <c r="E33" s="130">
        <f t="shared" si="1"/>
        <v>0</v>
      </c>
      <c r="F33" s="9"/>
      <c r="G33" s="2"/>
      <c r="H33" s="9">
        <f t="shared" si="2"/>
        <v>0</v>
      </c>
    </row>
    <row r="34" spans="1:8" x14ac:dyDescent="0.25">
      <c r="A34" s="90">
        <v>6475</v>
      </c>
      <c r="B34" s="91" t="s">
        <v>22</v>
      </c>
      <c r="C34" s="133"/>
      <c r="D34" s="130"/>
      <c r="E34" s="130">
        <f t="shared" si="1"/>
        <v>0</v>
      </c>
      <c r="F34" s="9"/>
      <c r="G34" s="2"/>
      <c r="H34" s="9">
        <f t="shared" si="2"/>
        <v>0</v>
      </c>
    </row>
    <row r="35" spans="1:8" x14ac:dyDescent="0.25">
      <c r="A35" s="90">
        <v>6712</v>
      </c>
      <c r="B35" s="91" t="s">
        <v>29</v>
      </c>
      <c r="C35" s="133"/>
      <c r="D35" s="130"/>
      <c r="E35" s="130">
        <f t="shared" si="1"/>
        <v>0</v>
      </c>
      <c r="F35" s="9"/>
      <c r="G35" s="2"/>
      <c r="H35" s="9">
        <f t="shared" si="2"/>
        <v>0</v>
      </c>
    </row>
    <row r="36" spans="1:8" x14ac:dyDescent="0.25">
      <c r="A36" s="90">
        <v>6718</v>
      </c>
      <c r="B36" s="91" t="s">
        <v>33</v>
      </c>
      <c r="C36" s="133"/>
      <c r="D36" s="130"/>
      <c r="E36" s="130">
        <f t="shared" si="1"/>
        <v>0</v>
      </c>
      <c r="F36" s="9"/>
      <c r="G36" s="2"/>
      <c r="H36" s="9">
        <f t="shared" si="2"/>
        <v>0</v>
      </c>
    </row>
    <row r="37" spans="1:8" x14ac:dyDescent="0.25">
      <c r="A37" s="90">
        <v>60621</v>
      </c>
      <c r="B37" s="91" t="s">
        <v>26</v>
      </c>
      <c r="C37" s="133"/>
      <c r="D37" s="130"/>
      <c r="E37" s="130">
        <f t="shared" si="1"/>
        <v>0</v>
      </c>
      <c r="F37" s="9"/>
      <c r="G37" s="2"/>
      <c r="H37" s="9">
        <f t="shared" si="2"/>
        <v>0</v>
      </c>
    </row>
    <row r="38" spans="1:8" x14ac:dyDescent="0.25">
      <c r="A38" s="90">
        <v>60622</v>
      </c>
      <c r="B38" s="91" t="s">
        <v>6</v>
      </c>
      <c r="C38" s="133"/>
      <c r="D38" s="130"/>
      <c r="E38" s="130">
        <f t="shared" si="1"/>
        <v>0</v>
      </c>
      <c r="F38" s="9"/>
      <c r="G38" s="2"/>
      <c r="H38" s="9">
        <f t="shared" si="2"/>
        <v>0</v>
      </c>
    </row>
    <row r="39" spans="1:8" x14ac:dyDescent="0.25">
      <c r="A39" s="90">
        <v>60623</v>
      </c>
      <c r="B39" s="91" t="s">
        <v>4</v>
      </c>
      <c r="C39" s="133">
        <v>6270</v>
      </c>
      <c r="D39" s="130">
        <v>-867.63</v>
      </c>
      <c r="E39" s="130">
        <f t="shared" si="1"/>
        <v>5402.37</v>
      </c>
      <c r="F39" s="9">
        <v>2070</v>
      </c>
      <c r="G39" s="2">
        <v>0</v>
      </c>
      <c r="H39" s="9">
        <f t="shared" si="2"/>
        <v>2070</v>
      </c>
    </row>
    <row r="40" spans="1:8" x14ac:dyDescent="0.25">
      <c r="A40" s="90">
        <v>60628</v>
      </c>
      <c r="B40" s="91" t="s">
        <v>7</v>
      </c>
      <c r="C40" s="133"/>
      <c r="D40" s="130"/>
      <c r="E40" s="130">
        <f t="shared" si="1"/>
        <v>0</v>
      </c>
      <c r="F40" s="9"/>
      <c r="G40" s="2"/>
      <c r="H40" s="9">
        <f t="shared" si="2"/>
        <v>0</v>
      </c>
    </row>
    <row r="41" spans="1:8" x14ac:dyDescent="0.25">
      <c r="A41" s="90">
        <v>60631</v>
      </c>
      <c r="B41" s="91" t="s">
        <v>28</v>
      </c>
      <c r="C41" s="133"/>
      <c r="D41" s="130"/>
      <c r="E41" s="130">
        <f t="shared" si="1"/>
        <v>0</v>
      </c>
      <c r="F41" s="9"/>
      <c r="G41" s="2"/>
      <c r="H41" s="9">
        <f t="shared" si="2"/>
        <v>0</v>
      </c>
    </row>
    <row r="42" spans="1:8" x14ac:dyDescent="0.25">
      <c r="A42" s="90">
        <v>60632</v>
      </c>
      <c r="B42" s="91" t="s">
        <v>8</v>
      </c>
      <c r="C42" s="133">
        <v>485.37</v>
      </c>
      <c r="D42" s="130">
        <v>867.63</v>
      </c>
      <c r="E42" s="130">
        <f t="shared" si="1"/>
        <v>1353</v>
      </c>
      <c r="F42" s="9">
        <v>320</v>
      </c>
      <c r="G42" s="2">
        <v>0</v>
      </c>
      <c r="H42" s="9">
        <f t="shared" si="2"/>
        <v>320</v>
      </c>
    </row>
    <row r="43" spans="1:8" x14ac:dyDescent="0.25">
      <c r="A43" s="93">
        <v>61351</v>
      </c>
      <c r="B43" s="94" t="s">
        <v>46</v>
      </c>
      <c r="C43" s="133"/>
      <c r="D43" s="130"/>
      <c r="E43" s="130">
        <f t="shared" ref="E43:E44" si="3">C43+D43</f>
        <v>0</v>
      </c>
      <c r="F43" s="9"/>
      <c r="G43" s="2"/>
      <c r="H43" s="9">
        <f t="shared" si="2"/>
        <v>0</v>
      </c>
    </row>
    <row r="44" spans="1:8" x14ac:dyDescent="0.25">
      <c r="A44" s="93">
        <v>61358</v>
      </c>
      <c r="B44" s="94" t="s">
        <v>39</v>
      </c>
      <c r="C44" s="133"/>
      <c r="D44" s="130"/>
      <c r="E44" s="130">
        <f t="shared" si="3"/>
        <v>0</v>
      </c>
      <c r="F44" s="9"/>
      <c r="G44" s="2"/>
      <c r="H44" s="9">
        <f t="shared" si="2"/>
        <v>0</v>
      </c>
    </row>
    <row r="45" spans="1:8" x14ac:dyDescent="0.25">
      <c r="A45" s="90">
        <v>61522</v>
      </c>
      <c r="B45" s="91" t="s">
        <v>35</v>
      </c>
      <c r="C45" s="133"/>
      <c r="D45" s="130"/>
      <c r="E45" s="130">
        <f>C45+D45</f>
        <v>0</v>
      </c>
      <c r="F45" s="9"/>
      <c r="G45" s="2"/>
      <c r="H45" s="9">
        <f t="shared" si="2"/>
        <v>0</v>
      </c>
    </row>
    <row r="46" spans="1:8" x14ac:dyDescent="0.25">
      <c r="A46" s="90">
        <v>61551</v>
      </c>
      <c r="B46" s="91" t="s">
        <v>30</v>
      </c>
      <c r="C46" s="133"/>
      <c r="D46" s="130"/>
      <c r="E46" s="130">
        <f>C46+D46</f>
        <v>0</v>
      </c>
      <c r="F46" s="9"/>
      <c r="G46" s="2"/>
      <c r="H46" s="9">
        <f t="shared" si="2"/>
        <v>0</v>
      </c>
    </row>
    <row r="47" spans="1:8" x14ac:dyDescent="0.25">
      <c r="A47" s="95">
        <v>61558</v>
      </c>
      <c r="B47" s="96" t="s">
        <v>32</v>
      </c>
      <c r="C47" s="134"/>
      <c r="D47" s="131"/>
      <c r="E47" s="131">
        <f>C47+D47</f>
        <v>0</v>
      </c>
      <c r="F47" s="10"/>
      <c r="G47" s="4"/>
      <c r="H47" s="10">
        <f t="shared" si="2"/>
        <v>0</v>
      </c>
    </row>
  </sheetData>
  <mergeCells count="9">
    <mergeCell ref="B6:B7"/>
    <mergeCell ref="C5:E5"/>
    <mergeCell ref="F5:H5"/>
    <mergeCell ref="A2:A4"/>
    <mergeCell ref="B2:B4"/>
    <mergeCell ref="C3:E4"/>
    <mergeCell ref="F3:H4"/>
    <mergeCell ref="C2:E2"/>
    <mergeCell ref="F2:H2"/>
  </mergeCells>
  <phoneticPr fontId="25" type="noConversion"/>
  <conditionalFormatting sqref="A6 C2 B5:C5 F5 F2 A1:H1 I1:XFD1048576 A8:H1048576 B6:H7">
    <cfRule type="cellIs" dxfId="8" priority="1" operator="equal">
      <formula>0</formula>
    </cfRule>
  </conditionalFormatting>
  <hyperlinks>
    <hyperlink ref="B2" location="Sommaire!A1" display="Sommair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0"/>
  <sheetViews>
    <sheetView showGridLines="0" workbookViewId="0">
      <selection activeCell="F6" sqref="F6"/>
    </sheetView>
  </sheetViews>
  <sheetFormatPr baseColWidth="10" defaultRowHeight="13.2" x14ac:dyDescent="0.25"/>
  <cols>
    <col min="2" max="2" width="45.109375" bestFit="1" customWidth="1"/>
    <col min="9" max="9" width="60.77734375" customWidth="1"/>
  </cols>
  <sheetData>
    <row r="1" spans="1:9" x14ac:dyDescent="0.25">
      <c r="A1" s="135" t="str">
        <f>[1]Budget_Général!C2</f>
        <v>CENTRE NATURE</v>
      </c>
      <c r="B1" s="135"/>
      <c r="C1" s="135"/>
      <c r="D1" s="135"/>
      <c r="E1" s="135"/>
      <c r="F1" s="135"/>
      <c r="G1" s="135"/>
      <c r="H1" s="135"/>
      <c r="I1" s="135"/>
    </row>
    <row r="2" spans="1:9" ht="39.6" x14ac:dyDescent="0.25">
      <c r="A2" s="136" t="s">
        <v>43</v>
      </c>
      <c r="B2" s="137" t="s">
        <v>44</v>
      </c>
      <c r="C2" s="138" t="s">
        <v>40</v>
      </c>
      <c r="D2" s="138" t="s">
        <v>41</v>
      </c>
      <c r="E2" s="138" t="s">
        <v>1</v>
      </c>
      <c r="F2" s="152" t="s">
        <v>119</v>
      </c>
      <c r="G2" s="139" t="s">
        <v>115</v>
      </c>
      <c r="H2" s="140" t="s">
        <v>116</v>
      </c>
      <c r="I2" s="141" t="s">
        <v>117</v>
      </c>
    </row>
    <row r="3" spans="1:9" x14ac:dyDescent="0.25">
      <c r="A3" s="142">
        <f>[1]Budget_Général!A8</f>
        <v>6042</v>
      </c>
      <c r="B3" s="142" t="str">
        <f>[1]Budget_Général!B8</f>
        <v>Achats de prestations de services</v>
      </c>
      <c r="C3" s="143">
        <f>Budget_Général!C8</f>
        <v>0</v>
      </c>
      <c r="D3" s="143">
        <f>Budget_Général!D8</f>
        <v>0</v>
      </c>
      <c r="E3" s="143">
        <f>Budget_Général!E8</f>
        <v>0</v>
      </c>
      <c r="F3" s="154"/>
      <c r="G3" s="153">
        <f>E3-F3</f>
        <v>0</v>
      </c>
      <c r="H3" s="144"/>
      <c r="I3" s="145"/>
    </row>
    <row r="4" spans="1:9" x14ac:dyDescent="0.25">
      <c r="A4" s="142">
        <f>[1]Budget_Général!A9</f>
        <v>60621</v>
      </c>
      <c r="B4" s="142" t="str">
        <f>[1]Budget_Général!B9</f>
        <v>Combustible</v>
      </c>
      <c r="C4" s="143">
        <f>Budget_Général!C9</f>
        <v>0</v>
      </c>
      <c r="D4" s="143">
        <f>Budget_Général!D9</f>
        <v>0</v>
      </c>
      <c r="E4" s="143">
        <f>Budget_Général!E9</f>
        <v>0</v>
      </c>
      <c r="F4" s="154"/>
      <c r="G4" s="153">
        <f t="shared" ref="G4:G40" si="0">E4-F4</f>
        <v>0</v>
      </c>
      <c r="H4" s="144"/>
      <c r="I4" s="145"/>
    </row>
    <row r="5" spans="1:9" x14ac:dyDescent="0.25">
      <c r="A5" s="142">
        <f>[1]Budget_Général!A10</f>
        <v>60622</v>
      </c>
      <c r="B5" s="142" t="str">
        <f>[1]Budget_Général!B10</f>
        <v>Carburants</v>
      </c>
      <c r="C5" s="143">
        <f>Budget_Général!C10</f>
        <v>85</v>
      </c>
      <c r="D5" s="143">
        <f>Budget_Général!D10</f>
        <v>20</v>
      </c>
      <c r="E5" s="143">
        <f>Budget_Général!E10</f>
        <v>105</v>
      </c>
      <c r="F5" s="154"/>
      <c r="G5" s="153">
        <f t="shared" si="0"/>
        <v>105</v>
      </c>
      <c r="H5" s="144"/>
      <c r="I5" s="145"/>
    </row>
    <row r="6" spans="1:9" x14ac:dyDescent="0.25">
      <c r="A6" s="142">
        <f>[1]Budget_Général!A11</f>
        <v>60623</v>
      </c>
      <c r="B6" s="142" t="str">
        <f>[1]Budget_Général!B11</f>
        <v>Alimentation</v>
      </c>
      <c r="C6" s="143">
        <f>Budget_Général!C11</f>
        <v>0</v>
      </c>
      <c r="D6" s="143">
        <f>Budget_Général!D11</f>
        <v>0</v>
      </c>
      <c r="E6" s="143">
        <f>Budget_Général!E11</f>
        <v>0</v>
      </c>
      <c r="F6" s="157">
        <f>Ferme_Pédagogique!L15</f>
        <v>1497.5900000000001</v>
      </c>
      <c r="G6" s="153">
        <f t="shared" si="0"/>
        <v>-1497.5900000000001</v>
      </c>
      <c r="H6" s="144"/>
      <c r="I6" s="145"/>
    </row>
    <row r="7" spans="1:9" x14ac:dyDescent="0.25">
      <c r="A7" s="142">
        <f>[1]Budget_Général!A12</f>
        <v>60628</v>
      </c>
      <c r="B7" s="142" t="str">
        <f>[1]Budget_Général!B12</f>
        <v>Autres Fournitures</v>
      </c>
      <c r="C7" s="143">
        <f>Budget_Général!C12</f>
        <v>0</v>
      </c>
      <c r="D7" s="143">
        <f>Budget_Général!D12</f>
        <v>0</v>
      </c>
      <c r="E7" s="143">
        <f>Budget_Général!E12</f>
        <v>0</v>
      </c>
      <c r="F7" s="154"/>
      <c r="G7" s="153">
        <f t="shared" si="0"/>
        <v>0</v>
      </c>
      <c r="H7" s="144"/>
      <c r="I7" s="145"/>
    </row>
    <row r="8" spans="1:9" x14ac:dyDescent="0.25">
      <c r="A8" s="142">
        <f>[1]Budget_Général!A13</f>
        <v>60631</v>
      </c>
      <c r="B8" s="142" t="str">
        <f>[1]Budget_Général!B13</f>
        <v>Fournitures Entretien</v>
      </c>
      <c r="C8" s="143">
        <f>Budget_Général!C13</f>
        <v>0</v>
      </c>
      <c r="D8" s="143">
        <f>Budget_Général!D13</f>
        <v>0</v>
      </c>
      <c r="E8" s="143">
        <f>Budget_Général!E13</f>
        <v>0</v>
      </c>
      <c r="F8" s="154"/>
      <c r="G8" s="153">
        <f t="shared" si="0"/>
        <v>0</v>
      </c>
      <c r="H8" s="144"/>
      <c r="I8" s="145"/>
    </row>
    <row r="9" spans="1:9" x14ac:dyDescent="0.25">
      <c r="A9" s="142">
        <f>[1]Budget_Général!A14</f>
        <v>60632</v>
      </c>
      <c r="B9" s="142" t="str">
        <f>[1]Budget_Général!B14</f>
        <v>Petits Equipements</v>
      </c>
      <c r="C9" s="143">
        <f>Budget_Général!C14</f>
        <v>0</v>
      </c>
      <c r="D9" s="143">
        <f>Budget_Général!D14</f>
        <v>0</v>
      </c>
      <c r="E9" s="143">
        <f>Budget_Général!E14</f>
        <v>0</v>
      </c>
      <c r="F9" s="154"/>
      <c r="G9" s="153">
        <f t="shared" si="0"/>
        <v>0</v>
      </c>
      <c r="H9" s="144"/>
      <c r="I9" s="145"/>
    </row>
    <row r="10" spans="1:9" x14ac:dyDescent="0.25">
      <c r="A10" s="142">
        <f>[1]Budget_Général!A15</f>
        <v>6064</v>
      </c>
      <c r="B10" s="142" t="str">
        <f>[1]Budget_Général!B15</f>
        <v>Fournitures Administratives</v>
      </c>
      <c r="C10" s="143">
        <f>Budget_Général!C15</f>
        <v>100</v>
      </c>
      <c r="D10" s="143">
        <f>Budget_Général!D15</f>
        <v>0</v>
      </c>
      <c r="E10" s="143">
        <f>Budget_Général!E15</f>
        <v>100</v>
      </c>
      <c r="F10" s="154"/>
      <c r="G10" s="153">
        <f t="shared" si="0"/>
        <v>100</v>
      </c>
      <c r="H10" s="144"/>
      <c r="I10" s="145"/>
    </row>
    <row r="11" spans="1:9" x14ac:dyDescent="0.25">
      <c r="A11" s="142">
        <f>[1]Budget_Général!A16</f>
        <v>6065</v>
      </c>
      <c r="B11" s="142" t="str">
        <f>[1]Budget_Général!B16</f>
        <v>Livres</v>
      </c>
      <c r="C11" s="143">
        <f>Budget_Général!C16</f>
        <v>0</v>
      </c>
      <c r="D11" s="143">
        <f>Budget_Général!D16</f>
        <v>0</v>
      </c>
      <c r="E11" s="143">
        <f>Budget_Général!E16</f>
        <v>0</v>
      </c>
      <c r="F11" s="154"/>
      <c r="G11" s="153">
        <f t="shared" si="0"/>
        <v>0</v>
      </c>
      <c r="H11" s="144"/>
      <c r="I11" s="145"/>
    </row>
    <row r="12" spans="1:9" x14ac:dyDescent="0.25">
      <c r="A12" s="142">
        <f>[1]Budget_Général!A17</f>
        <v>6067</v>
      </c>
      <c r="B12" s="142" t="str">
        <f>[1]Budget_Général!B17</f>
        <v>Fournitures scolaires</v>
      </c>
      <c r="C12" s="143">
        <f>Budget_Général!C17</f>
        <v>0</v>
      </c>
      <c r="D12" s="143">
        <f>Budget_Général!D17</f>
        <v>0</v>
      </c>
      <c r="E12" s="143">
        <f>Budget_Général!E17</f>
        <v>0</v>
      </c>
      <c r="F12" s="154"/>
      <c r="G12" s="153">
        <f t="shared" si="0"/>
        <v>0</v>
      </c>
      <c r="H12" s="144"/>
      <c r="I12" s="145"/>
    </row>
    <row r="13" spans="1:9" x14ac:dyDescent="0.25">
      <c r="A13" s="142">
        <f>[1]Budget_Général!A18</f>
        <v>6068</v>
      </c>
      <c r="B13" s="142" t="str">
        <f>[1]Budget_Général!B18</f>
        <v>Fournitures</v>
      </c>
      <c r="C13" s="143">
        <f>Budget_Général!C18</f>
        <v>0</v>
      </c>
      <c r="D13" s="143">
        <f>Budget_Général!D18</f>
        <v>0</v>
      </c>
      <c r="E13" s="143">
        <f>Budget_Général!E18</f>
        <v>0</v>
      </c>
      <c r="F13" s="154"/>
      <c r="G13" s="153">
        <f t="shared" si="0"/>
        <v>0</v>
      </c>
      <c r="H13" s="144"/>
      <c r="I13" s="145"/>
    </row>
    <row r="14" spans="1:9" x14ac:dyDescent="0.25">
      <c r="A14" s="142">
        <f>[1]Budget_Général!A19</f>
        <v>611</v>
      </c>
      <c r="B14" s="142" t="str">
        <f>[1]Budget_Général!B19</f>
        <v>Contrats Prestations Services</v>
      </c>
      <c r="C14" s="143">
        <f>Budget_Général!C19</f>
        <v>0</v>
      </c>
      <c r="D14" s="143">
        <f>Budget_Général!D19</f>
        <v>0</v>
      </c>
      <c r="E14" s="143">
        <f>Budget_Général!E19</f>
        <v>0</v>
      </c>
      <c r="F14" s="154"/>
      <c r="G14" s="153">
        <f t="shared" si="0"/>
        <v>0</v>
      </c>
      <c r="H14" s="144"/>
      <c r="I14" s="145"/>
    </row>
    <row r="15" spans="1:9" x14ac:dyDescent="0.25">
      <c r="A15" s="142">
        <f>[1]Budget_Général!A20</f>
        <v>6135</v>
      </c>
      <c r="B15" s="142" t="str">
        <f>[1]Budget_Général!B20</f>
        <v>Locations Mobilières</v>
      </c>
      <c r="C15" s="143">
        <f>Budget_Général!C20</f>
        <v>0</v>
      </c>
      <c r="D15" s="143">
        <f>Budget_Général!D20</f>
        <v>0</v>
      </c>
      <c r="E15" s="143">
        <f>Budget_Général!E20</f>
        <v>0</v>
      </c>
      <c r="F15" s="154"/>
      <c r="G15" s="153">
        <f t="shared" si="0"/>
        <v>0</v>
      </c>
      <c r="H15" s="144"/>
      <c r="I15" s="145"/>
    </row>
    <row r="16" spans="1:9" x14ac:dyDescent="0.25">
      <c r="A16" s="142">
        <f>[1]Budget_Général!A21</f>
        <v>61351</v>
      </c>
      <c r="B16" s="142" t="str">
        <f>[1]Budget_Général!B21</f>
        <v>Matériel roulant</v>
      </c>
      <c r="C16" s="143">
        <f>Budget_Général!C21</f>
        <v>0</v>
      </c>
      <c r="D16" s="143">
        <f>Budget_Général!D21</f>
        <v>0</v>
      </c>
      <c r="E16" s="143">
        <f>Budget_Général!E21</f>
        <v>0</v>
      </c>
      <c r="F16" s="154"/>
      <c r="G16" s="153">
        <f t="shared" si="0"/>
        <v>0</v>
      </c>
      <c r="H16" s="144"/>
      <c r="I16" s="145"/>
    </row>
    <row r="17" spans="1:9" x14ac:dyDescent="0.25">
      <c r="A17" s="142">
        <f>[1]Budget_Général!A22</f>
        <v>61358</v>
      </c>
      <c r="B17" s="142" t="str">
        <f>[1]Budget_Général!B22</f>
        <v>Autres</v>
      </c>
      <c r="C17" s="143">
        <f>Budget_Général!C22</f>
        <v>0</v>
      </c>
      <c r="D17" s="143">
        <f>Budget_Général!D22</f>
        <v>0</v>
      </c>
      <c r="E17" s="143">
        <f>Budget_Général!E22</f>
        <v>0</v>
      </c>
      <c r="F17" s="154"/>
      <c r="G17" s="153">
        <f t="shared" si="0"/>
        <v>0</v>
      </c>
      <c r="H17" s="144"/>
      <c r="I17" s="145"/>
    </row>
    <row r="18" spans="1:9" x14ac:dyDescent="0.25">
      <c r="A18" s="142">
        <f>[1]Budget_Général!A23</f>
        <v>61522</v>
      </c>
      <c r="B18" s="142" t="str">
        <f>[1]Budget_Général!B23</f>
        <v>Entretiens et Réparations bâtiments</v>
      </c>
      <c r="C18" s="143">
        <f>Budget_Général!C23</f>
        <v>0</v>
      </c>
      <c r="D18" s="143">
        <f>Budget_Général!D23</f>
        <v>0</v>
      </c>
      <c r="E18" s="143">
        <f>Budget_Général!E23</f>
        <v>0</v>
      </c>
      <c r="F18" s="154"/>
      <c r="G18" s="153">
        <f t="shared" si="0"/>
        <v>0</v>
      </c>
      <c r="H18" s="144"/>
      <c r="I18" s="145"/>
    </row>
    <row r="19" spans="1:9" x14ac:dyDescent="0.25">
      <c r="A19" s="142">
        <f>[1]Budget_Général!A24</f>
        <v>61551</v>
      </c>
      <c r="B19" s="142" t="str">
        <f>[1]Budget_Général!B24</f>
        <v>Récupérations Mobilières</v>
      </c>
      <c r="C19" s="143">
        <f>Budget_Général!C24</f>
        <v>0</v>
      </c>
      <c r="D19" s="143">
        <f>Budget_Général!D24</f>
        <v>0</v>
      </c>
      <c r="E19" s="143">
        <f>Budget_Général!E24</f>
        <v>0</v>
      </c>
      <c r="F19" s="154"/>
      <c r="G19" s="153">
        <f t="shared" si="0"/>
        <v>0</v>
      </c>
      <c r="H19" s="144"/>
      <c r="I19" s="145"/>
    </row>
    <row r="20" spans="1:9" x14ac:dyDescent="0.25">
      <c r="A20" s="142">
        <f>[1]Budget_Général!A25</f>
        <v>61558</v>
      </c>
      <c r="B20" s="142" t="str">
        <f>[1]Budget_Général!B25</f>
        <v>Entretien et réparations sur autres biens mobiliers</v>
      </c>
      <c r="C20" s="143">
        <f>Budget_Général!C25</f>
        <v>0</v>
      </c>
      <c r="D20" s="143">
        <f>Budget_Général!D25</f>
        <v>0</v>
      </c>
      <c r="E20" s="143">
        <f>Budget_Général!E25</f>
        <v>0</v>
      </c>
      <c r="F20" s="154"/>
      <c r="G20" s="153">
        <f t="shared" si="0"/>
        <v>0</v>
      </c>
      <c r="H20" s="144"/>
      <c r="I20" s="145"/>
    </row>
    <row r="21" spans="1:9" x14ac:dyDescent="0.25">
      <c r="A21" s="142">
        <f>[1]Budget_Général!A26</f>
        <v>6156</v>
      </c>
      <c r="B21" s="142" t="str">
        <f>[1]Budget_Général!B26</f>
        <v>Maintenance</v>
      </c>
      <c r="C21" s="143">
        <f>Budget_Général!C26</f>
        <v>0</v>
      </c>
      <c r="D21" s="143">
        <f>Budget_Général!D26</f>
        <v>0</v>
      </c>
      <c r="E21" s="143">
        <f>Budget_Général!E26</f>
        <v>0</v>
      </c>
      <c r="F21" s="154"/>
      <c r="G21" s="153">
        <f t="shared" si="0"/>
        <v>0</v>
      </c>
      <c r="H21" s="144"/>
      <c r="I21" s="145"/>
    </row>
    <row r="22" spans="1:9" x14ac:dyDescent="0.25">
      <c r="A22" s="142">
        <f>[1]Budget_Général!A27</f>
        <v>616</v>
      </c>
      <c r="B22" s="142" t="str">
        <f>[1]Budget_Général!B27</f>
        <v>Assurance</v>
      </c>
      <c r="C22" s="143">
        <f>Budget_Général!C27</f>
        <v>0</v>
      </c>
      <c r="D22" s="143">
        <f>Budget_Général!D27</f>
        <v>0</v>
      </c>
      <c r="E22" s="143">
        <f>Budget_Général!E27</f>
        <v>0</v>
      </c>
      <c r="F22" s="154"/>
      <c r="G22" s="153">
        <f t="shared" si="0"/>
        <v>0</v>
      </c>
      <c r="H22" s="144"/>
      <c r="I22" s="145"/>
    </row>
    <row r="23" spans="1:9" x14ac:dyDescent="0.25">
      <c r="A23" s="142">
        <f>[1]Budget_Général!A28</f>
        <v>617</v>
      </c>
      <c r="B23" s="142" t="str">
        <f>[1]Budget_Général!B28</f>
        <v>Etudes et Recherches</v>
      </c>
      <c r="C23" s="143">
        <f>Budget_Général!C28</f>
        <v>0</v>
      </c>
      <c r="D23" s="143">
        <f>Budget_Général!D28</f>
        <v>0</v>
      </c>
      <c r="E23" s="143">
        <f>Budget_Général!E28</f>
        <v>0</v>
      </c>
      <c r="F23" s="154"/>
      <c r="G23" s="153">
        <f t="shared" si="0"/>
        <v>0</v>
      </c>
      <c r="H23" s="144"/>
      <c r="I23" s="145"/>
    </row>
    <row r="24" spans="1:9" x14ac:dyDescent="0.25">
      <c r="A24" s="142">
        <f>[1]Budget_Général!A29</f>
        <v>6182</v>
      </c>
      <c r="B24" s="142" t="str">
        <f>[1]Budget_Général!B29</f>
        <v xml:space="preserve"> Documentation Générale</v>
      </c>
      <c r="C24" s="143">
        <f>Budget_Général!C29</f>
        <v>0</v>
      </c>
      <c r="D24" s="143">
        <f>Budget_Général!D29</f>
        <v>0</v>
      </c>
      <c r="E24" s="143">
        <f>Budget_Général!E29</f>
        <v>0</v>
      </c>
      <c r="F24" s="154"/>
      <c r="G24" s="153">
        <f t="shared" si="0"/>
        <v>0</v>
      </c>
      <c r="H24" s="144"/>
      <c r="I24" s="145"/>
    </row>
    <row r="25" spans="1:9" x14ac:dyDescent="0.25">
      <c r="A25" s="142">
        <f>[1]Budget_Général!A30</f>
        <v>6184</v>
      </c>
      <c r="B25" s="142" t="str">
        <f>[1]Budget_Général!B30</f>
        <v>Formation</v>
      </c>
      <c r="C25" s="143">
        <f>Budget_Général!C30</f>
        <v>0</v>
      </c>
      <c r="D25" s="143">
        <f>Budget_Général!D30</f>
        <v>0</v>
      </c>
      <c r="E25" s="143">
        <f>Budget_Général!E30</f>
        <v>0</v>
      </c>
      <c r="F25" s="154"/>
      <c r="G25" s="153">
        <f t="shared" si="0"/>
        <v>0</v>
      </c>
      <c r="H25" s="144"/>
      <c r="I25" s="145"/>
    </row>
    <row r="26" spans="1:9" x14ac:dyDescent="0.25">
      <c r="A26" s="142">
        <f>[1]Budget_Général!A31</f>
        <v>6188</v>
      </c>
      <c r="B26" s="142" t="str">
        <f>[1]Budget_Général!B31</f>
        <v>Autres frais</v>
      </c>
      <c r="C26" s="143">
        <f>Budget_Général!C31</f>
        <v>130</v>
      </c>
      <c r="D26" s="143">
        <f>Budget_Général!D31</f>
        <v>0</v>
      </c>
      <c r="E26" s="143">
        <f>Budget_Général!E31</f>
        <v>130</v>
      </c>
      <c r="F26" s="154"/>
      <c r="G26" s="153">
        <f t="shared" si="0"/>
        <v>130</v>
      </c>
      <c r="H26" s="144"/>
      <c r="I26" s="145"/>
    </row>
    <row r="27" spans="1:9" x14ac:dyDescent="0.25">
      <c r="A27" s="142">
        <f>[1]Budget_Général!A32</f>
        <v>6228</v>
      </c>
      <c r="B27" s="142" t="str">
        <f>[1]Budget_Général!B32</f>
        <v>Rémunérations d'intermédiaires et honoraires / Divers</v>
      </c>
      <c r="C27" s="143">
        <f>Budget_Général!C32</f>
        <v>2100</v>
      </c>
      <c r="D27" s="143">
        <f>Budget_Général!D32</f>
        <v>-20</v>
      </c>
      <c r="E27" s="143">
        <f>Budget_Général!E32</f>
        <v>2080</v>
      </c>
      <c r="F27" s="154"/>
      <c r="G27" s="153">
        <f t="shared" si="0"/>
        <v>2080</v>
      </c>
      <c r="H27" s="144"/>
      <c r="I27" s="145"/>
    </row>
    <row r="28" spans="1:9" x14ac:dyDescent="0.25">
      <c r="A28" s="142">
        <f>[1]Budget_Général!A33</f>
        <v>6231</v>
      </c>
      <c r="B28" s="142" t="str">
        <f>[1]Budget_Général!B33</f>
        <v>Annonces et insertions</v>
      </c>
      <c r="C28" s="143">
        <f>Budget_Général!C33</f>
        <v>0</v>
      </c>
      <c r="D28" s="143">
        <f>Budget_Général!D33</f>
        <v>0</v>
      </c>
      <c r="E28" s="143">
        <f>Budget_Général!E33</f>
        <v>0</v>
      </c>
      <c r="F28" s="154"/>
      <c r="G28" s="153">
        <f t="shared" si="0"/>
        <v>0</v>
      </c>
      <c r="H28" s="144"/>
      <c r="I28" s="145"/>
    </row>
    <row r="29" spans="1:9" x14ac:dyDescent="0.25">
      <c r="A29" s="142">
        <f>[1]Budget_Général!A34</f>
        <v>6232</v>
      </c>
      <c r="B29" s="142" t="str">
        <f>[1]Budget_Général!B34</f>
        <v>Fêtes et Cérémonies</v>
      </c>
      <c r="C29" s="143">
        <f>Budget_Général!C34</f>
        <v>0</v>
      </c>
      <c r="D29" s="143">
        <f>Budget_Général!D34</f>
        <v>0</v>
      </c>
      <c r="E29" s="143">
        <f>Budget_Général!E34</f>
        <v>0</v>
      </c>
      <c r="F29" s="154"/>
      <c r="G29" s="153">
        <f t="shared" si="0"/>
        <v>0</v>
      </c>
      <c r="H29" s="144"/>
      <c r="I29" s="145"/>
    </row>
    <row r="30" spans="1:9" x14ac:dyDescent="0.25">
      <c r="A30" s="142">
        <f>[1]Budget_Général!A35</f>
        <v>6238</v>
      </c>
      <c r="B30" s="142" t="str">
        <f>[1]Budget_Général!B35</f>
        <v>Publicité, publications, relations publiques / Divers</v>
      </c>
      <c r="C30" s="143">
        <f>Budget_Général!C35</f>
        <v>0</v>
      </c>
      <c r="D30" s="143">
        <f>Budget_Général!D35</f>
        <v>0</v>
      </c>
      <c r="E30" s="143">
        <f>Budget_Général!E35</f>
        <v>0</v>
      </c>
      <c r="F30" s="154"/>
      <c r="G30" s="153">
        <f t="shared" si="0"/>
        <v>0</v>
      </c>
      <c r="H30" s="144"/>
      <c r="I30" s="145"/>
    </row>
    <row r="31" spans="1:9" x14ac:dyDescent="0.25">
      <c r="A31" s="142">
        <f>[1]Budget_Général!A36</f>
        <v>6245</v>
      </c>
      <c r="B31" s="142" t="str">
        <f>[1]Budget_Général!B36</f>
        <v>Transports Collectifs</v>
      </c>
      <c r="C31" s="143">
        <f>Budget_Général!C36</f>
        <v>0</v>
      </c>
      <c r="D31" s="143">
        <f>Budget_Général!D36</f>
        <v>0</v>
      </c>
      <c r="E31" s="143">
        <f>Budget_Général!E36</f>
        <v>0</v>
      </c>
      <c r="F31" s="154"/>
      <c r="G31" s="153">
        <f t="shared" si="0"/>
        <v>0</v>
      </c>
      <c r="H31" s="144"/>
      <c r="I31" s="145"/>
    </row>
    <row r="32" spans="1:9" x14ac:dyDescent="0.25">
      <c r="A32" s="142">
        <f>[1]Budget_Général!A37</f>
        <v>6247</v>
      </c>
      <c r="B32" s="142" t="str">
        <f>[1]Budget_Général!B37</f>
        <v>Transports collectifs du personnel</v>
      </c>
      <c r="C32" s="143">
        <f>Budget_Général!C37</f>
        <v>0</v>
      </c>
      <c r="D32" s="143">
        <f>Budget_Général!D37</f>
        <v>0</v>
      </c>
      <c r="E32" s="143">
        <f>Budget_Général!E37</f>
        <v>0</v>
      </c>
      <c r="F32" s="154"/>
      <c r="G32" s="153">
        <f t="shared" si="0"/>
        <v>0</v>
      </c>
      <c r="H32" s="144"/>
      <c r="I32" s="145"/>
    </row>
    <row r="33" spans="1:9" x14ac:dyDescent="0.25">
      <c r="A33" s="142">
        <f>[1]Budget_Général!A38</f>
        <v>6251</v>
      </c>
      <c r="B33" s="142" t="str">
        <f>[1]Budget_Général!B38</f>
        <v>Voyages et déplacements</v>
      </c>
      <c r="C33" s="143">
        <f>Budget_Général!C38</f>
        <v>0</v>
      </c>
      <c r="D33" s="143">
        <f>Budget_Général!D38</f>
        <v>0</v>
      </c>
      <c r="E33" s="143">
        <f>Budget_Général!E38</f>
        <v>0</v>
      </c>
      <c r="F33" s="154"/>
      <c r="G33" s="153">
        <f t="shared" si="0"/>
        <v>0</v>
      </c>
      <c r="H33" s="144"/>
      <c r="I33" s="145"/>
    </row>
    <row r="34" spans="1:9" x14ac:dyDescent="0.25">
      <c r="A34" s="142">
        <f>[1]Budget_Général!A39</f>
        <v>6261</v>
      </c>
      <c r="B34" s="142" t="str">
        <f>[1]Budget_Général!B39</f>
        <v>Frais de Port</v>
      </c>
      <c r="C34" s="143">
        <f>Budget_Général!C39</f>
        <v>6270</v>
      </c>
      <c r="D34" s="143">
        <f>Budget_Général!D39</f>
        <v>-867.63</v>
      </c>
      <c r="E34" s="143">
        <f>Budget_Général!E39</f>
        <v>5402.37</v>
      </c>
      <c r="F34" s="154"/>
      <c r="G34" s="153">
        <f t="shared" si="0"/>
        <v>5402.37</v>
      </c>
      <c r="H34" s="144"/>
      <c r="I34" s="145"/>
    </row>
    <row r="35" spans="1:9" x14ac:dyDescent="0.25">
      <c r="A35" s="142">
        <f>[1]Budget_Général!A40</f>
        <v>6262</v>
      </c>
      <c r="B35" s="142" t="str">
        <f>[1]Budget_Général!B40</f>
        <v>Frais de Communication</v>
      </c>
      <c r="C35" s="143">
        <f>Budget_Général!C40</f>
        <v>0</v>
      </c>
      <c r="D35" s="143">
        <f>Budget_Général!D40</f>
        <v>0</v>
      </c>
      <c r="E35" s="143">
        <f>Budget_Général!E40</f>
        <v>0</v>
      </c>
      <c r="F35" s="154"/>
      <c r="G35" s="153">
        <f t="shared" si="0"/>
        <v>0</v>
      </c>
      <c r="H35" s="144"/>
      <c r="I35" s="145"/>
    </row>
    <row r="36" spans="1:9" x14ac:dyDescent="0.25">
      <c r="A36" s="142">
        <f>[1]Budget_Général!A41</f>
        <v>627</v>
      </c>
      <c r="B36" s="142" t="str">
        <f>[1]Budget_Général!B41</f>
        <v>Services bancaires et assimilés</v>
      </c>
      <c r="C36" s="143">
        <f>Budget_Général!C41</f>
        <v>0</v>
      </c>
      <c r="D36" s="143">
        <f>Budget_Général!D41</f>
        <v>0</v>
      </c>
      <c r="E36" s="143">
        <f>Budget_Général!E41</f>
        <v>0</v>
      </c>
      <c r="F36" s="154"/>
      <c r="G36" s="153">
        <f t="shared" si="0"/>
        <v>0</v>
      </c>
      <c r="H36" s="144"/>
      <c r="I36" s="145"/>
    </row>
    <row r="37" spans="1:9" x14ac:dyDescent="0.25">
      <c r="A37" s="142">
        <f>[1]Budget_Général!A42</f>
        <v>6281</v>
      </c>
      <c r="B37" s="142" t="str">
        <f>[1]Budget_Général!B42</f>
        <v>Concours divers (cotisations...)</v>
      </c>
      <c r="C37" s="143">
        <f>Budget_Général!C42</f>
        <v>485.37</v>
      </c>
      <c r="D37" s="143">
        <f>Budget_Général!D42</f>
        <v>867.63</v>
      </c>
      <c r="E37" s="143">
        <f>Budget_Général!E42</f>
        <v>1353</v>
      </c>
      <c r="F37" s="154"/>
      <c r="G37" s="153">
        <f t="shared" si="0"/>
        <v>1353</v>
      </c>
      <c r="H37" s="144"/>
      <c r="I37" s="145"/>
    </row>
    <row r="38" spans="1:9" x14ac:dyDescent="0.25">
      <c r="A38" s="142">
        <f>[1]Budget_Général!A43</f>
        <v>6288</v>
      </c>
      <c r="B38" s="142" t="str">
        <f>[1]Budget_Général!B43</f>
        <v>Autres</v>
      </c>
      <c r="C38" s="143">
        <f>Budget_Général!C43</f>
        <v>0</v>
      </c>
      <c r="D38" s="143">
        <f>Budget_Général!D43</f>
        <v>0</v>
      </c>
      <c r="E38" s="143">
        <f>Budget_Général!E43</f>
        <v>0</v>
      </c>
      <c r="F38" s="154"/>
      <c r="G38" s="153">
        <f t="shared" si="0"/>
        <v>0</v>
      </c>
      <c r="H38" s="144"/>
      <c r="I38" s="145"/>
    </row>
    <row r="39" spans="1:9" x14ac:dyDescent="0.25">
      <c r="A39" s="142">
        <f>[1]Budget_Général!A44</f>
        <v>6358</v>
      </c>
      <c r="B39" s="142" t="str">
        <f>[1]Budget_Général!B44</f>
        <v>Autres Droits</v>
      </c>
      <c r="C39" s="143">
        <f>Budget_Général!C44</f>
        <v>0</v>
      </c>
      <c r="D39" s="143">
        <f>Budget_Général!D44</f>
        <v>0</v>
      </c>
      <c r="E39" s="143">
        <f>Budget_Général!E44</f>
        <v>0</v>
      </c>
      <c r="F39" s="154"/>
      <c r="G39" s="153">
        <f t="shared" si="0"/>
        <v>0</v>
      </c>
      <c r="H39" s="144"/>
      <c r="I39" s="145"/>
    </row>
    <row r="40" spans="1:9" x14ac:dyDescent="0.25">
      <c r="A40" s="146" t="s">
        <v>118</v>
      </c>
      <c r="B40" s="146"/>
      <c r="C40" s="147">
        <f>SUM(C3:C39)</f>
        <v>9170.3700000000008</v>
      </c>
      <c r="D40" s="147">
        <f>SUM(D3:D39)</f>
        <v>0</v>
      </c>
      <c r="E40" s="147">
        <f>SUM(E3:E39)</f>
        <v>9170.369999999999</v>
      </c>
      <c r="F40" s="148">
        <f>SUM(F3:F39)</f>
        <v>1497.5900000000001</v>
      </c>
      <c r="G40" s="155">
        <f t="shared" si="0"/>
        <v>7672.7799999999988</v>
      </c>
      <c r="H40" s="148">
        <f>SUM(H3:H39)</f>
        <v>0</v>
      </c>
      <c r="I40" s="145"/>
    </row>
    <row r="41" spans="1:9" x14ac:dyDescent="0.25">
      <c r="A41" s="149" t="str">
        <f>[1]Budget_Général!F2</f>
        <v>CENTRE ANIMATION JEUNESSE</v>
      </c>
      <c r="B41" s="149"/>
      <c r="C41" s="149"/>
      <c r="D41" s="149"/>
      <c r="E41" s="149"/>
      <c r="F41" s="149"/>
      <c r="G41" s="149"/>
      <c r="H41" s="149"/>
      <c r="I41" s="149"/>
    </row>
    <row r="42" spans="1:9" ht="39.6" x14ac:dyDescent="0.25">
      <c r="A42" s="137" t="str">
        <f>A2</f>
        <v>Nature</v>
      </c>
      <c r="B42" s="137" t="str">
        <f>B2</f>
        <v>Libellé</v>
      </c>
      <c r="C42" s="138" t="str">
        <f>C2</f>
        <v>BP consolidé</v>
      </c>
      <c r="D42" s="138" t="str">
        <f>D2</f>
        <v>Virements crédits</v>
      </c>
      <c r="E42" s="138" t="str">
        <f>E2</f>
        <v>Total budgété N</v>
      </c>
      <c r="F42" s="6" t="str">
        <f>F2</f>
        <v>Crédits engagés : Réalisés</v>
      </c>
      <c r="G42" s="6" t="str">
        <f>G2</f>
        <v>Solde</v>
      </c>
      <c r="H42" s="156" t="str">
        <f>H2</f>
        <v>BP 2025</v>
      </c>
      <c r="I42" s="150" t="str">
        <f>I2</f>
        <v>Si augmentation de la ligne budgétaire, fournir : Une présentation du Projet, 
vos motivations et des justificatifs (devis, facture N-1, etc.)</v>
      </c>
    </row>
    <row r="43" spans="1:9" x14ac:dyDescent="0.25">
      <c r="A43" s="142">
        <f>A3</f>
        <v>6042</v>
      </c>
      <c r="B43" s="142" t="str">
        <f>B3</f>
        <v>Achats de prestations de services</v>
      </c>
      <c r="C43" s="151">
        <f>Budget_Général!F8</f>
        <v>0</v>
      </c>
      <c r="D43" s="151">
        <f>Budget_Général!G8</f>
        <v>0</v>
      </c>
      <c r="E43" s="151">
        <f>Budget_Général!H8</f>
        <v>0</v>
      </c>
      <c r="F43" s="154"/>
      <c r="G43" s="153">
        <f>E43-F43</f>
        <v>0</v>
      </c>
      <c r="H43" s="144"/>
      <c r="I43" s="145"/>
    </row>
    <row r="44" spans="1:9" x14ac:dyDescent="0.25">
      <c r="A44" s="142">
        <f>A4</f>
        <v>60621</v>
      </c>
      <c r="B44" s="142" t="str">
        <f>B4</f>
        <v>Combustible</v>
      </c>
      <c r="C44" s="151">
        <f>Budget_Général!F9</f>
        <v>0</v>
      </c>
      <c r="D44" s="151">
        <f>Budget_Général!G9</f>
        <v>0</v>
      </c>
      <c r="E44" s="151">
        <f>Budget_Général!H9</f>
        <v>0</v>
      </c>
      <c r="F44" s="154"/>
      <c r="G44" s="153">
        <f t="shared" ref="G44:G79" si="1">E44-F44</f>
        <v>0</v>
      </c>
      <c r="H44" s="144"/>
      <c r="I44" s="145"/>
    </row>
    <row r="45" spans="1:9" x14ac:dyDescent="0.25">
      <c r="A45" s="142">
        <f>A5</f>
        <v>60622</v>
      </c>
      <c r="B45" s="142" t="str">
        <f>B5</f>
        <v>Carburants</v>
      </c>
      <c r="C45" s="151">
        <f>Budget_Général!F10</f>
        <v>0</v>
      </c>
      <c r="D45" s="151">
        <f>Budget_Général!G10</f>
        <v>0</v>
      </c>
      <c r="E45" s="151">
        <f>Budget_Général!H10</f>
        <v>0</v>
      </c>
      <c r="F45" s="154"/>
      <c r="G45" s="153">
        <f t="shared" si="1"/>
        <v>0</v>
      </c>
      <c r="H45" s="144"/>
      <c r="I45" s="145"/>
    </row>
    <row r="46" spans="1:9" x14ac:dyDescent="0.25">
      <c r="A46" s="142">
        <f>A6</f>
        <v>60623</v>
      </c>
      <c r="B46" s="142" t="str">
        <f>B6</f>
        <v>Alimentation</v>
      </c>
      <c r="C46" s="151">
        <f>Budget_Général!F11</f>
        <v>7110</v>
      </c>
      <c r="D46" s="151">
        <f>Budget_Général!G11</f>
        <v>0</v>
      </c>
      <c r="E46" s="151">
        <f>Budget_Général!H11</f>
        <v>7110</v>
      </c>
      <c r="F46" s="154"/>
      <c r="G46" s="153">
        <f t="shared" si="1"/>
        <v>7110</v>
      </c>
      <c r="H46" s="144"/>
      <c r="I46" s="145"/>
    </row>
    <row r="47" spans="1:9" x14ac:dyDescent="0.25">
      <c r="A47" s="142">
        <f>A7</f>
        <v>60628</v>
      </c>
      <c r="B47" s="142" t="str">
        <f>B7</f>
        <v>Autres Fournitures</v>
      </c>
      <c r="C47" s="151">
        <f>Budget_Général!F12</f>
        <v>0</v>
      </c>
      <c r="D47" s="151">
        <f>Budget_Général!G12</f>
        <v>0</v>
      </c>
      <c r="E47" s="151">
        <f>Budget_Général!H12</f>
        <v>0</v>
      </c>
      <c r="F47" s="154"/>
      <c r="G47" s="153">
        <f t="shared" si="1"/>
        <v>0</v>
      </c>
      <c r="H47" s="144"/>
      <c r="I47" s="145"/>
    </row>
    <row r="48" spans="1:9" x14ac:dyDescent="0.25">
      <c r="A48" s="142">
        <f>A8</f>
        <v>60631</v>
      </c>
      <c r="B48" s="142" t="str">
        <f>B8</f>
        <v>Fournitures Entretien</v>
      </c>
      <c r="C48" s="151">
        <f>Budget_Général!F13</f>
        <v>0</v>
      </c>
      <c r="D48" s="151">
        <f>Budget_Général!G13</f>
        <v>0</v>
      </c>
      <c r="E48" s="151">
        <f>Budget_Général!H13</f>
        <v>0</v>
      </c>
      <c r="F48" s="154"/>
      <c r="G48" s="153">
        <f t="shared" si="1"/>
        <v>0</v>
      </c>
      <c r="H48" s="144"/>
      <c r="I48" s="145"/>
    </row>
    <row r="49" spans="1:9" x14ac:dyDescent="0.25">
      <c r="A49" s="142">
        <f>A9</f>
        <v>60632</v>
      </c>
      <c r="B49" s="142" t="str">
        <f>B9</f>
        <v>Petits Equipements</v>
      </c>
      <c r="C49" s="151">
        <f>Budget_Général!F14</f>
        <v>0</v>
      </c>
      <c r="D49" s="151">
        <f>Budget_Général!G14</f>
        <v>0</v>
      </c>
      <c r="E49" s="151">
        <f>Budget_Général!H14</f>
        <v>0</v>
      </c>
      <c r="F49" s="154"/>
      <c r="G49" s="153">
        <f t="shared" si="1"/>
        <v>0</v>
      </c>
      <c r="H49" s="144"/>
      <c r="I49" s="145"/>
    </row>
    <row r="50" spans="1:9" x14ac:dyDescent="0.25">
      <c r="A50" s="142">
        <f>A10</f>
        <v>6064</v>
      </c>
      <c r="B50" s="142" t="str">
        <f>B10</f>
        <v>Fournitures Administratives</v>
      </c>
      <c r="C50" s="151">
        <f>Budget_Général!F15</f>
        <v>0</v>
      </c>
      <c r="D50" s="151">
        <f>Budget_Général!G15</f>
        <v>0</v>
      </c>
      <c r="E50" s="151">
        <f>Budget_Général!H15</f>
        <v>0</v>
      </c>
      <c r="F50" s="154"/>
      <c r="G50" s="153">
        <f t="shared" si="1"/>
        <v>0</v>
      </c>
      <c r="H50" s="144"/>
      <c r="I50" s="145"/>
    </row>
    <row r="51" spans="1:9" x14ac:dyDescent="0.25">
      <c r="A51" s="142">
        <f>A11</f>
        <v>6065</v>
      </c>
      <c r="B51" s="142" t="str">
        <f>B11</f>
        <v>Livres</v>
      </c>
      <c r="C51" s="151">
        <f>Budget_Général!F16</f>
        <v>0</v>
      </c>
      <c r="D51" s="151">
        <f>Budget_Général!G16</f>
        <v>0</v>
      </c>
      <c r="E51" s="151">
        <f>Budget_Général!H16</f>
        <v>0</v>
      </c>
      <c r="F51" s="154"/>
      <c r="G51" s="153">
        <f t="shared" si="1"/>
        <v>0</v>
      </c>
      <c r="H51" s="144"/>
      <c r="I51" s="145"/>
    </row>
    <row r="52" spans="1:9" x14ac:dyDescent="0.25">
      <c r="A52" s="142">
        <f>A12</f>
        <v>6067</v>
      </c>
      <c r="B52" s="142" t="str">
        <f>B12</f>
        <v>Fournitures scolaires</v>
      </c>
      <c r="C52" s="151">
        <f>Budget_Général!F17</f>
        <v>0</v>
      </c>
      <c r="D52" s="151">
        <f>Budget_Général!G17</f>
        <v>0</v>
      </c>
      <c r="E52" s="151">
        <f>Budget_Général!H17</f>
        <v>0</v>
      </c>
      <c r="F52" s="154"/>
      <c r="G52" s="153">
        <f t="shared" si="1"/>
        <v>0</v>
      </c>
      <c r="H52" s="144"/>
      <c r="I52" s="145"/>
    </row>
    <row r="53" spans="1:9" x14ac:dyDescent="0.25">
      <c r="A53" s="142">
        <f>A13</f>
        <v>6068</v>
      </c>
      <c r="B53" s="142" t="str">
        <f>B13</f>
        <v>Fournitures</v>
      </c>
      <c r="C53" s="151">
        <f>Budget_Général!F18</f>
        <v>0</v>
      </c>
      <c r="D53" s="151">
        <f>Budget_Général!G18</f>
        <v>0</v>
      </c>
      <c r="E53" s="151">
        <f>Budget_Général!H18</f>
        <v>0</v>
      </c>
      <c r="F53" s="154"/>
      <c r="G53" s="153">
        <f t="shared" si="1"/>
        <v>0</v>
      </c>
      <c r="H53" s="144"/>
      <c r="I53" s="145"/>
    </row>
    <row r="54" spans="1:9" x14ac:dyDescent="0.25">
      <c r="A54" s="142">
        <f>A14</f>
        <v>611</v>
      </c>
      <c r="B54" s="142" t="str">
        <f>B14</f>
        <v>Contrats Prestations Services</v>
      </c>
      <c r="C54" s="151">
        <f>Budget_Général!F19</f>
        <v>0</v>
      </c>
      <c r="D54" s="151">
        <f>Budget_Général!G19</f>
        <v>0</v>
      </c>
      <c r="E54" s="151">
        <f>Budget_Général!H19</f>
        <v>0</v>
      </c>
      <c r="F54" s="154"/>
      <c r="G54" s="153">
        <f t="shared" si="1"/>
        <v>0</v>
      </c>
      <c r="H54" s="144"/>
      <c r="I54" s="145"/>
    </row>
    <row r="55" spans="1:9" x14ac:dyDescent="0.25">
      <c r="A55" s="142">
        <f>A15</f>
        <v>6135</v>
      </c>
      <c r="B55" s="142" t="str">
        <f>B15</f>
        <v>Locations Mobilières</v>
      </c>
      <c r="C55" s="151">
        <f>Budget_Général!F20</f>
        <v>0</v>
      </c>
      <c r="D55" s="151">
        <f>Budget_Général!G20</f>
        <v>0</v>
      </c>
      <c r="E55" s="151">
        <f>Budget_Général!H20</f>
        <v>0</v>
      </c>
      <c r="F55" s="154"/>
      <c r="G55" s="153">
        <f t="shared" si="1"/>
        <v>0</v>
      </c>
      <c r="H55" s="144"/>
      <c r="I55" s="145"/>
    </row>
    <row r="56" spans="1:9" x14ac:dyDescent="0.25">
      <c r="A56" s="142">
        <f>A16</f>
        <v>61351</v>
      </c>
      <c r="B56" s="142" t="str">
        <f>B16</f>
        <v>Matériel roulant</v>
      </c>
      <c r="C56" s="151">
        <f>Budget_Général!F21</f>
        <v>0</v>
      </c>
      <c r="D56" s="151">
        <f>Budget_Général!G21</f>
        <v>0</v>
      </c>
      <c r="E56" s="151">
        <f>Budget_Général!H21</f>
        <v>0</v>
      </c>
      <c r="F56" s="154"/>
      <c r="G56" s="153">
        <f t="shared" si="1"/>
        <v>0</v>
      </c>
      <c r="H56" s="144"/>
      <c r="I56" s="145"/>
    </row>
    <row r="57" spans="1:9" x14ac:dyDescent="0.25">
      <c r="A57" s="142">
        <f>A17</f>
        <v>61358</v>
      </c>
      <c r="B57" s="142" t="str">
        <f>B17</f>
        <v>Autres</v>
      </c>
      <c r="C57" s="151">
        <f>Budget_Général!F22</f>
        <v>0</v>
      </c>
      <c r="D57" s="151">
        <f>Budget_Général!G22</f>
        <v>0</v>
      </c>
      <c r="E57" s="151">
        <f>Budget_Général!H22</f>
        <v>0</v>
      </c>
      <c r="F57" s="154"/>
      <c r="G57" s="153">
        <f t="shared" si="1"/>
        <v>0</v>
      </c>
      <c r="H57" s="144"/>
      <c r="I57" s="145"/>
    </row>
    <row r="58" spans="1:9" x14ac:dyDescent="0.25">
      <c r="A58" s="142">
        <f>A18</f>
        <v>61522</v>
      </c>
      <c r="B58" s="142" t="str">
        <f>B18</f>
        <v>Entretiens et Réparations bâtiments</v>
      </c>
      <c r="C58" s="151">
        <f>Budget_Général!F23</f>
        <v>0</v>
      </c>
      <c r="D58" s="151">
        <f>Budget_Général!G23</f>
        <v>0</v>
      </c>
      <c r="E58" s="151">
        <f>Budget_Général!H23</f>
        <v>0</v>
      </c>
      <c r="F58" s="154"/>
      <c r="G58" s="153">
        <f t="shared" si="1"/>
        <v>0</v>
      </c>
      <c r="H58" s="144"/>
      <c r="I58" s="145"/>
    </row>
    <row r="59" spans="1:9" x14ac:dyDescent="0.25">
      <c r="A59" s="142">
        <f>A19</f>
        <v>61551</v>
      </c>
      <c r="B59" s="142" t="str">
        <f>B19</f>
        <v>Récupérations Mobilières</v>
      </c>
      <c r="C59" s="151">
        <f>Budget_Général!F24</f>
        <v>0</v>
      </c>
      <c r="D59" s="151">
        <f>Budget_Général!G24</f>
        <v>0</v>
      </c>
      <c r="E59" s="151">
        <f>Budget_Général!H24</f>
        <v>0</v>
      </c>
      <c r="F59" s="154"/>
      <c r="G59" s="153">
        <f t="shared" si="1"/>
        <v>0</v>
      </c>
      <c r="H59" s="144"/>
      <c r="I59" s="145"/>
    </row>
    <row r="60" spans="1:9" x14ac:dyDescent="0.25">
      <c r="A60" s="142">
        <f>A20</f>
        <v>61558</v>
      </c>
      <c r="B60" s="142" t="str">
        <f>B20</f>
        <v>Entretien et réparations sur autres biens mobiliers</v>
      </c>
      <c r="C60" s="151">
        <f>Budget_Général!F25</f>
        <v>6358</v>
      </c>
      <c r="D60" s="151">
        <f>Budget_Général!G25</f>
        <v>0</v>
      </c>
      <c r="E60" s="151">
        <f>Budget_Général!H25</f>
        <v>6358</v>
      </c>
      <c r="F60" s="154"/>
      <c r="G60" s="153">
        <f t="shared" si="1"/>
        <v>6358</v>
      </c>
      <c r="H60" s="144"/>
      <c r="I60" s="145"/>
    </row>
    <row r="61" spans="1:9" x14ac:dyDescent="0.25">
      <c r="A61" s="142">
        <f>A21</f>
        <v>6156</v>
      </c>
      <c r="B61" s="142" t="str">
        <f>B21</f>
        <v>Maintenance</v>
      </c>
      <c r="C61" s="151">
        <f>Budget_Général!F26</f>
        <v>0</v>
      </c>
      <c r="D61" s="151">
        <f>Budget_Général!G26</f>
        <v>0</v>
      </c>
      <c r="E61" s="151">
        <f>Budget_Général!H26</f>
        <v>0</v>
      </c>
      <c r="F61" s="154"/>
      <c r="G61" s="153">
        <f t="shared" si="1"/>
        <v>0</v>
      </c>
      <c r="H61" s="144"/>
      <c r="I61" s="145"/>
    </row>
    <row r="62" spans="1:9" x14ac:dyDescent="0.25">
      <c r="A62" s="142">
        <f>A22</f>
        <v>616</v>
      </c>
      <c r="B62" s="142" t="str">
        <f>B22</f>
        <v>Assurance</v>
      </c>
      <c r="C62" s="151">
        <f>Budget_Général!F27</f>
        <v>0</v>
      </c>
      <c r="D62" s="151">
        <f>Budget_Général!G27</f>
        <v>0</v>
      </c>
      <c r="E62" s="151">
        <f>Budget_Général!H27</f>
        <v>0</v>
      </c>
      <c r="F62" s="154"/>
      <c r="G62" s="153">
        <f t="shared" si="1"/>
        <v>0</v>
      </c>
      <c r="H62" s="144"/>
      <c r="I62" s="145"/>
    </row>
    <row r="63" spans="1:9" x14ac:dyDescent="0.25">
      <c r="A63" s="142">
        <f>A23</f>
        <v>617</v>
      </c>
      <c r="B63" s="142" t="str">
        <f>B23</f>
        <v>Etudes et Recherches</v>
      </c>
      <c r="C63" s="151">
        <f>Budget_Général!F28</f>
        <v>0</v>
      </c>
      <c r="D63" s="151">
        <f>Budget_Général!G28</f>
        <v>0</v>
      </c>
      <c r="E63" s="151">
        <f>Budget_Général!H28</f>
        <v>0</v>
      </c>
      <c r="F63" s="154"/>
      <c r="G63" s="153">
        <f t="shared" si="1"/>
        <v>0</v>
      </c>
      <c r="H63" s="144"/>
      <c r="I63" s="145"/>
    </row>
    <row r="64" spans="1:9" x14ac:dyDescent="0.25">
      <c r="A64" s="142">
        <f>A24</f>
        <v>6182</v>
      </c>
      <c r="B64" s="142" t="str">
        <f>B24</f>
        <v xml:space="preserve"> Documentation Générale</v>
      </c>
      <c r="C64" s="151">
        <f>Budget_Général!F29</f>
        <v>0</v>
      </c>
      <c r="D64" s="151">
        <f>Budget_Général!G29</f>
        <v>0</v>
      </c>
      <c r="E64" s="151">
        <f>Budget_Général!H29</f>
        <v>0</v>
      </c>
      <c r="F64" s="154"/>
      <c r="G64" s="153">
        <f t="shared" si="1"/>
        <v>0</v>
      </c>
      <c r="H64" s="144"/>
      <c r="I64" s="145"/>
    </row>
    <row r="65" spans="1:9" x14ac:dyDescent="0.25">
      <c r="A65" s="142">
        <f>A25</f>
        <v>6184</v>
      </c>
      <c r="B65" s="142" t="str">
        <f>B25</f>
        <v>Formation</v>
      </c>
      <c r="C65" s="151">
        <f>Budget_Général!F30</f>
        <v>0</v>
      </c>
      <c r="D65" s="151">
        <f>Budget_Général!G30</f>
        <v>0</v>
      </c>
      <c r="E65" s="151">
        <f>Budget_Général!H30</f>
        <v>0</v>
      </c>
      <c r="F65" s="154"/>
      <c r="G65" s="153">
        <f t="shared" si="1"/>
        <v>0</v>
      </c>
      <c r="H65" s="144"/>
      <c r="I65" s="145"/>
    </row>
    <row r="66" spans="1:9" x14ac:dyDescent="0.25">
      <c r="A66" s="142">
        <f>A26</f>
        <v>6188</v>
      </c>
      <c r="B66" s="142" t="str">
        <f>B26</f>
        <v>Autres frais</v>
      </c>
      <c r="C66" s="151">
        <f>Budget_Général!F31</f>
        <v>0</v>
      </c>
      <c r="D66" s="151">
        <f>Budget_Général!G31</f>
        <v>0</v>
      </c>
      <c r="E66" s="151">
        <f>Budget_Général!H31</f>
        <v>0</v>
      </c>
      <c r="F66" s="154"/>
      <c r="G66" s="153">
        <f t="shared" si="1"/>
        <v>0</v>
      </c>
      <c r="H66" s="144"/>
      <c r="I66" s="145"/>
    </row>
    <row r="67" spans="1:9" x14ac:dyDescent="0.25">
      <c r="A67" s="142">
        <f>A27</f>
        <v>6228</v>
      </c>
      <c r="B67" s="142" t="str">
        <f>B27</f>
        <v>Rémunérations d'intermédiaires et honoraires / Divers</v>
      </c>
      <c r="C67" s="151">
        <f>Budget_Général!F32</f>
        <v>0</v>
      </c>
      <c r="D67" s="151">
        <f>Budget_Général!G32</f>
        <v>0</v>
      </c>
      <c r="E67" s="151">
        <f>Budget_Général!H32</f>
        <v>0</v>
      </c>
      <c r="F67" s="154"/>
      <c r="G67" s="153">
        <f t="shared" si="1"/>
        <v>0</v>
      </c>
      <c r="H67" s="144"/>
      <c r="I67" s="145"/>
    </row>
    <row r="68" spans="1:9" x14ac:dyDescent="0.25">
      <c r="A68" s="142">
        <f>A28</f>
        <v>6231</v>
      </c>
      <c r="B68" s="142" t="str">
        <f>B28</f>
        <v>Annonces et insertions</v>
      </c>
      <c r="C68" s="151">
        <f>Budget_Général!F33</f>
        <v>0</v>
      </c>
      <c r="D68" s="151">
        <f>Budget_Général!G33</f>
        <v>0</v>
      </c>
      <c r="E68" s="151">
        <f>Budget_Général!H33</f>
        <v>0</v>
      </c>
      <c r="F68" s="154"/>
      <c r="G68" s="153">
        <f t="shared" si="1"/>
        <v>0</v>
      </c>
      <c r="H68" s="144"/>
      <c r="I68" s="145"/>
    </row>
    <row r="69" spans="1:9" x14ac:dyDescent="0.25">
      <c r="A69" s="142">
        <f>A29</f>
        <v>6232</v>
      </c>
      <c r="B69" s="142" t="str">
        <f>B29</f>
        <v>Fêtes et Cérémonies</v>
      </c>
      <c r="C69" s="151">
        <f>Budget_Général!F34</f>
        <v>0</v>
      </c>
      <c r="D69" s="151">
        <f>Budget_Général!G34</f>
        <v>0</v>
      </c>
      <c r="E69" s="151">
        <f>Budget_Général!H34</f>
        <v>0</v>
      </c>
      <c r="F69" s="154"/>
      <c r="G69" s="153">
        <f t="shared" si="1"/>
        <v>0</v>
      </c>
      <c r="H69" s="144"/>
      <c r="I69" s="145"/>
    </row>
    <row r="70" spans="1:9" x14ac:dyDescent="0.25">
      <c r="A70" s="142">
        <f>A30</f>
        <v>6238</v>
      </c>
      <c r="B70" s="142" t="str">
        <f>B30</f>
        <v>Publicité, publications, relations publiques / Divers</v>
      </c>
      <c r="C70" s="151">
        <f>Budget_Général!F35</f>
        <v>0</v>
      </c>
      <c r="D70" s="151">
        <f>Budget_Général!G35</f>
        <v>0</v>
      </c>
      <c r="E70" s="151">
        <f>Budget_Général!H35</f>
        <v>0</v>
      </c>
      <c r="F70" s="154"/>
      <c r="G70" s="153">
        <f t="shared" si="1"/>
        <v>0</v>
      </c>
      <c r="H70" s="144"/>
      <c r="I70" s="145"/>
    </row>
    <row r="71" spans="1:9" x14ac:dyDescent="0.25">
      <c r="A71" s="142">
        <f>A31</f>
        <v>6245</v>
      </c>
      <c r="B71" s="142" t="str">
        <f>B31</f>
        <v>Transports Collectifs</v>
      </c>
      <c r="C71" s="151">
        <f>Budget_Général!F36</f>
        <v>0</v>
      </c>
      <c r="D71" s="151">
        <f>Budget_Général!G36</f>
        <v>0</v>
      </c>
      <c r="E71" s="151">
        <f>Budget_Général!H36</f>
        <v>0</v>
      </c>
      <c r="F71" s="154"/>
      <c r="G71" s="153">
        <f t="shared" si="1"/>
        <v>0</v>
      </c>
      <c r="H71" s="144"/>
      <c r="I71" s="145"/>
    </row>
    <row r="72" spans="1:9" x14ac:dyDescent="0.25">
      <c r="A72" s="142">
        <f>A32</f>
        <v>6247</v>
      </c>
      <c r="B72" s="142" t="str">
        <f>B32</f>
        <v>Transports collectifs du personnel</v>
      </c>
      <c r="C72" s="151">
        <f>Budget_Général!F37</f>
        <v>0</v>
      </c>
      <c r="D72" s="151">
        <f>Budget_Général!G37</f>
        <v>0</v>
      </c>
      <c r="E72" s="151">
        <f>Budget_Général!H37</f>
        <v>0</v>
      </c>
      <c r="F72" s="154"/>
      <c r="G72" s="153">
        <f t="shared" si="1"/>
        <v>0</v>
      </c>
      <c r="H72" s="144"/>
      <c r="I72" s="145"/>
    </row>
    <row r="73" spans="1:9" x14ac:dyDescent="0.25">
      <c r="A73" s="142">
        <f>A33</f>
        <v>6251</v>
      </c>
      <c r="B73" s="142" t="str">
        <f>B33</f>
        <v>Voyages et déplacements</v>
      </c>
      <c r="C73" s="151">
        <f>Budget_Général!F38</f>
        <v>0</v>
      </c>
      <c r="D73" s="151">
        <f>Budget_Général!G38</f>
        <v>0</v>
      </c>
      <c r="E73" s="151">
        <f>Budget_Général!H38</f>
        <v>0</v>
      </c>
      <c r="F73" s="154"/>
      <c r="G73" s="153">
        <f t="shared" si="1"/>
        <v>0</v>
      </c>
      <c r="H73" s="144"/>
      <c r="I73" s="145"/>
    </row>
    <row r="74" spans="1:9" x14ac:dyDescent="0.25">
      <c r="A74" s="142">
        <f>A34</f>
        <v>6261</v>
      </c>
      <c r="B74" s="142" t="str">
        <f>B34</f>
        <v>Frais de Port</v>
      </c>
      <c r="C74" s="151">
        <f>Budget_Général!F39</f>
        <v>2070</v>
      </c>
      <c r="D74" s="151">
        <f>Budget_Général!G39</f>
        <v>0</v>
      </c>
      <c r="E74" s="151">
        <f>Budget_Général!H39</f>
        <v>2070</v>
      </c>
      <c r="F74" s="154"/>
      <c r="G74" s="153">
        <f t="shared" si="1"/>
        <v>2070</v>
      </c>
      <c r="H74" s="144"/>
      <c r="I74" s="145"/>
    </row>
    <row r="75" spans="1:9" x14ac:dyDescent="0.25">
      <c r="A75" s="142">
        <f>A35</f>
        <v>6262</v>
      </c>
      <c r="B75" s="142" t="str">
        <f>B35</f>
        <v>Frais de Communication</v>
      </c>
      <c r="C75" s="151">
        <f>Budget_Général!F40</f>
        <v>0</v>
      </c>
      <c r="D75" s="151">
        <f>Budget_Général!G40</f>
        <v>0</v>
      </c>
      <c r="E75" s="151">
        <f>Budget_Général!H40</f>
        <v>0</v>
      </c>
      <c r="F75" s="154"/>
      <c r="G75" s="153">
        <f t="shared" si="1"/>
        <v>0</v>
      </c>
      <c r="H75" s="144"/>
      <c r="I75" s="145"/>
    </row>
    <row r="76" spans="1:9" x14ac:dyDescent="0.25">
      <c r="A76" s="142">
        <f>A36</f>
        <v>627</v>
      </c>
      <c r="B76" s="142" t="str">
        <f>B36</f>
        <v>Services bancaires et assimilés</v>
      </c>
      <c r="C76" s="151">
        <f>Budget_Général!F41</f>
        <v>0</v>
      </c>
      <c r="D76" s="151">
        <f>Budget_Général!G41</f>
        <v>0</v>
      </c>
      <c r="E76" s="151">
        <f>Budget_Général!H41</f>
        <v>0</v>
      </c>
      <c r="F76" s="154"/>
      <c r="G76" s="153">
        <f t="shared" si="1"/>
        <v>0</v>
      </c>
      <c r="H76" s="144"/>
      <c r="I76" s="145"/>
    </row>
    <row r="77" spans="1:9" x14ac:dyDescent="0.25">
      <c r="A77" s="142">
        <f>A37</f>
        <v>6281</v>
      </c>
      <c r="B77" s="142" t="str">
        <f>B37</f>
        <v>Concours divers (cotisations...)</v>
      </c>
      <c r="C77" s="151">
        <f>Budget_Général!F42</f>
        <v>320</v>
      </c>
      <c r="D77" s="151">
        <f>Budget_Général!G42</f>
        <v>0</v>
      </c>
      <c r="E77" s="151">
        <f>Budget_Général!H42</f>
        <v>320</v>
      </c>
      <c r="F77" s="154"/>
      <c r="G77" s="153">
        <f t="shared" si="1"/>
        <v>320</v>
      </c>
      <c r="H77" s="144"/>
      <c r="I77" s="145"/>
    </row>
    <row r="78" spans="1:9" x14ac:dyDescent="0.25">
      <c r="A78" s="142">
        <f>A38</f>
        <v>6288</v>
      </c>
      <c r="B78" s="142" t="str">
        <f>B38</f>
        <v>Autres</v>
      </c>
      <c r="C78" s="151">
        <f>Budget_Général!F43</f>
        <v>0</v>
      </c>
      <c r="D78" s="151">
        <f>Budget_Général!G43</f>
        <v>0</v>
      </c>
      <c r="E78" s="151">
        <f>Budget_Général!H43</f>
        <v>0</v>
      </c>
      <c r="F78" s="154"/>
      <c r="G78" s="153">
        <f t="shared" si="1"/>
        <v>0</v>
      </c>
      <c r="H78" s="144"/>
      <c r="I78" s="145"/>
    </row>
    <row r="79" spans="1:9" x14ac:dyDescent="0.25">
      <c r="A79" s="142">
        <f>A39</f>
        <v>6358</v>
      </c>
      <c r="B79" s="142" t="str">
        <f>B39</f>
        <v>Autres Droits</v>
      </c>
      <c r="C79" s="151">
        <f>Budget_Général!F44</f>
        <v>0</v>
      </c>
      <c r="D79" s="151">
        <f>Budget_Général!G44</f>
        <v>0</v>
      </c>
      <c r="E79" s="151">
        <f>Budget_Général!H44</f>
        <v>0</v>
      </c>
      <c r="F79" s="154"/>
      <c r="G79" s="153">
        <f t="shared" si="1"/>
        <v>0</v>
      </c>
      <c r="H79" s="144"/>
      <c r="I79" s="145"/>
    </row>
    <row r="80" spans="1:9" x14ac:dyDescent="0.25">
      <c r="A80" s="146" t="s">
        <v>118</v>
      </c>
      <c r="B80" s="146"/>
      <c r="C80" s="147">
        <f>SUM(C43:C79)</f>
        <v>15858</v>
      </c>
      <c r="D80" s="147">
        <f>SUM(D43:D79)</f>
        <v>0</v>
      </c>
      <c r="E80" s="147">
        <f>SUM(E43:E79)</f>
        <v>15858</v>
      </c>
      <c r="F80" s="148">
        <f>SUM(F43:F79)</f>
        <v>0</v>
      </c>
      <c r="G80" s="148">
        <f>SUM(G43:G79)</f>
        <v>15858</v>
      </c>
      <c r="H80" s="148">
        <f>SUM(H43:H79)</f>
        <v>0</v>
      </c>
      <c r="I80" s="145"/>
    </row>
  </sheetData>
  <mergeCells count="4">
    <mergeCell ref="A1:I1"/>
    <mergeCell ref="A40:B40"/>
    <mergeCell ref="A41:I41"/>
    <mergeCell ref="A80:B80"/>
  </mergeCells>
  <conditionalFormatting sqref="A1:XFD1048576">
    <cfRule type="cellIs" dxfId="7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66"/>
  <sheetViews>
    <sheetView tabSelected="1" workbookViewId="0">
      <selection activeCell="L17" sqref="L17"/>
    </sheetView>
  </sheetViews>
  <sheetFormatPr baseColWidth="10" defaultRowHeight="13.2" x14ac:dyDescent="0.25"/>
  <cols>
    <col min="1" max="1" width="3" style="73" bestFit="1" customWidth="1"/>
    <col min="2" max="2" width="10.109375" style="14" bestFit="1" customWidth="1"/>
    <col min="3" max="3" width="35.33203125" style="62" bestFit="1" customWidth="1"/>
    <col min="4" max="4" width="29.6640625" style="19" customWidth="1"/>
    <col min="5" max="5" width="25.6640625" style="6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27" t="str">
        <f>Budget_Général!C5</f>
        <v>FERME PEDAGOGIQUE 20J1</v>
      </c>
      <c r="D2" s="128"/>
      <c r="E2" s="128"/>
      <c r="F2" s="128"/>
      <c r="G2" s="84" t="s">
        <v>109</v>
      </c>
      <c r="H2" s="84">
        <v>2025</v>
      </c>
      <c r="I2" s="82" t="s">
        <v>111</v>
      </c>
      <c r="J2" s="83" t="s">
        <v>112</v>
      </c>
      <c r="L2" s="17"/>
    </row>
    <row r="3" spans="1:21" x14ac:dyDescent="0.25">
      <c r="C3" s="78"/>
      <c r="E3" s="126"/>
      <c r="F3" s="126"/>
      <c r="G3" s="126"/>
      <c r="H3" s="20"/>
      <c r="I3" s="20"/>
      <c r="J3" s="21"/>
    </row>
    <row r="4" spans="1:21" ht="28.5" customHeight="1" x14ac:dyDescent="0.25">
      <c r="B4" s="80" t="s">
        <v>49</v>
      </c>
      <c r="C4" s="85" t="s">
        <v>50</v>
      </c>
      <c r="D4" s="22">
        <f>Budget_Général!C7</f>
        <v>9170.3700000000008</v>
      </c>
      <c r="E4" s="23" t="s">
        <v>110</v>
      </c>
      <c r="F4" s="24">
        <f>Budget_Général!E7</f>
        <v>9170.369999999999</v>
      </c>
      <c r="G4" s="25">
        <f>SUM(G7:G56)</f>
        <v>2868</v>
      </c>
      <c r="H4" s="26">
        <f>SUM(H7:H56)</f>
        <v>2828.23</v>
      </c>
      <c r="I4" s="27">
        <f>SUM(I7:I56)</f>
        <v>-39.770000000000095</v>
      </c>
      <c r="J4" s="28">
        <f>F4-G4-I4</f>
        <v>6342.1399999999994</v>
      </c>
      <c r="M4" s="17"/>
    </row>
    <row r="5" spans="1:21" x14ac:dyDescent="0.25">
      <c r="B5" s="29" t="s">
        <v>51</v>
      </c>
      <c r="C5" s="30" t="s">
        <v>52</v>
      </c>
      <c r="D5" s="31" t="s">
        <v>53</v>
      </c>
      <c r="E5" s="23" t="s">
        <v>54</v>
      </c>
      <c r="F5" s="32" t="s">
        <v>55</v>
      </c>
      <c r="G5" s="23" t="s">
        <v>56</v>
      </c>
      <c r="H5" s="23" t="s">
        <v>57</v>
      </c>
      <c r="I5" s="23" t="s">
        <v>58</v>
      </c>
      <c r="J5" s="23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hidden="1" x14ac:dyDescent="0.25">
      <c r="C6" s="33"/>
      <c r="D6" s="33"/>
      <c r="E6" s="33"/>
      <c r="F6" s="34"/>
      <c r="G6" s="34"/>
      <c r="H6" s="34"/>
      <c r="I6" s="34"/>
      <c r="J6" s="34"/>
    </row>
    <row r="7" spans="1:21" x14ac:dyDescent="0.25">
      <c r="A7" s="74">
        <v>1</v>
      </c>
      <c r="B7" s="68"/>
      <c r="C7" s="36" t="s">
        <v>67</v>
      </c>
      <c r="D7" s="35"/>
      <c r="E7" s="37"/>
      <c r="F7" s="38" cm="1">
        <f t="array" ref="F7">IF($C7="","",INDEX(code20J1,MATCH(LEFT($C7,SEARCH(" ",$C7)-1)*1,Budget_Général!$A$8:$A$47,0),3)-SUMPRODUCT(($C$6:C6=C7)*((($H$6:H6&gt;1)*$H$6:H6)+($H$6:H6="")*$G$6:G6)))</f>
        <v>105</v>
      </c>
      <c r="G7" s="39">
        <v>25</v>
      </c>
      <c r="H7" s="40">
        <v>24.56</v>
      </c>
      <c r="I7" s="41">
        <f t="shared" ref="I7:I56" si="0">IF(H7="","",H7-G7)</f>
        <v>-0.44000000000000128</v>
      </c>
      <c r="J7" s="42">
        <f>IF(G7="","",IF(H7="",F7-G7,IF(H7&gt;=0,F7-H7)))</f>
        <v>80.44</v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75">
        <v>2</v>
      </c>
      <c r="B8" s="69"/>
      <c r="C8" s="44" t="s">
        <v>72</v>
      </c>
      <c r="D8" s="43"/>
      <c r="E8" s="45"/>
      <c r="F8" s="46" cm="1">
        <f t="array" ref="F8">IF($C8="","",INDEX(code20J1,MATCH(LEFT($C8,SEARCH(" ",$C8)-1)*1,Budget_Général!$A$8:$A$47,0),3)-SUMPRODUCT(($C$6:C7=C8)*((($H$6:H7&gt;1)*$H$6:H7)+($H$6:H7="")*$G$6:G7)))</f>
        <v>100</v>
      </c>
      <c r="G8" s="47">
        <v>16</v>
      </c>
      <c r="H8" s="48">
        <v>14.56</v>
      </c>
      <c r="I8" s="49">
        <f t="shared" si="0"/>
        <v>-1.4399999999999995</v>
      </c>
      <c r="J8" s="50">
        <f t="shared" ref="J8:J10" si="1">IF(G8="","",IF(H8="",F8-G8,IF(H8&gt;=0,F8-H8)))</f>
        <v>85.44</v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75">
        <v>3</v>
      </c>
      <c r="B9" s="69"/>
      <c r="C9" s="44" t="s">
        <v>67</v>
      </c>
      <c r="D9" s="43"/>
      <c r="E9" s="45"/>
      <c r="F9" s="46" cm="1">
        <f t="array" ref="F9">IF($C9="","",INDEX(code20J1,MATCH(LEFT($C9,SEARCH(" ",$C9)-1)*1,Budget_Général!$A$8:$A$47,0),3)-SUMPRODUCT(($C$6:C8=C9)*((($H$6:H8&gt;1)*$H$6:H8)+($H$6:H8="")*$G$6:G8)))</f>
        <v>80.44</v>
      </c>
      <c r="G9" s="47">
        <v>17</v>
      </c>
      <c r="H9" s="48">
        <v>16.8</v>
      </c>
      <c r="I9" s="49">
        <f t="shared" si="0"/>
        <v>-0.19999999999999929</v>
      </c>
      <c r="J9" s="50">
        <f t="shared" si="1"/>
        <v>63.64</v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75">
        <v>4</v>
      </c>
      <c r="B10" s="69"/>
      <c r="C10" s="44" t="s">
        <v>72</v>
      </c>
      <c r="D10" s="43"/>
      <c r="E10" s="45"/>
      <c r="F10" s="46" cm="1">
        <f t="array" ref="F10">IF($C10="","",INDEX(code20J1,MATCH(LEFT($C10,SEARCH(" ",$C10)-1)*1,Budget_Général!$A$8:$A$47,0),3)-SUMPRODUCT(($C$6:C9=C10)*((($H$6:H9&gt;1)*$H$6:H9)+($H$6:H9="")*$G$6:G9)))</f>
        <v>85.44</v>
      </c>
      <c r="G10" s="47">
        <v>32</v>
      </c>
      <c r="H10" s="48">
        <v>27.45</v>
      </c>
      <c r="I10" s="49">
        <f t="shared" si="0"/>
        <v>-4.5500000000000007</v>
      </c>
      <c r="J10" s="50">
        <f t="shared" si="1"/>
        <v>57.989999999999995</v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75">
        <v>5</v>
      </c>
      <c r="B11" s="69"/>
      <c r="C11" s="44" t="s">
        <v>89</v>
      </c>
      <c r="D11" s="43"/>
      <c r="E11" s="45"/>
      <c r="F11" s="46" cm="1">
        <f t="array" ref="F11">IF($C11="","",INDEX(code20J1,MATCH(LEFT($C11,SEARCH(" ",$C11)-1)*1,Budget_Général!$A$8:$A$47,0),3)-SUMPRODUCT(($C$6:C10=C11)*((($H$6:H10&gt;1)*$H$6:H10)+($H$6:H10="")*$G$6:G10)))</f>
        <v>2080</v>
      </c>
      <c r="G11" s="47">
        <v>756</v>
      </c>
      <c r="H11" s="48">
        <v>894</v>
      </c>
      <c r="I11" s="49">
        <f t="shared" si="0"/>
        <v>138</v>
      </c>
      <c r="J11" s="50">
        <f>IF(G11="","",IF(H11="",F11-G11,IF(H11&gt;=0,F11-H11)))</f>
        <v>1186</v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75">
        <v>6</v>
      </c>
      <c r="B12" s="69"/>
      <c r="C12" s="44" t="s">
        <v>96</v>
      </c>
      <c r="D12" s="43"/>
      <c r="E12" s="45"/>
      <c r="F12" s="46" cm="1">
        <f t="array" ref="F12">IF($C12="","",INDEX(code20J1,MATCH(LEFT($C12,SEARCH(" ",$C12)-1)*1,Budget_Général!$A$8:$A$47,0),3)-SUMPRODUCT(($C$6:C11=C12)*((($H$6:H11&gt;1)*$H$6:H11)+($H$6:H11="")*$G$6:G11)))</f>
        <v>5402.37</v>
      </c>
      <c r="G12" s="47">
        <v>1245</v>
      </c>
      <c r="H12" s="48">
        <v>1236.5899999999999</v>
      </c>
      <c r="I12" s="49">
        <f t="shared" si="0"/>
        <v>-8.4100000000000819</v>
      </c>
      <c r="J12" s="50">
        <f t="shared" ref="J12:J56" si="2">IF(G12="","",IF(H12="",F12-G12,IF(H12&gt;=0,F12-H12)))</f>
        <v>4165.78</v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75">
        <v>7</v>
      </c>
      <c r="B13" s="69"/>
      <c r="C13" s="44" t="s">
        <v>89</v>
      </c>
      <c r="D13" s="43"/>
      <c r="E13" s="45"/>
      <c r="F13" s="46" cm="1">
        <f t="array" ref="F13">IF($C13="","",INDEX(code20J1,MATCH(LEFT($C13,SEARCH(" ",$C13)-1)*1,Budget_Général!$A$8:$A$47,0),3)-SUMPRODUCT(($C$6:C12=C13)*((($H$6:H12&gt;1)*$H$6:H12)+($H$6:H12="")*$G$6:G12)))</f>
        <v>1186</v>
      </c>
      <c r="G13" s="47">
        <v>459</v>
      </c>
      <c r="H13" s="48">
        <v>327.14999999999998</v>
      </c>
      <c r="I13" s="49">
        <f t="shared" si="0"/>
        <v>-131.85000000000002</v>
      </c>
      <c r="J13" s="50">
        <f t="shared" si="2"/>
        <v>858.85</v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75">
        <v>8</v>
      </c>
      <c r="B14" s="69"/>
      <c r="C14" s="44" t="s">
        <v>99</v>
      </c>
      <c r="D14" s="43"/>
      <c r="E14" s="45"/>
      <c r="F14" s="46" cm="1">
        <f t="array" ref="F14">IF($C14="","",INDEX(code20J1,MATCH(LEFT($C14,SEARCH(" ",$C14)-1)*1,Budget_Général!$A$8:$A$47,0),3)-SUMPRODUCT(($C$6:C13=C14)*((($H$6:H13&gt;1)*$H$6:H13)+($H$6:H13="")*$G$6:G13)))</f>
        <v>1353</v>
      </c>
      <c r="G14" s="47">
        <v>59</v>
      </c>
      <c r="H14" s="48">
        <v>26.12</v>
      </c>
      <c r="I14" s="49">
        <f t="shared" si="0"/>
        <v>-32.879999999999995</v>
      </c>
      <c r="J14" s="50">
        <f t="shared" si="2"/>
        <v>1326.88</v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75">
        <v>9</v>
      </c>
      <c r="B15" s="69"/>
      <c r="C15" s="44" t="s">
        <v>96</v>
      </c>
      <c r="D15" s="43"/>
      <c r="E15" s="45"/>
      <c r="F15" s="46" cm="1">
        <f t="array" ref="F15">IF($C15="","",INDEX(code20J1,MATCH(LEFT($C15,SEARCH(" ",$C15)-1)*1,Budget_Général!$A$8:$A$47,0),3)-SUMPRODUCT(($C$6:C14=C15)*((($H$6:H14&gt;1)*$H$6:H14)+($H$6:H14="")*$G$6:G14)))</f>
        <v>4165.78</v>
      </c>
      <c r="G15" s="47">
        <v>259</v>
      </c>
      <c r="H15" s="48">
        <v>261</v>
      </c>
      <c r="I15" s="49">
        <f t="shared" si="0"/>
        <v>2</v>
      </c>
      <c r="J15" s="50">
        <f t="shared" si="2"/>
        <v>3904.7799999999997</v>
      </c>
      <c r="L15" s="158">
        <f>F12-J15</f>
        <v>1497.5900000000001</v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75">
        <v>10</v>
      </c>
      <c r="B16" s="69"/>
      <c r="C16" s="44"/>
      <c r="D16" s="43"/>
      <c r="E16" s="45"/>
      <c r="F16" s="46" t="str" cm="1">
        <f t="array" ref="F16">IF($C16="","",INDEX(code20J1,MATCH(LEFT($C16,SEARCH(" ",$C16)-1)*1,Budget_Général!$A$8:$A$47,0),3)-SUMPRODUCT(($C$6:C15=C16)*((($H$6:H15&gt;1)*$H$6:H15)+($H$6:H15="")*$G$6:G15)))</f>
        <v/>
      </c>
      <c r="G16" s="47"/>
      <c r="H16" s="48"/>
      <c r="I16" s="49" t="str">
        <f t="shared" si="0"/>
        <v/>
      </c>
      <c r="J16" s="50" t="str">
        <f t="shared" si="2"/>
        <v/>
      </c>
      <c r="L16" s="17">
        <f>H12+H15</f>
        <v>1497.59</v>
      </c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75">
        <v>11</v>
      </c>
      <c r="B17" s="69"/>
      <c r="C17" s="44"/>
      <c r="D17" s="43"/>
      <c r="E17" s="45"/>
      <c r="F17" s="46" t="str" cm="1">
        <f t="array" ref="F17">IF($C17="","",INDEX(code20J1,MATCH(LEFT($C17,SEARCH(" ",$C17)-1)*1,Budget_Général!$A$8:$A$47,0),3)-SUMPRODUCT(($C$6:C16=C17)*((($H$6:H16&gt;1)*$H$6:H16)+($H$6:H16="")*$G$6:G16)))</f>
        <v/>
      </c>
      <c r="G17" s="47"/>
      <c r="H17" s="48"/>
      <c r="I17" s="49" t="str">
        <f t="shared" si="0"/>
        <v/>
      </c>
      <c r="J17" s="5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75">
        <v>12</v>
      </c>
      <c r="B18" s="69"/>
      <c r="C18" s="44"/>
      <c r="D18" s="43"/>
      <c r="E18" s="45"/>
      <c r="F18" s="46" t="str" cm="1">
        <f t="array" ref="F18">IF($C18="","",INDEX(code20J1,MATCH(LEFT($C18,SEARCH(" ",$C18)-1)*1,Budget_Général!$A$8:$A$47,0),3)-SUMPRODUCT(($C$6:C17=C18)*((($H$6:H17&gt;1)*$H$6:H17)+($H$6:H17="")*$G$6:G17)))</f>
        <v/>
      </c>
      <c r="G18" s="47"/>
      <c r="H18" s="48"/>
      <c r="I18" s="49" t="str">
        <f t="shared" si="0"/>
        <v/>
      </c>
      <c r="J18" s="5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75">
        <v>13</v>
      </c>
      <c r="B19" s="69"/>
      <c r="C19" s="44"/>
      <c r="D19" s="43"/>
      <c r="E19" s="45"/>
      <c r="F19" s="46" t="str" cm="1">
        <f t="array" ref="F19">IF($C19="","",INDEX(code20J1,MATCH(LEFT($C19,SEARCH(" ",$C19)-1)*1,Budget_Général!$A$8:$A$47,0),3)-SUMPRODUCT(($C$6:C18=C19)*((($H$6:H18&gt;1)*$H$6:H18)+($H$6:H18="")*$G$6:G18)))</f>
        <v/>
      </c>
      <c r="G19" s="47"/>
      <c r="H19" s="48"/>
      <c r="I19" s="49" t="str">
        <f t="shared" si="0"/>
        <v/>
      </c>
      <c r="J19" s="5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75">
        <v>14</v>
      </c>
      <c r="B20" s="69"/>
      <c r="C20" s="44"/>
      <c r="D20" s="43"/>
      <c r="E20" s="45"/>
      <c r="F20" s="46" t="str" cm="1">
        <f t="array" ref="F20">IF($C20="","",INDEX(code20J1,MATCH(LEFT($C20,SEARCH(" ",$C20)-1)*1,Budget_Général!$A$8:$A$47,0),3)-SUMPRODUCT(($C$6:C19=C20)*((($H$6:H19&gt;1)*$H$6:H19)+($H$6:H19="")*$G$6:G19)))</f>
        <v/>
      </c>
      <c r="G20" s="47"/>
      <c r="H20" s="48"/>
      <c r="I20" s="49" t="str">
        <f t="shared" si="0"/>
        <v/>
      </c>
      <c r="J20" s="5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75">
        <v>15</v>
      </c>
      <c r="B21" s="69"/>
      <c r="C21" s="44"/>
      <c r="D21" s="43"/>
      <c r="E21" s="45"/>
      <c r="F21" s="46" t="str" cm="1">
        <f t="array" ref="F21">IF($C21="","",INDEX(code20J1,MATCH(LEFT($C21,SEARCH(" ",$C21)-1)*1,Budget_Général!$A$8:$A$47,0),3)-SUMPRODUCT(($C$6:C20=C21)*((($H$6:H20&gt;1)*$H$6:H20)+($H$6:H20="")*$G$6:G20)))</f>
        <v/>
      </c>
      <c r="G21" s="47"/>
      <c r="H21" s="48"/>
      <c r="I21" s="49" t="str">
        <f t="shared" si="0"/>
        <v/>
      </c>
      <c r="J21" s="50" t="str">
        <f t="shared" si="2"/>
        <v/>
      </c>
      <c r="L21" s="5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75">
        <v>16</v>
      </c>
      <c r="B22" s="69"/>
      <c r="C22" s="44"/>
      <c r="D22" s="43"/>
      <c r="E22" s="45"/>
      <c r="F22" s="46" t="str" cm="1">
        <f t="array" ref="F22">IF($C22="","",INDEX(code20J1,MATCH(LEFT($C22,SEARCH(" ",$C22)-1)*1,Budget_Général!$A$8:$A$47,0),3)-SUMPRODUCT(($C$6:C21=C22)*((($H$6:H21&gt;1)*$H$6:H21)+($H$6:H21="")*$G$6:G21)))</f>
        <v/>
      </c>
      <c r="G22" s="47"/>
      <c r="H22" s="48"/>
      <c r="I22" s="49" t="str">
        <f t="shared" si="0"/>
        <v/>
      </c>
      <c r="J22" s="5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75">
        <v>17</v>
      </c>
      <c r="B23" s="69"/>
      <c r="C23" s="44"/>
      <c r="D23" s="43"/>
      <c r="E23" s="45"/>
      <c r="F23" s="46" t="str" cm="1">
        <f t="array" ref="F23">IF($C23="","",INDEX(code20J1,MATCH(LEFT($C23,SEARCH(" ",$C23)-1)*1,Budget_Général!$A$8:$A$47,0),3)-SUMPRODUCT(($C$6:C22=C23)*((($H$6:H22&gt;1)*$H$6:H22)+($H$6:H22="")*$G$6:G22)))</f>
        <v/>
      </c>
      <c r="G23" s="47"/>
      <c r="H23" s="48"/>
      <c r="I23" s="49" t="str">
        <f t="shared" si="0"/>
        <v/>
      </c>
      <c r="J23" s="5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75">
        <v>18</v>
      </c>
      <c r="B24" s="69"/>
      <c r="C24" s="44"/>
      <c r="D24" s="43"/>
      <c r="E24" s="45"/>
      <c r="F24" s="46" t="str" cm="1">
        <f t="array" ref="F24">IF($C24="","",INDEX(code20J1,MATCH(LEFT($C24,SEARCH(" ",$C24)-1)*1,Budget_Général!$A$8:$A$47,0),3)-SUMPRODUCT(($C$6:C23=C24)*((($H$6:H23&gt;1)*$H$6:H23)+($H$6:H23="")*$G$6:G23)))</f>
        <v/>
      </c>
      <c r="G24" s="47"/>
      <c r="H24" s="48"/>
      <c r="I24" s="49" t="str">
        <f t="shared" si="0"/>
        <v/>
      </c>
      <c r="J24" s="5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75">
        <v>19</v>
      </c>
      <c r="B25" s="69"/>
      <c r="C25" s="44"/>
      <c r="D25" s="43"/>
      <c r="E25" s="45"/>
      <c r="F25" s="46" t="str" cm="1">
        <f t="array" ref="F25">IF($C25="","",INDEX(code20J1,MATCH(LEFT($C25,SEARCH(" ",$C25)-1)*1,Budget_Général!$A$8:$A$47,0),3)-SUMPRODUCT(($C$6:C24=C25)*((($H$6:H24&gt;1)*$H$6:H24)+($H$6:H24="")*$G$6:G24)))</f>
        <v/>
      </c>
      <c r="G25" s="47"/>
      <c r="H25" s="48"/>
      <c r="I25" s="49" t="str">
        <f t="shared" si="0"/>
        <v/>
      </c>
      <c r="J25" s="5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75">
        <v>20</v>
      </c>
      <c r="B26" s="69"/>
      <c r="C26" s="44"/>
      <c r="D26" s="43"/>
      <c r="E26" s="45"/>
      <c r="F26" s="46" t="str" cm="1">
        <f t="array" ref="F26">IF($C26="","",INDEX(code20J1,MATCH(LEFT($C26,SEARCH(" ",$C26)-1)*1,Budget_Général!$A$8:$A$47,0),3)-SUMPRODUCT(($C$6:C25=C26)*((($H$6:H25&gt;1)*$H$6:H25)+($H$6:H25="")*$G$6:G25)))</f>
        <v/>
      </c>
      <c r="G26" s="47"/>
      <c r="H26" s="48"/>
      <c r="I26" s="49" t="str">
        <f t="shared" si="0"/>
        <v/>
      </c>
      <c r="J26" s="50" t="str">
        <f t="shared" si="2"/>
        <v/>
      </c>
      <c r="N26" s="5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75">
        <v>21</v>
      </c>
      <c r="B27" s="69"/>
      <c r="C27" s="44"/>
      <c r="D27" s="43"/>
      <c r="E27" s="45"/>
      <c r="F27" s="46" t="str" cm="1">
        <f t="array" ref="F27">IF($C27="","",INDEX(code20J1,MATCH(LEFT($C27,SEARCH(" ",$C27)-1)*1,Budget_Général!$A$8:$A$47,0),3)-SUMPRODUCT(($C$6:C26=C27)*((($H$6:H26&gt;1)*$H$6:H26)+($H$6:H26="")*$G$6:G26)))</f>
        <v/>
      </c>
      <c r="G27" s="47"/>
      <c r="H27" s="48"/>
      <c r="I27" s="49" t="str">
        <f t="shared" si="0"/>
        <v/>
      </c>
      <c r="J27" s="50" t="str">
        <f t="shared" si="2"/>
        <v/>
      </c>
      <c r="N27" s="5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75">
        <v>22</v>
      </c>
      <c r="B28" s="69"/>
      <c r="C28" s="44"/>
      <c r="D28" s="43"/>
      <c r="E28" s="45"/>
      <c r="F28" s="46" t="str" cm="1">
        <f t="array" ref="F28">IF($C28="","",INDEX(code20J1,MATCH(LEFT($C28,SEARCH(" ",$C28)-1)*1,Budget_Général!$A$8:$A$47,0),3)-SUMPRODUCT(($C$6:C27=C28)*((($H$6:H27&gt;1)*$H$6:H27)+($H$6:H27="")*$G$6:G27)))</f>
        <v/>
      </c>
      <c r="G28" s="47"/>
      <c r="H28" s="48"/>
      <c r="I28" s="49" t="str">
        <f t="shared" si="0"/>
        <v/>
      </c>
      <c r="J28" s="5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75">
        <v>23</v>
      </c>
      <c r="B29" s="69"/>
      <c r="C29" s="44"/>
      <c r="D29" s="43"/>
      <c r="E29" s="45"/>
      <c r="F29" s="46" t="str" cm="1">
        <f t="array" ref="F29">IF($C29="","",INDEX(code20J1,MATCH(LEFT($C29,SEARCH(" ",$C29)-1)*1,Budget_Général!$A$8:$A$47,0),3)-SUMPRODUCT(($C$6:C28=C29)*((($H$6:H28&gt;1)*$H$6:H28)+($H$6:H28="")*$G$6:G28)))</f>
        <v/>
      </c>
      <c r="G29" s="47"/>
      <c r="H29" s="48"/>
      <c r="I29" s="49" t="str">
        <f t="shared" si="0"/>
        <v/>
      </c>
      <c r="J29" s="5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75">
        <v>24</v>
      </c>
      <c r="B30" s="69"/>
      <c r="C30" s="44"/>
      <c r="D30" s="43"/>
      <c r="E30" s="45"/>
      <c r="F30" s="46" t="str" cm="1">
        <f t="array" ref="F30">IF($C30="","",INDEX(code20J1,MATCH(LEFT($C30,SEARCH(" ",$C30)-1)*1,Budget_Général!$A$8:$A$47,0),3)-SUMPRODUCT(($C$6:C29=C30)*((($H$6:H29&gt;1)*$H$6:H29)+($H$6:H29="")*$G$6:G29)))</f>
        <v/>
      </c>
      <c r="G30" s="47"/>
      <c r="H30" s="48"/>
      <c r="I30" s="49" t="str">
        <f t="shared" si="0"/>
        <v/>
      </c>
      <c r="J30" s="5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75">
        <v>25</v>
      </c>
      <c r="B31" s="69"/>
      <c r="C31" s="44"/>
      <c r="D31" s="43"/>
      <c r="E31" s="45"/>
      <c r="F31" s="46" t="str" cm="1">
        <f t="array" ref="F31">IF($C31="","",INDEX(code20J1,MATCH(LEFT($C31,SEARCH(" ",$C31)-1)*1,Budget_Général!$A$8:$A$47,0),3)-SUMPRODUCT(($C$6:C30=C31)*((($H$6:H30&gt;1)*$H$6:H30)+($H$6:H30="")*$G$6:G30)))</f>
        <v/>
      </c>
      <c r="G31" s="47"/>
      <c r="H31" s="48"/>
      <c r="I31" s="49" t="str">
        <f t="shared" si="0"/>
        <v/>
      </c>
      <c r="J31" s="5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75">
        <v>26</v>
      </c>
      <c r="B32" s="69"/>
      <c r="C32" s="44"/>
      <c r="D32" s="43"/>
      <c r="E32" s="45"/>
      <c r="F32" s="46" t="str" cm="1">
        <f t="array" ref="F32">IF($C32="","",INDEX(code20J1,MATCH(LEFT($C32,SEARCH(" ",$C32)-1)*1,Budget_Général!$A$8:$A$47,0),3)-SUMPRODUCT(($C$6:C31=C32)*((($H$6:H31&gt;1)*$H$6:H31)+($H$6:H31="")*$G$6:G31)))</f>
        <v/>
      </c>
      <c r="G32" s="47"/>
      <c r="H32" s="48"/>
      <c r="I32" s="49" t="str">
        <f t="shared" si="0"/>
        <v/>
      </c>
      <c r="J32" s="5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75">
        <v>27</v>
      </c>
      <c r="B33" s="69"/>
      <c r="C33" s="44"/>
      <c r="D33" s="43"/>
      <c r="E33" s="45"/>
      <c r="F33" s="46" t="str" cm="1">
        <f t="array" ref="F33">IF($C33="","",INDEX(code20J1,MATCH(LEFT($C33,SEARCH(" ",$C33)-1)*1,Budget_Général!$A$8:$A$47,0),3)-SUMPRODUCT(($C$6:C32=C33)*((($H$6:H32&gt;1)*$H$6:H32)+($H$6:H32="")*$G$6:G32)))</f>
        <v/>
      </c>
      <c r="G33" s="47"/>
      <c r="H33" s="48"/>
      <c r="I33" s="49" t="str">
        <f t="shared" si="0"/>
        <v/>
      </c>
      <c r="J33" s="5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75">
        <v>28</v>
      </c>
      <c r="B34" s="69"/>
      <c r="C34" s="44"/>
      <c r="D34" s="43"/>
      <c r="E34" s="45"/>
      <c r="F34" s="46" t="str" cm="1">
        <f t="array" ref="F34">IF($C34="","",INDEX(code20J1,MATCH(LEFT($C34,SEARCH(" ",$C34)-1)*1,Budget_Général!$A$8:$A$47,0),3)-SUMPRODUCT(($C$6:C33=C34)*((($H$6:H33&gt;1)*$H$6:H33)+($H$6:H33="")*$G$6:G33)))</f>
        <v/>
      </c>
      <c r="G34" s="47"/>
      <c r="H34" s="48"/>
      <c r="I34" s="49" t="str">
        <f t="shared" si="0"/>
        <v/>
      </c>
      <c r="J34" s="5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75">
        <v>29</v>
      </c>
      <c r="B35" s="69"/>
      <c r="C35" s="44"/>
      <c r="D35" s="43"/>
      <c r="E35" s="45"/>
      <c r="F35" s="46" t="str" cm="1">
        <f t="array" ref="F35">IF($C35="","",INDEX(code20J1,MATCH(LEFT($C35,SEARCH(" ",$C35)-1)*1,Budget_Général!$A$8:$A$47,0),3)-SUMPRODUCT(($C$6:C34=C35)*((($H$6:H34&gt;1)*$H$6:H34)+($H$6:H34="")*$G$6:G34)))</f>
        <v/>
      </c>
      <c r="G35" s="47"/>
      <c r="H35" s="48"/>
      <c r="I35" s="49" t="str">
        <f t="shared" si="0"/>
        <v/>
      </c>
      <c r="J35" s="5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75">
        <v>30</v>
      </c>
      <c r="B36" s="69"/>
      <c r="C36" s="44"/>
      <c r="D36" s="43"/>
      <c r="E36" s="45"/>
      <c r="F36" s="46" t="str" cm="1">
        <f t="array" ref="F36">IF($C36="","",INDEX(code20J1,MATCH(LEFT($C36,SEARCH(" ",$C36)-1)*1,Budget_Général!$A$8:$A$47,0),3)-SUMPRODUCT(($C$6:C35=C36)*((($H$6:H35&gt;1)*$H$6:H35)+($H$6:H35="")*$G$6:G35)))</f>
        <v/>
      </c>
      <c r="G36" s="47"/>
      <c r="H36" s="48"/>
      <c r="I36" s="49" t="str">
        <f t="shared" si="0"/>
        <v/>
      </c>
      <c r="J36" s="5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75">
        <v>31</v>
      </c>
      <c r="B37" s="69"/>
      <c r="C37" s="44"/>
      <c r="D37" s="43"/>
      <c r="E37" s="45"/>
      <c r="F37" s="46" t="str" cm="1">
        <f t="array" ref="F37">IF($C37="","",INDEX(code20J1,MATCH(LEFT($C37,SEARCH(" ",$C37)-1)*1,Budget_Général!$A$8:$A$47,0),3)-SUMPRODUCT(($C$6:C36=C37)*((($H$6:H36&gt;1)*$H$6:H36)+($H$6:H36="")*$G$6:G36)))</f>
        <v/>
      </c>
      <c r="G37" s="47"/>
      <c r="H37" s="48"/>
      <c r="I37" s="49" t="str">
        <f t="shared" si="0"/>
        <v/>
      </c>
      <c r="J37" s="5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75">
        <v>32</v>
      </c>
      <c r="B38" s="69"/>
      <c r="C38" s="44"/>
      <c r="D38" s="43"/>
      <c r="E38" s="45"/>
      <c r="F38" s="46" t="str" cm="1">
        <f t="array" ref="F38">IF($C38="","",INDEX(code20J1,MATCH(LEFT($C38,SEARCH(" ",$C38)-1)*1,Budget_Général!$A$8:$A$47,0),3)-SUMPRODUCT(($C$6:C37=C38)*((($H$6:H37&gt;1)*$H$6:H37)+($H$6:H37="")*$G$6:G37)))</f>
        <v/>
      </c>
      <c r="G38" s="47"/>
      <c r="H38" s="48"/>
      <c r="I38" s="49" t="str">
        <f t="shared" si="0"/>
        <v/>
      </c>
      <c r="J38" s="5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75">
        <v>33</v>
      </c>
      <c r="B39" s="69"/>
      <c r="C39" s="44"/>
      <c r="D39" s="43"/>
      <c r="E39" s="45"/>
      <c r="F39" s="46" t="str" cm="1">
        <f t="array" ref="F39">IF($C39="","",INDEX(code20J1,MATCH(LEFT($C39,SEARCH(" ",$C39)-1)*1,Budget_Général!$A$8:$A$47,0),3)-SUMPRODUCT(($C$6:C38=C39)*((($H$6:H38&gt;1)*$H$6:H38)+($H$6:H38="")*$G$6:G38)))</f>
        <v/>
      </c>
      <c r="G39" s="47"/>
      <c r="H39" s="48"/>
      <c r="I39" s="49" t="str">
        <f t="shared" si="0"/>
        <v/>
      </c>
      <c r="J39" s="5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75">
        <v>34</v>
      </c>
      <c r="B40" s="69"/>
      <c r="C40" s="44"/>
      <c r="D40" s="43"/>
      <c r="E40" s="45"/>
      <c r="F40" s="46" t="str" cm="1">
        <f t="array" ref="F40">IF($C40="","",INDEX(code20J1,MATCH(LEFT($C40,SEARCH(" ",$C40)-1)*1,Budget_Général!$A$8:$A$47,0),3)-SUMPRODUCT(($C$6:C39=C40)*((($H$6:H39&gt;1)*$H$6:H39)+($H$6:H39="")*$G$6:G39)))</f>
        <v/>
      </c>
      <c r="G40" s="47"/>
      <c r="H40" s="48"/>
      <c r="I40" s="49" t="str">
        <f t="shared" si="0"/>
        <v/>
      </c>
      <c r="J40" s="5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75">
        <v>35</v>
      </c>
      <c r="B41" s="69"/>
      <c r="C41" s="44"/>
      <c r="D41" s="43"/>
      <c r="E41" s="45"/>
      <c r="F41" s="46" t="str" cm="1">
        <f t="array" ref="F41">IF($C41="","",INDEX(code20J1,MATCH(LEFT($C41,SEARCH(" ",$C41)-1)*1,Budget_Général!$A$8:$A$47,0),3)-SUMPRODUCT(($C$6:C40=C41)*((($H$6:H40&gt;1)*$H$6:H40)+($H$6:H40="")*$G$6:G40)))</f>
        <v/>
      </c>
      <c r="G41" s="47"/>
      <c r="H41" s="48"/>
      <c r="I41" s="49" t="str">
        <f t="shared" si="0"/>
        <v/>
      </c>
      <c r="J41" s="5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75">
        <v>36</v>
      </c>
      <c r="B42" s="69"/>
      <c r="C42" s="44"/>
      <c r="D42" s="43"/>
      <c r="E42" s="45"/>
      <c r="F42" s="46" t="str" cm="1">
        <f t="array" ref="F42">IF($C42="","",INDEX(code20J1,MATCH(LEFT($C42,SEARCH(" ",$C42)-1)*1,Budget_Général!$A$8:$A$47,0),3)-SUMPRODUCT(($C$6:C41=C42)*((($H$6:H41&gt;1)*$H$6:H41)+($H$6:H41="")*$G$6:G41)))</f>
        <v/>
      </c>
      <c r="G42" s="47"/>
      <c r="H42" s="48"/>
      <c r="I42" s="49" t="str">
        <f t="shared" si="0"/>
        <v/>
      </c>
      <c r="J42" s="5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75">
        <v>37</v>
      </c>
      <c r="B43" s="69"/>
      <c r="C43" s="44"/>
      <c r="D43" s="43"/>
      <c r="E43" s="45"/>
      <c r="F43" s="46" t="str" cm="1">
        <f t="array" ref="F43">IF($C43="","",INDEX(code20J1,MATCH(LEFT($C43,SEARCH(" ",$C43)-1)*1,Budget_Général!$A$8:$A$47,0),3)-SUMPRODUCT(($C$6:C42=C43)*((($H$6:H42&gt;1)*$H$6:H42)+($H$6:H42="")*$G$6:G42)))</f>
        <v/>
      </c>
      <c r="G43" s="47"/>
      <c r="H43" s="48"/>
      <c r="I43" s="49" t="str">
        <f t="shared" si="0"/>
        <v/>
      </c>
      <c r="J43" s="5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75">
        <v>38</v>
      </c>
      <c r="B44" s="69"/>
      <c r="C44" s="44"/>
      <c r="D44" s="43"/>
      <c r="E44" s="45"/>
      <c r="F44" s="46" t="str" cm="1">
        <f t="array" ref="F44">IF($C44="","",INDEX(code20J1,MATCH(LEFT($C44,SEARCH(" ",$C44)-1)*1,Budget_Général!$A$8:$A$47,0),3)-SUMPRODUCT(($C$6:C43=C44)*((($H$6:H43&gt;1)*$H$6:H43)+($H$6:H43="")*$G$6:G43)))</f>
        <v/>
      </c>
      <c r="G44" s="47"/>
      <c r="H44" s="48"/>
      <c r="I44" s="49" t="str">
        <f t="shared" si="0"/>
        <v/>
      </c>
      <c r="J44" s="5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75">
        <v>39</v>
      </c>
      <c r="B45" s="69"/>
      <c r="C45" s="44"/>
      <c r="D45" s="43"/>
      <c r="E45" s="45"/>
      <c r="F45" s="46" t="str" cm="1">
        <f t="array" ref="F45">IF($C45="","",INDEX(code20J1,MATCH(LEFT($C45,SEARCH(" ",$C45)-1)*1,Budget_Général!$A$8:$A$47,0),3)-SUMPRODUCT(($C$6:C44=C45)*((($H$6:H44&gt;1)*$H$6:H44)+($H$6:H44="")*$G$6:G44)))</f>
        <v/>
      </c>
      <c r="G45" s="47"/>
      <c r="H45" s="48"/>
      <c r="I45" s="49" t="str">
        <f t="shared" si="0"/>
        <v/>
      </c>
      <c r="J45" s="5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75">
        <v>40</v>
      </c>
      <c r="B46" s="69"/>
      <c r="C46" s="44"/>
      <c r="D46" s="43"/>
      <c r="E46" s="45"/>
      <c r="F46" s="46" t="str" cm="1">
        <f t="array" ref="F46">IF($C46="","",INDEX(code20J1,MATCH(LEFT($C46,SEARCH(" ",$C46)-1)*1,Budget_Général!$A$8:$A$47,0),3)-SUMPRODUCT(($C$6:C45=C46)*((($H$6:H45&gt;1)*$H$6:H45)+($H$6:H45="")*$G$6:G45)))</f>
        <v/>
      </c>
      <c r="G46" s="47"/>
      <c r="H46" s="48"/>
      <c r="I46" s="49" t="str">
        <f t="shared" si="0"/>
        <v/>
      </c>
      <c r="J46" s="5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75">
        <v>41</v>
      </c>
      <c r="B47" s="69"/>
      <c r="C47" s="44"/>
      <c r="D47" s="43"/>
      <c r="E47" s="45"/>
      <c r="F47" s="46" t="str" cm="1">
        <f t="array" ref="F47">IF($C47="","",INDEX(code20J1,MATCH(LEFT($C47,SEARCH(" ",$C47)-1)*1,Budget_Général!$A$8:$A$47,0),3)-SUMPRODUCT(($C$6:C46=C47)*((($H$6:H46&gt;1)*$H$6:H46)+($H$6:H46="")*$G$6:G46)))</f>
        <v/>
      </c>
      <c r="G47" s="47"/>
      <c r="H47" s="48"/>
      <c r="I47" s="49" t="str">
        <f t="shared" si="0"/>
        <v/>
      </c>
      <c r="J47" s="50" t="str">
        <f t="shared" si="2"/>
        <v/>
      </c>
    </row>
    <row r="48" spans="1:21" x14ac:dyDescent="0.25">
      <c r="A48" s="75">
        <v>42</v>
      </c>
      <c r="B48" s="69"/>
      <c r="C48" s="44"/>
      <c r="D48" s="43"/>
      <c r="E48" s="45"/>
      <c r="F48" s="46" t="str" cm="1">
        <f t="array" ref="F48">IF($C48="","",INDEX(code20J1,MATCH(LEFT($C48,SEARCH(" ",$C48)-1)*1,Budget_Général!$A$8:$A$47,0),3)-SUMPRODUCT(($C$6:C47=C48)*((($H$6:H47&gt;1)*$H$6:H47)+($H$6:H47="")*$G$6:G47)))</f>
        <v/>
      </c>
      <c r="G48" s="47"/>
      <c r="H48" s="48"/>
      <c r="I48" s="49" t="str">
        <f t="shared" si="0"/>
        <v/>
      </c>
      <c r="J48" s="50" t="str">
        <f t="shared" si="2"/>
        <v/>
      </c>
      <c r="P48" s="53"/>
    </row>
    <row r="49" spans="1:16" x14ac:dyDescent="0.25">
      <c r="A49" s="75">
        <v>43</v>
      </c>
      <c r="B49" s="69"/>
      <c r="C49" s="44"/>
      <c r="D49" s="43"/>
      <c r="E49" s="45"/>
      <c r="F49" s="46" t="str" cm="1">
        <f t="array" ref="F49">IF($C49="","",INDEX(code20J1,MATCH(LEFT($C49,SEARCH(" ",$C49)-1)*1,Budget_Général!$A$8:$A$47,0),3)-SUMPRODUCT(($C$6:C48=C49)*((($H$6:H48&gt;1)*$H$6:H48)+($H$6:H48="")*$G$6:G48)))</f>
        <v/>
      </c>
      <c r="G49" s="47"/>
      <c r="H49" s="48"/>
      <c r="I49" s="49" t="str">
        <f t="shared" si="0"/>
        <v/>
      </c>
      <c r="J49" s="50" t="str">
        <f t="shared" si="2"/>
        <v/>
      </c>
    </row>
    <row r="50" spans="1:16" x14ac:dyDescent="0.25">
      <c r="A50" s="75">
        <v>44</v>
      </c>
      <c r="B50" s="69"/>
      <c r="C50" s="44"/>
      <c r="D50" s="43"/>
      <c r="E50" s="45"/>
      <c r="F50" s="46" t="str" cm="1">
        <f t="array" ref="F50">IF($C50="","",INDEX(code20J1,MATCH(LEFT($C50,SEARCH(" ",$C50)-1)*1,Budget_Général!$A$8:$A$47,0),3)-SUMPRODUCT(($C$6:C49=C50)*((($H$6:H49&gt;1)*$H$6:H49)+($H$6:H49="")*$G$6:G49)))</f>
        <v/>
      </c>
      <c r="G50" s="47"/>
      <c r="H50" s="48"/>
      <c r="I50" s="49" t="str">
        <f t="shared" si="0"/>
        <v/>
      </c>
      <c r="J50" s="50" t="str">
        <f t="shared" si="2"/>
        <v/>
      </c>
      <c r="P50" s="53"/>
    </row>
    <row r="51" spans="1:16" x14ac:dyDescent="0.25">
      <c r="A51" s="75">
        <v>45</v>
      </c>
      <c r="B51" s="69"/>
      <c r="C51" s="44"/>
      <c r="D51" s="43"/>
      <c r="E51" s="45"/>
      <c r="F51" s="46" t="str" cm="1">
        <f t="array" ref="F51">IF($C51="","",INDEX(code20J1,MATCH(LEFT($C51,SEARCH(" ",$C51)-1)*1,Budget_Général!$A$8:$A$47,0),3)-SUMPRODUCT(($C$6:C50=C51)*((($H$6:H50&gt;1)*$H$6:H50)+($H$6:H50="")*$G$6:G50)))</f>
        <v/>
      </c>
      <c r="G51" s="47"/>
      <c r="H51" s="48"/>
      <c r="I51" s="49" t="str">
        <f t="shared" si="0"/>
        <v/>
      </c>
      <c r="J51" s="50" t="str">
        <f t="shared" si="2"/>
        <v/>
      </c>
    </row>
    <row r="52" spans="1:16" x14ac:dyDescent="0.25">
      <c r="A52" s="75">
        <v>46</v>
      </c>
      <c r="B52" s="69"/>
      <c r="C52" s="44"/>
      <c r="D52" s="43"/>
      <c r="E52" s="45"/>
      <c r="F52" s="46" t="str" cm="1">
        <f t="array" ref="F52">IF($C52="","",INDEX(code20J1,MATCH(LEFT($C52,SEARCH(" ",$C52)-1)*1,Budget_Général!$A$8:$A$47,0),3)-SUMPRODUCT(($C$6:C51=C52)*((($H$6:H51&gt;1)*$H$6:H51)+($H$6:H51="")*$G$6:G51)))</f>
        <v/>
      </c>
      <c r="G52" s="47"/>
      <c r="H52" s="48"/>
      <c r="I52" s="49" t="str">
        <f t="shared" si="0"/>
        <v/>
      </c>
      <c r="J52" s="50" t="str">
        <f t="shared" si="2"/>
        <v/>
      </c>
      <c r="P52" s="53"/>
    </row>
    <row r="53" spans="1:16" x14ac:dyDescent="0.25">
      <c r="A53" s="75">
        <v>47</v>
      </c>
      <c r="B53" s="69"/>
      <c r="C53" s="44"/>
      <c r="D53" s="43"/>
      <c r="E53" s="45"/>
      <c r="F53" s="46" t="str" cm="1">
        <f t="array" ref="F53">IF($C53="","",INDEX(code20J1,MATCH(LEFT($C53,SEARCH(" ",$C53)-1)*1,Budget_Général!$A$8:$A$47,0),3)-SUMPRODUCT(($C$6:C52=C53)*((($H$6:H52&gt;1)*$H$6:H52)+($H$6:H52="")*$G$6:G52)))</f>
        <v/>
      </c>
      <c r="G53" s="47"/>
      <c r="H53" s="48"/>
      <c r="I53" s="49" t="str">
        <f t="shared" si="0"/>
        <v/>
      </c>
      <c r="J53" s="50" t="str">
        <f t="shared" si="2"/>
        <v/>
      </c>
    </row>
    <row r="54" spans="1:16" x14ac:dyDescent="0.25">
      <c r="A54" s="75">
        <v>48</v>
      </c>
      <c r="B54" s="69"/>
      <c r="C54" s="44"/>
      <c r="D54" s="43"/>
      <c r="E54" s="45"/>
      <c r="F54" s="46" t="str" cm="1">
        <f t="array" ref="F54">IF($C54="","",INDEX(code20J1,MATCH(LEFT($C54,SEARCH(" ",$C54)-1)*1,Budget_Général!$A$8:$A$47,0),3)-SUMPRODUCT(($C$6:C53=C54)*((($H$6:H53&gt;1)*$H$6:H53)+($H$6:H53="")*$G$6:G53)))</f>
        <v/>
      </c>
      <c r="G54" s="47"/>
      <c r="H54" s="48"/>
      <c r="I54" s="49" t="str">
        <f t="shared" si="0"/>
        <v/>
      </c>
      <c r="J54" s="50" t="str">
        <f t="shared" si="2"/>
        <v/>
      </c>
      <c r="P54" s="53"/>
    </row>
    <row r="55" spans="1:16" x14ac:dyDescent="0.25">
      <c r="A55" s="75">
        <v>49</v>
      </c>
      <c r="B55" s="69"/>
      <c r="C55" s="44"/>
      <c r="D55" s="43"/>
      <c r="E55" s="45"/>
      <c r="F55" s="46" t="str" cm="1">
        <f t="array" ref="F55">IF($C55="","",INDEX(code20J1,MATCH(LEFT($C55,SEARCH(" ",$C55)-1)*1,Budget_Général!$A$8:$A$47,0),3)-SUMPRODUCT(($C$6:C54=C55)*((($H$6:H54&gt;1)*$H$6:H54)+($H$6:H54="")*$G$6:G54)))</f>
        <v/>
      </c>
      <c r="G55" s="47"/>
      <c r="H55" s="48"/>
      <c r="I55" s="49" t="str">
        <f t="shared" si="0"/>
        <v/>
      </c>
      <c r="J55" s="50" t="str">
        <f t="shared" si="2"/>
        <v/>
      </c>
    </row>
    <row r="56" spans="1:16" x14ac:dyDescent="0.25">
      <c r="A56" s="76">
        <v>50</v>
      </c>
      <c r="B56" s="70"/>
      <c r="C56" s="55"/>
      <c r="D56" s="54"/>
      <c r="E56" s="56"/>
      <c r="F56" s="57" t="str" cm="1">
        <f t="array" ref="F56">IF($C56="","",INDEX(code20J1,MATCH(LEFT($C56,SEARCH(" ",$C56)-1)*1,Budget_Général!$A$8:$A$47,0),3)-SUMPRODUCT(($C$6:C55=C56)*((($H$6:H55&gt;1)*$H$6:H55)+($H$6:H55="")*$G$6:G55)))</f>
        <v/>
      </c>
      <c r="G56" s="58"/>
      <c r="H56" s="59"/>
      <c r="I56" s="60" t="str">
        <f t="shared" si="0"/>
        <v/>
      </c>
      <c r="J56" s="61" t="str">
        <f t="shared" si="2"/>
        <v/>
      </c>
      <c r="P56" s="53"/>
    </row>
    <row r="60" spans="1:16" x14ac:dyDescent="0.25">
      <c r="A60" s="77" t="s">
        <v>59</v>
      </c>
    </row>
    <row r="61" spans="1:16" x14ac:dyDescent="0.25">
      <c r="A61" s="77" t="s">
        <v>60</v>
      </c>
    </row>
    <row r="62" spans="1:16" x14ac:dyDescent="0.25">
      <c r="A62" s="77" t="s">
        <v>61</v>
      </c>
    </row>
    <row r="63" spans="1:16" x14ac:dyDescent="0.25">
      <c r="A63" s="77" t="s">
        <v>62</v>
      </c>
    </row>
    <row r="64" spans="1:16" x14ac:dyDescent="0.25">
      <c r="A64" s="77" t="s">
        <v>63</v>
      </c>
    </row>
    <row r="65" spans="1:1" x14ac:dyDescent="0.25">
      <c r="A65" s="77" t="s">
        <v>64</v>
      </c>
    </row>
    <row r="66" spans="1:1" x14ac:dyDescent="0.25">
      <c r="A66" s="77" t="s">
        <v>39</v>
      </c>
    </row>
  </sheetData>
  <mergeCells count="2">
    <mergeCell ref="E3:G3"/>
    <mergeCell ref="C2:F2"/>
  </mergeCells>
  <conditionalFormatting sqref="I7:I56 F7:F56">
    <cfRule type="cellIs" dxfId="6" priority="1" stopIfTrue="1" operator="equal">
      <formula>0</formula>
    </cfRule>
  </conditionalFormatting>
  <conditionalFormatting sqref="J4">
    <cfRule type="cellIs" dxfId="5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>
      <formula1>$A$60:$A$66</formula1>
    </dataValidation>
  </dataValidations>
  <hyperlinks>
    <hyperlink ref="B4" location="Sommaire!A1" display="Sommaire"/>
  </hyperlink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Nomenclature_Comptable!$C$1:$C$40</xm:f>
          </x14:formula1>
          <xm:sqref>C7:C56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66"/>
  <sheetViews>
    <sheetView workbookViewId="0">
      <selection activeCell="F7" sqref="F7"/>
    </sheetView>
  </sheetViews>
  <sheetFormatPr baseColWidth="10" defaultRowHeight="13.2" x14ac:dyDescent="0.25"/>
  <cols>
    <col min="1" max="1" width="3" style="73" bestFit="1" customWidth="1"/>
    <col min="2" max="2" width="10.109375" style="14" bestFit="1" customWidth="1"/>
    <col min="3" max="3" width="35.33203125" style="62" bestFit="1" customWidth="1"/>
    <col min="4" max="4" width="29.6640625" style="19" customWidth="1"/>
    <col min="5" max="5" width="25.6640625" style="6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27" t="str">
        <f>Budget_Général!F5</f>
        <v>CENTRE ANIMATION JEUNESSE 20J2</v>
      </c>
      <c r="D2" s="128"/>
      <c r="E2" s="128"/>
      <c r="F2" s="128"/>
      <c r="G2" s="84" t="s">
        <v>109</v>
      </c>
      <c r="H2" s="84">
        <v>2025</v>
      </c>
      <c r="I2" s="82" t="s">
        <v>111</v>
      </c>
      <c r="J2" s="83" t="s">
        <v>112</v>
      </c>
      <c r="L2" s="17"/>
    </row>
    <row r="3" spans="1:21" x14ac:dyDescent="0.25">
      <c r="C3" s="78"/>
      <c r="E3" s="126"/>
      <c r="F3" s="126"/>
      <c r="G3" s="126"/>
      <c r="H3" s="20"/>
      <c r="I3" s="20"/>
      <c r="J3" s="21"/>
    </row>
    <row r="4" spans="1:21" ht="28.5" customHeight="1" x14ac:dyDescent="0.25">
      <c r="B4" s="80" t="s">
        <v>49</v>
      </c>
      <c r="C4" s="79" t="s">
        <v>50</v>
      </c>
      <c r="D4" s="22">
        <f>Budget_Général!F7</f>
        <v>15858</v>
      </c>
      <c r="E4" s="23" t="s">
        <v>110</v>
      </c>
      <c r="F4" s="24">
        <f>Budget_Général!H7</f>
        <v>15858</v>
      </c>
      <c r="G4" s="25">
        <f>SUM(G7:G56)</f>
        <v>0</v>
      </c>
      <c r="H4" s="26">
        <f>SUM(H7:H56)</f>
        <v>0</v>
      </c>
      <c r="I4" s="27">
        <f>SUM(I7:I56)</f>
        <v>0</v>
      </c>
      <c r="J4" s="28">
        <f>F4-G4-I4</f>
        <v>15858</v>
      </c>
      <c r="M4" s="17"/>
    </row>
    <row r="5" spans="1:21" x14ac:dyDescent="0.25">
      <c r="B5" s="29" t="s">
        <v>51</v>
      </c>
      <c r="C5" s="30" t="s">
        <v>52</v>
      </c>
      <c r="D5" s="31" t="s">
        <v>53</v>
      </c>
      <c r="E5" s="23" t="s">
        <v>54</v>
      </c>
      <c r="F5" s="32" t="s">
        <v>55</v>
      </c>
      <c r="G5" s="23" t="s">
        <v>56</v>
      </c>
      <c r="H5" s="23" t="s">
        <v>57</v>
      </c>
      <c r="I5" s="23" t="s">
        <v>58</v>
      </c>
      <c r="J5" s="23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hidden="1" x14ac:dyDescent="0.25">
      <c r="C6" s="33"/>
      <c r="D6" s="33"/>
      <c r="E6" s="33"/>
      <c r="F6" s="34"/>
      <c r="G6" s="34"/>
      <c r="H6" s="34"/>
      <c r="I6" s="34"/>
      <c r="J6" s="34"/>
    </row>
    <row r="7" spans="1:21" x14ac:dyDescent="0.25">
      <c r="A7" s="74">
        <v>1</v>
      </c>
      <c r="B7" s="68"/>
      <c r="C7" s="36" t="s">
        <v>65</v>
      </c>
      <c r="D7" s="35"/>
      <c r="E7" s="37"/>
      <c r="F7" s="38" cm="1">
        <f t="array" ref="F7">IF($C7="","",INDEX(code20J2,MATCH(LEFT($C7,SEARCH(" ",$C7)-1)*1,Budget_Général!$A$8:$A$47,0),3)-SUMPRODUCT(($C$6:C6=C7)*((($H$6:H6&gt;1)*$H$6:H6)+($H$6:H6="")*$G$6:G6)))</f>
        <v>0</v>
      </c>
      <c r="G7" s="39"/>
      <c r="H7" s="40"/>
      <c r="I7" s="41" t="str">
        <f t="shared" ref="I7:I56" si="0">IF(H7="","",H7-G7)</f>
        <v/>
      </c>
      <c r="J7" s="42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75">
        <v>2</v>
      </c>
      <c r="B8" s="69"/>
      <c r="C8" s="44"/>
      <c r="D8" s="43"/>
      <c r="E8" s="45"/>
      <c r="F8" s="46" t="str" cm="1">
        <f t="array" ref="F8">IF($C8="","",INDEX(code20J2,MATCH(LEFT($C8,SEARCH(" ",$C8)-1)*1,Budget_Général!$A$8:$A$47,0),3)-SUMPRODUCT(($C$6:C7=C8)*((($H$6:H7&gt;1)*$H$6:H7)+($H$6:H7="")*$G$6:G7)))</f>
        <v/>
      </c>
      <c r="G8" s="47"/>
      <c r="H8" s="48"/>
      <c r="I8" s="49" t="str">
        <f t="shared" si="0"/>
        <v/>
      </c>
      <c r="J8" s="5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75">
        <v>3</v>
      </c>
      <c r="B9" s="69"/>
      <c r="C9" s="44"/>
      <c r="D9" s="43"/>
      <c r="E9" s="45"/>
      <c r="F9" s="46" t="str" cm="1">
        <f t="array" ref="F9">IF($C9="","",INDEX(code20J2,MATCH(LEFT($C9,SEARCH(" ",$C9)-1)*1,Budget_Général!$A$8:$A$47,0),3)-SUMPRODUCT(($C$6:C8=C9)*((($H$6:H8&gt;1)*$H$6:H8)+($H$6:H8="")*$G$6:G8)))</f>
        <v/>
      </c>
      <c r="G9" s="47"/>
      <c r="H9" s="48"/>
      <c r="I9" s="49" t="str">
        <f t="shared" si="0"/>
        <v/>
      </c>
      <c r="J9" s="5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75">
        <v>4</v>
      </c>
      <c r="B10" s="69"/>
      <c r="C10" s="44"/>
      <c r="D10" s="43"/>
      <c r="E10" s="45"/>
      <c r="F10" s="46" t="str" cm="1">
        <f t="array" ref="F10">IF($C10="","",INDEX(code20J2,MATCH(LEFT($C10,SEARCH(" ",$C10)-1)*1,Budget_Général!$A$8:$A$47,0),3)-SUMPRODUCT(($C$6:C9=C10)*((($H$6:H9&gt;1)*$H$6:H9)+($H$6:H9="")*$G$6:G9)))</f>
        <v/>
      </c>
      <c r="G10" s="47"/>
      <c r="H10" s="48"/>
      <c r="I10" s="49" t="str">
        <f t="shared" si="0"/>
        <v/>
      </c>
      <c r="J10" s="5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75">
        <v>5</v>
      </c>
      <c r="B11" s="69"/>
      <c r="C11" s="44"/>
      <c r="D11" s="43"/>
      <c r="E11" s="45"/>
      <c r="F11" s="46" t="str" cm="1">
        <f t="array" ref="F11">IF($C11="","",INDEX(code20J2,MATCH(LEFT($C11,SEARCH(" ",$C11)-1)*1,Budget_Général!$A$8:$A$47,0),3)-SUMPRODUCT(($C$6:C10=C11)*((($H$6:H10&gt;1)*$H$6:H10)+($H$6:H10="")*$G$6:G10)))</f>
        <v/>
      </c>
      <c r="G11" s="47"/>
      <c r="H11" s="48"/>
      <c r="I11" s="49" t="str">
        <f t="shared" si="0"/>
        <v/>
      </c>
      <c r="J11" s="5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75">
        <v>6</v>
      </c>
      <c r="B12" s="69"/>
      <c r="C12" s="44"/>
      <c r="D12" s="43"/>
      <c r="E12" s="45"/>
      <c r="F12" s="46" t="str" cm="1">
        <f t="array" ref="F12">IF($C12="","",INDEX(code20J2,MATCH(LEFT($C12,SEARCH(" ",$C12)-1)*1,Budget_Général!$A$8:$A$47,0),3)-SUMPRODUCT(($C$6:C11=C12)*((($H$6:H11&gt;1)*$H$6:H11)+($H$6:H11="")*$G$6:G11)))</f>
        <v/>
      </c>
      <c r="G12" s="47"/>
      <c r="H12" s="48"/>
      <c r="I12" s="49" t="str">
        <f t="shared" si="0"/>
        <v/>
      </c>
      <c r="J12" s="5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75">
        <v>7</v>
      </c>
      <c r="B13" s="69"/>
      <c r="C13" s="44"/>
      <c r="D13" s="43"/>
      <c r="E13" s="45"/>
      <c r="F13" s="46" t="str" cm="1">
        <f t="array" ref="F13">IF($C13="","",INDEX(code20J2,MATCH(LEFT($C13,SEARCH(" ",$C13)-1)*1,Budget_Général!$A$8:$A$47,0),3)-SUMPRODUCT(($C$6:C12=C13)*((($H$6:H12&gt;1)*$H$6:H12)+($H$6:H12="")*$G$6:G12)))</f>
        <v/>
      </c>
      <c r="G13" s="47"/>
      <c r="H13" s="48"/>
      <c r="I13" s="49" t="str">
        <f t="shared" si="0"/>
        <v/>
      </c>
      <c r="J13" s="5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75">
        <v>8</v>
      </c>
      <c r="B14" s="69"/>
      <c r="C14" s="44"/>
      <c r="D14" s="43"/>
      <c r="E14" s="45"/>
      <c r="F14" s="46" t="str" cm="1">
        <f t="array" ref="F14">IF($C14="","",INDEX(code20J2,MATCH(LEFT($C14,SEARCH(" ",$C14)-1)*1,Budget_Général!$A$8:$A$47,0),3)-SUMPRODUCT(($C$6:C13=C14)*((($H$6:H13&gt;1)*$H$6:H13)+($H$6:H13="")*$G$6:G13)))</f>
        <v/>
      </c>
      <c r="G14" s="47"/>
      <c r="H14" s="48"/>
      <c r="I14" s="49" t="str">
        <f t="shared" si="0"/>
        <v/>
      </c>
      <c r="J14" s="5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75">
        <v>9</v>
      </c>
      <c r="B15" s="69"/>
      <c r="C15" s="44"/>
      <c r="D15" s="43"/>
      <c r="E15" s="45"/>
      <c r="F15" s="46" t="str" cm="1">
        <f t="array" ref="F15">IF($C15="","",INDEX(code20J2,MATCH(LEFT($C15,SEARCH(" ",$C15)-1)*1,Budget_Général!$A$8:$A$47,0),3)-SUMPRODUCT(($C$6:C14=C15)*((($H$6:H14&gt;1)*$H$6:H14)+($H$6:H14="")*$G$6:G14)))</f>
        <v/>
      </c>
      <c r="G15" s="47"/>
      <c r="H15" s="48"/>
      <c r="I15" s="49" t="str">
        <f t="shared" si="0"/>
        <v/>
      </c>
      <c r="J15" s="5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75">
        <v>10</v>
      </c>
      <c r="B16" s="69"/>
      <c r="C16" s="44"/>
      <c r="D16" s="43"/>
      <c r="E16" s="45"/>
      <c r="F16" s="46" t="str" cm="1">
        <f t="array" ref="F16">IF($C16="","",INDEX(code20J2,MATCH(LEFT($C16,SEARCH(" ",$C16)-1)*1,Budget_Général!$A$8:$A$47,0),3)-SUMPRODUCT(($C$6:C15=C16)*((($H$6:H15&gt;1)*$H$6:H15)+($H$6:H15="")*$G$6:G15)))</f>
        <v/>
      </c>
      <c r="G16" s="47"/>
      <c r="H16" s="48"/>
      <c r="I16" s="49" t="str">
        <f t="shared" si="0"/>
        <v/>
      </c>
      <c r="J16" s="5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75">
        <v>11</v>
      </c>
      <c r="B17" s="69"/>
      <c r="C17" s="44"/>
      <c r="D17" s="43"/>
      <c r="E17" s="45"/>
      <c r="F17" s="46" t="str" cm="1">
        <f t="array" ref="F17">IF($C17="","",INDEX(code20J2,MATCH(LEFT($C17,SEARCH(" ",$C17)-1)*1,Budget_Général!$A$8:$A$47,0),3)-SUMPRODUCT(($C$6:C16=C17)*((($H$6:H16&gt;1)*$H$6:H16)+($H$6:H16="")*$G$6:G16)))</f>
        <v/>
      </c>
      <c r="G17" s="47"/>
      <c r="H17" s="48"/>
      <c r="I17" s="49" t="str">
        <f t="shared" si="0"/>
        <v/>
      </c>
      <c r="J17" s="5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75">
        <v>12</v>
      </c>
      <c r="B18" s="69"/>
      <c r="C18" s="44"/>
      <c r="D18" s="43"/>
      <c r="E18" s="45"/>
      <c r="F18" s="46" t="str" cm="1">
        <f t="array" ref="F18">IF($C18="","",INDEX(code20J2,MATCH(LEFT($C18,SEARCH(" ",$C18)-1)*1,Budget_Général!$A$8:$A$47,0),3)-SUMPRODUCT(($C$6:C17=C18)*((($H$6:H17&gt;1)*$H$6:H17)+($H$6:H17="")*$G$6:G17)))</f>
        <v/>
      </c>
      <c r="G18" s="47"/>
      <c r="H18" s="48"/>
      <c r="I18" s="49" t="str">
        <f t="shared" si="0"/>
        <v/>
      </c>
      <c r="J18" s="5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75">
        <v>13</v>
      </c>
      <c r="B19" s="69"/>
      <c r="C19" s="44"/>
      <c r="D19" s="43"/>
      <c r="E19" s="45"/>
      <c r="F19" s="46" t="str" cm="1">
        <f t="array" ref="F19">IF($C19="","",INDEX(code20J2,MATCH(LEFT($C19,SEARCH(" ",$C19)-1)*1,Budget_Général!$A$8:$A$47,0),3)-SUMPRODUCT(($C$6:C18=C19)*((($H$6:H18&gt;1)*$H$6:H18)+($H$6:H18="")*$G$6:G18)))</f>
        <v/>
      </c>
      <c r="G19" s="47"/>
      <c r="H19" s="48"/>
      <c r="I19" s="49" t="str">
        <f t="shared" si="0"/>
        <v/>
      </c>
      <c r="J19" s="5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75">
        <v>14</v>
      </c>
      <c r="B20" s="69"/>
      <c r="C20" s="44"/>
      <c r="D20" s="43"/>
      <c r="E20" s="45"/>
      <c r="F20" s="46" t="str" cm="1">
        <f t="array" ref="F20">IF($C20="","",INDEX(code20J2,MATCH(LEFT($C20,SEARCH(" ",$C20)-1)*1,Budget_Général!$A$8:$A$47,0),3)-SUMPRODUCT(($C$6:C19=C20)*((($H$6:H19&gt;1)*$H$6:H19)+($H$6:H19="")*$G$6:G19)))</f>
        <v/>
      </c>
      <c r="G20" s="47"/>
      <c r="H20" s="48"/>
      <c r="I20" s="49" t="str">
        <f t="shared" si="0"/>
        <v/>
      </c>
      <c r="J20" s="5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75">
        <v>15</v>
      </c>
      <c r="B21" s="69"/>
      <c r="C21" s="44"/>
      <c r="D21" s="43"/>
      <c r="E21" s="45"/>
      <c r="F21" s="46" t="str" cm="1">
        <f t="array" ref="F21">IF($C21="","",INDEX(code20J2,MATCH(LEFT($C21,SEARCH(" ",$C21)-1)*1,Budget_Général!$A$8:$A$47,0),3)-SUMPRODUCT(($C$6:C20=C21)*((($H$6:H20&gt;1)*$H$6:H20)+($H$6:H20="")*$G$6:G20)))</f>
        <v/>
      </c>
      <c r="G21" s="47"/>
      <c r="H21" s="48"/>
      <c r="I21" s="49" t="str">
        <f t="shared" si="0"/>
        <v/>
      </c>
      <c r="J21" s="50" t="str">
        <f t="shared" si="2"/>
        <v/>
      </c>
      <c r="L21" s="5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75">
        <v>16</v>
      </c>
      <c r="B22" s="69"/>
      <c r="C22" s="44"/>
      <c r="D22" s="43"/>
      <c r="E22" s="45"/>
      <c r="F22" s="46" t="str" cm="1">
        <f t="array" ref="F22">IF($C22="","",INDEX(code20J2,MATCH(LEFT($C22,SEARCH(" ",$C22)-1)*1,Budget_Général!$A$8:$A$47,0),3)-SUMPRODUCT(($C$6:C21=C22)*((($H$6:H21&gt;1)*$H$6:H21)+($H$6:H21="")*$G$6:G21)))</f>
        <v/>
      </c>
      <c r="G22" s="47"/>
      <c r="H22" s="48"/>
      <c r="I22" s="49" t="str">
        <f t="shared" si="0"/>
        <v/>
      </c>
      <c r="J22" s="5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75">
        <v>17</v>
      </c>
      <c r="B23" s="69"/>
      <c r="C23" s="44"/>
      <c r="D23" s="43"/>
      <c r="E23" s="45"/>
      <c r="F23" s="46" t="str" cm="1">
        <f t="array" ref="F23">IF($C23="","",INDEX(code20J2,MATCH(LEFT($C23,SEARCH(" ",$C23)-1)*1,Budget_Général!$A$8:$A$47,0),3)-SUMPRODUCT(($C$6:C22=C23)*((($H$6:H22&gt;1)*$H$6:H22)+($H$6:H22="")*$G$6:G22)))</f>
        <v/>
      </c>
      <c r="G23" s="47"/>
      <c r="H23" s="48"/>
      <c r="I23" s="49" t="str">
        <f t="shared" si="0"/>
        <v/>
      </c>
      <c r="J23" s="5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75">
        <v>18</v>
      </c>
      <c r="B24" s="69"/>
      <c r="C24" s="44"/>
      <c r="D24" s="43"/>
      <c r="E24" s="45"/>
      <c r="F24" s="46" t="str" cm="1">
        <f t="array" ref="F24">IF($C24="","",INDEX(code20J2,MATCH(LEFT($C24,SEARCH(" ",$C24)-1)*1,Budget_Général!$A$8:$A$47,0),3)-SUMPRODUCT(($C$6:C23=C24)*((($H$6:H23&gt;1)*$H$6:H23)+($H$6:H23="")*$G$6:G23)))</f>
        <v/>
      </c>
      <c r="G24" s="47"/>
      <c r="H24" s="48"/>
      <c r="I24" s="49" t="str">
        <f t="shared" si="0"/>
        <v/>
      </c>
      <c r="J24" s="5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75">
        <v>19</v>
      </c>
      <c r="B25" s="69"/>
      <c r="C25" s="44"/>
      <c r="D25" s="43"/>
      <c r="E25" s="45"/>
      <c r="F25" s="46" t="str" cm="1">
        <f t="array" ref="F25">IF($C25="","",INDEX(code20J2,MATCH(LEFT($C25,SEARCH(" ",$C25)-1)*1,Budget_Général!$A$8:$A$47,0),3)-SUMPRODUCT(($C$6:C24=C25)*((($H$6:H24&gt;1)*$H$6:H24)+($H$6:H24="")*$G$6:G24)))</f>
        <v/>
      </c>
      <c r="G25" s="47"/>
      <c r="H25" s="48"/>
      <c r="I25" s="49" t="str">
        <f t="shared" si="0"/>
        <v/>
      </c>
      <c r="J25" s="5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75">
        <v>20</v>
      </c>
      <c r="B26" s="69"/>
      <c r="C26" s="44"/>
      <c r="D26" s="43"/>
      <c r="E26" s="45"/>
      <c r="F26" s="46" t="str" cm="1">
        <f t="array" ref="F26">IF($C26="","",INDEX(code20J2,MATCH(LEFT($C26,SEARCH(" ",$C26)-1)*1,Budget_Général!$A$8:$A$47,0),3)-SUMPRODUCT(($C$6:C25=C26)*((($H$6:H25&gt;1)*$H$6:H25)+($H$6:H25="")*$G$6:G25)))</f>
        <v/>
      </c>
      <c r="G26" s="47"/>
      <c r="H26" s="48"/>
      <c r="I26" s="49" t="str">
        <f t="shared" si="0"/>
        <v/>
      </c>
      <c r="J26" s="50" t="str">
        <f t="shared" si="2"/>
        <v/>
      </c>
      <c r="N26" s="5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75">
        <v>21</v>
      </c>
      <c r="B27" s="69"/>
      <c r="C27" s="44"/>
      <c r="D27" s="43"/>
      <c r="E27" s="45"/>
      <c r="F27" s="46" t="str" cm="1">
        <f t="array" ref="F27">IF($C27="","",INDEX(code20J2,MATCH(LEFT($C27,SEARCH(" ",$C27)-1)*1,Budget_Général!$A$8:$A$47,0),3)-SUMPRODUCT(($C$6:C26=C27)*((($H$6:H26&gt;1)*$H$6:H26)+($H$6:H26="")*$G$6:G26)))</f>
        <v/>
      </c>
      <c r="G27" s="47"/>
      <c r="H27" s="48"/>
      <c r="I27" s="49" t="str">
        <f t="shared" si="0"/>
        <v/>
      </c>
      <c r="J27" s="50" t="str">
        <f t="shared" si="2"/>
        <v/>
      </c>
      <c r="N27" s="5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75">
        <v>22</v>
      </c>
      <c r="B28" s="69"/>
      <c r="C28" s="44"/>
      <c r="D28" s="43"/>
      <c r="E28" s="45"/>
      <c r="F28" s="46" t="str" cm="1">
        <f t="array" ref="F28">IF($C28="","",INDEX(code20J2,MATCH(LEFT($C28,SEARCH(" ",$C28)-1)*1,Budget_Général!$A$8:$A$47,0),3)-SUMPRODUCT(($C$6:C27=C28)*((($H$6:H27&gt;1)*$H$6:H27)+($H$6:H27="")*$G$6:G27)))</f>
        <v/>
      </c>
      <c r="G28" s="47"/>
      <c r="H28" s="48"/>
      <c r="I28" s="49" t="str">
        <f t="shared" si="0"/>
        <v/>
      </c>
      <c r="J28" s="5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75">
        <v>23</v>
      </c>
      <c r="B29" s="69"/>
      <c r="C29" s="44"/>
      <c r="D29" s="43"/>
      <c r="E29" s="45"/>
      <c r="F29" s="46" t="str" cm="1">
        <f t="array" ref="F29">IF($C29="","",INDEX(code20J2,MATCH(LEFT($C29,SEARCH(" ",$C29)-1)*1,Budget_Général!$A$8:$A$47,0),3)-SUMPRODUCT(($C$6:C28=C29)*((($H$6:H28&gt;1)*$H$6:H28)+($H$6:H28="")*$G$6:G28)))</f>
        <v/>
      </c>
      <c r="G29" s="47"/>
      <c r="H29" s="48"/>
      <c r="I29" s="49" t="str">
        <f t="shared" si="0"/>
        <v/>
      </c>
      <c r="J29" s="5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75">
        <v>24</v>
      </c>
      <c r="B30" s="69"/>
      <c r="C30" s="44"/>
      <c r="D30" s="43"/>
      <c r="E30" s="45"/>
      <c r="F30" s="46" t="str" cm="1">
        <f t="array" ref="F30">IF($C30="","",INDEX(code20J2,MATCH(LEFT($C30,SEARCH(" ",$C30)-1)*1,Budget_Général!$A$8:$A$47,0),3)-SUMPRODUCT(($C$6:C29=C30)*((($H$6:H29&gt;1)*$H$6:H29)+($H$6:H29="")*$G$6:G29)))</f>
        <v/>
      </c>
      <c r="G30" s="47"/>
      <c r="H30" s="48"/>
      <c r="I30" s="49" t="str">
        <f t="shared" si="0"/>
        <v/>
      </c>
      <c r="J30" s="5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75">
        <v>25</v>
      </c>
      <c r="B31" s="69"/>
      <c r="C31" s="44"/>
      <c r="D31" s="43"/>
      <c r="E31" s="45"/>
      <c r="F31" s="46" t="str" cm="1">
        <f t="array" ref="F31">IF($C31="","",INDEX(code20J2,MATCH(LEFT($C31,SEARCH(" ",$C31)-1)*1,Budget_Général!$A$8:$A$47,0),3)-SUMPRODUCT(($C$6:C30=C31)*((($H$6:H30&gt;1)*$H$6:H30)+($H$6:H30="")*$G$6:G30)))</f>
        <v/>
      </c>
      <c r="G31" s="47"/>
      <c r="H31" s="48"/>
      <c r="I31" s="49" t="str">
        <f t="shared" si="0"/>
        <v/>
      </c>
      <c r="J31" s="5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75">
        <v>26</v>
      </c>
      <c r="B32" s="69"/>
      <c r="C32" s="44"/>
      <c r="D32" s="43"/>
      <c r="E32" s="45"/>
      <c r="F32" s="46" t="str" cm="1">
        <f t="array" ref="F32">IF($C32="","",INDEX(code20J2,MATCH(LEFT($C32,SEARCH(" ",$C32)-1)*1,Budget_Général!$A$8:$A$47,0),3)-SUMPRODUCT(($C$6:C31=C32)*((($H$6:H31&gt;1)*$H$6:H31)+($H$6:H31="")*$G$6:G31)))</f>
        <v/>
      </c>
      <c r="G32" s="47"/>
      <c r="H32" s="48"/>
      <c r="I32" s="49" t="str">
        <f t="shared" si="0"/>
        <v/>
      </c>
      <c r="J32" s="5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75">
        <v>27</v>
      </c>
      <c r="B33" s="69"/>
      <c r="C33" s="44"/>
      <c r="D33" s="43"/>
      <c r="E33" s="45"/>
      <c r="F33" s="46" t="str" cm="1">
        <f t="array" ref="F33">IF($C33="","",INDEX(code20J2,MATCH(LEFT($C33,SEARCH(" ",$C33)-1)*1,Budget_Général!$A$8:$A$47,0),3)-SUMPRODUCT(($C$6:C32=C33)*((($H$6:H32&gt;1)*$H$6:H32)+($H$6:H32="")*$G$6:G32)))</f>
        <v/>
      </c>
      <c r="G33" s="47"/>
      <c r="H33" s="48"/>
      <c r="I33" s="49" t="str">
        <f t="shared" si="0"/>
        <v/>
      </c>
      <c r="J33" s="5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75">
        <v>28</v>
      </c>
      <c r="B34" s="69"/>
      <c r="C34" s="44"/>
      <c r="D34" s="43"/>
      <c r="E34" s="45"/>
      <c r="F34" s="46" t="str" cm="1">
        <f t="array" ref="F34">IF($C34="","",INDEX(code20J2,MATCH(LEFT($C34,SEARCH(" ",$C34)-1)*1,Budget_Général!$A$8:$A$47,0),3)-SUMPRODUCT(($C$6:C33=C34)*((($H$6:H33&gt;1)*$H$6:H33)+($H$6:H33="")*$G$6:G33)))</f>
        <v/>
      </c>
      <c r="G34" s="47"/>
      <c r="H34" s="48"/>
      <c r="I34" s="49" t="str">
        <f t="shared" si="0"/>
        <v/>
      </c>
      <c r="J34" s="5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75">
        <v>29</v>
      </c>
      <c r="B35" s="69"/>
      <c r="C35" s="44"/>
      <c r="D35" s="43"/>
      <c r="E35" s="45"/>
      <c r="F35" s="46" t="str" cm="1">
        <f t="array" ref="F35">IF($C35="","",INDEX(code20J2,MATCH(LEFT($C35,SEARCH(" ",$C35)-1)*1,Budget_Général!$A$8:$A$47,0),3)-SUMPRODUCT(($C$6:C34=C35)*((($H$6:H34&gt;1)*$H$6:H34)+($H$6:H34="")*$G$6:G34)))</f>
        <v/>
      </c>
      <c r="G35" s="47"/>
      <c r="H35" s="48"/>
      <c r="I35" s="49" t="str">
        <f t="shared" si="0"/>
        <v/>
      </c>
      <c r="J35" s="5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75">
        <v>30</v>
      </c>
      <c r="B36" s="69"/>
      <c r="C36" s="44"/>
      <c r="D36" s="43"/>
      <c r="E36" s="45"/>
      <c r="F36" s="46" t="str" cm="1">
        <f t="array" ref="F36">IF($C36="","",INDEX(code20J2,MATCH(LEFT($C36,SEARCH(" ",$C36)-1)*1,Budget_Général!$A$8:$A$47,0),3)-SUMPRODUCT(($C$6:C35=C36)*((($H$6:H35&gt;1)*$H$6:H35)+($H$6:H35="")*$G$6:G35)))</f>
        <v/>
      </c>
      <c r="G36" s="47"/>
      <c r="H36" s="48"/>
      <c r="I36" s="49" t="str">
        <f t="shared" si="0"/>
        <v/>
      </c>
      <c r="J36" s="5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75">
        <v>31</v>
      </c>
      <c r="B37" s="69"/>
      <c r="C37" s="44"/>
      <c r="D37" s="43"/>
      <c r="E37" s="45"/>
      <c r="F37" s="46" t="str" cm="1">
        <f t="array" ref="F37">IF($C37="","",INDEX(code20J2,MATCH(LEFT($C37,SEARCH(" ",$C37)-1)*1,Budget_Général!$A$8:$A$47,0),3)-SUMPRODUCT(($C$6:C36=C37)*((($H$6:H36&gt;1)*$H$6:H36)+($H$6:H36="")*$G$6:G36)))</f>
        <v/>
      </c>
      <c r="G37" s="47"/>
      <c r="H37" s="48"/>
      <c r="I37" s="49" t="str">
        <f t="shared" si="0"/>
        <v/>
      </c>
      <c r="J37" s="5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75">
        <v>32</v>
      </c>
      <c r="B38" s="69"/>
      <c r="C38" s="44"/>
      <c r="D38" s="43"/>
      <c r="E38" s="45"/>
      <c r="F38" s="46" t="str" cm="1">
        <f t="array" ref="F38">IF($C38="","",INDEX(code20J2,MATCH(LEFT($C38,SEARCH(" ",$C38)-1)*1,Budget_Général!$A$8:$A$47,0),3)-SUMPRODUCT(($C$6:C37=C38)*((($H$6:H37&gt;1)*$H$6:H37)+($H$6:H37="")*$G$6:G37)))</f>
        <v/>
      </c>
      <c r="G38" s="47"/>
      <c r="H38" s="48"/>
      <c r="I38" s="49" t="str">
        <f t="shared" si="0"/>
        <v/>
      </c>
      <c r="J38" s="5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75">
        <v>33</v>
      </c>
      <c r="B39" s="69"/>
      <c r="C39" s="44"/>
      <c r="D39" s="43"/>
      <c r="E39" s="45"/>
      <c r="F39" s="46" t="str" cm="1">
        <f t="array" ref="F39">IF($C39="","",INDEX(code20J2,MATCH(LEFT($C39,SEARCH(" ",$C39)-1)*1,Budget_Général!$A$8:$A$47,0),3)-SUMPRODUCT(($C$6:C38=C39)*((($H$6:H38&gt;1)*$H$6:H38)+($H$6:H38="")*$G$6:G38)))</f>
        <v/>
      </c>
      <c r="G39" s="47"/>
      <c r="H39" s="48"/>
      <c r="I39" s="49" t="str">
        <f t="shared" si="0"/>
        <v/>
      </c>
      <c r="J39" s="5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75">
        <v>34</v>
      </c>
      <c r="B40" s="69"/>
      <c r="C40" s="44"/>
      <c r="D40" s="43"/>
      <c r="E40" s="45"/>
      <c r="F40" s="46" t="str" cm="1">
        <f t="array" ref="F40">IF($C40="","",INDEX(code20J2,MATCH(LEFT($C40,SEARCH(" ",$C40)-1)*1,Budget_Général!$A$8:$A$47,0),3)-SUMPRODUCT(($C$6:C39=C40)*((($H$6:H39&gt;1)*$H$6:H39)+($H$6:H39="")*$G$6:G39)))</f>
        <v/>
      </c>
      <c r="G40" s="47"/>
      <c r="H40" s="48"/>
      <c r="I40" s="49" t="str">
        <f t="shared" si="0"/>
        <v/>
      </c>
      <c r="J40" s="5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75">
        <v>35</v>
      </c>
      <c r="B41" s="69"/>
      <c r="C41" s="44"/>
      <c r="D41" s="43"/>
      <c r="E41" s="45"/>
      <c r="F41" s="46" t="str" cm="1">
        <f t="array" ref="F41">IF($C41="","",INDEX(code20J2,MATCH(LEFT($C41,SEARCH(" ",$C41)-1)*1,Budget_Général!$A$8:$A$47,0),3)-SUMPRODUCT(($C$6:C40=C41)*((($H$6:H40&gt;1)*$H$6:H40)+($H$6:H40="")*$G$6:G40)))</f>
        <v/>
      </c>
      <c r="G41" s="47"/>
      <c r="H41" s="48"/>
      <c r="I41" s="49" t="str">
        <f t="shared" si="0"/>
        <v/>
      </c>
      <c r="J41" s="5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75">
        <v>36</v>
      </c>
      <c r="B42" s="69"/>
      <c r="C42" s="44"/>
      <c r="D42" s="43"/>
      <c r="E42" s="45"/>
      <c r="F42" s="46" t="str" cm="1">
        <f t="array" ref="F42">IF($C42="","",INDEX(code20J2,MATCH(LEFT($C42,SEARCH(" ",$C42)-1)*1,Budget_Général!$A$8:$A$47,0),3)-SUMPRODUCT(($C$6:C41=C42)*((($H$6:H41&gt;1)*$H$6:H41)+($H$6:H41="")*$G$6:G41)))</f>
        <v/>
      </c>
      <c r="G42" s="47"/>
      <c r="H42" s="48"/>
      <c r="I42" s="49" t="str">
        <f t="shared" si="0"/>
        <v/>
      </c>
      <c r="J42" s="5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75">
        <v>37</v>
      </c>
      <c r="B43" s="69"/>
      <c r="C43" s="44"/>
      <c r="D43" s="43"/>
      <c r="E43" s="45"/>
      <c r="F43" s="46" t="str" cm="1">
        <f t="array" ref="F43">IF($C43="","",INDEX(code20J2,MATCH(LEFT($C43,SEARCH(" ",$C43)-1)*1,Budget_Général!$A$8:$A$47,0),3)-SUMPRODUCT(($C$6:C42=C43)*((($H$6:H42&gt;1)*$H$6:H42)+($H$6:H42="")*$G$6:G42)))</f>
        <v/>
      </c>
      <c r="G43" s="47"/>
      <c r="H43" s="48"/>
      <c r="I43" s="49" t="str">
        <f t="shared" si="0"/>
        <v/>
      </c>
      <c r="J43" s="5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75">
        <v>38</v>
      </c>
      <c r="B44" s="69"/>
      <c r="C44" s="44"/>
      <c r="D44" s="43"/>
      <c r="E44" s="45"/>
      <c r="F44" s="46" t="str" cm="1">
        <f t="array" ref="F44">IF($C44="","",INDEX(code20J2,MATCH(LEFT($C44,SEARCH(" ",$C44)-1)*1,Budget_Général!$A$8:$A$47,0),3)-SUMPRODUCT(($C$6:C43=C44)*((($H$6:H43&gt;1)*$H$6:H43)+($H$6:H43="")*$G$6:G43)))</f>
        <v/>
      </c>
      <c r="G44" s="47"/>
      <c r="H44" s="48"/>
      <c r="I44" s="49" t="str">
        <f t="shared" si="0"/>
        <v/>
      </c>
      <c r="J44" s="5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75">
        <v>39</v>
      </c>
      <c r="B45" s="69"/>
      <c r="C45" s="44"/>
      <c r="D45" s="43"/>
      <c r="E45" s="45"/>
      <c r="F45" s="46" t="str" cm="1">
        <f t="array" ref="F45">IF($C45="","",INDEX(code20J2,MATCH(LEFT($C45,SEARCH(" ",$C45)-1)*1,Budget_Général!$A$8:$A$47,0),3)-SUMPRODUCT(($C$6:C44=C45)*((($H$6:H44&gt;1)*$H$6:H44)+($H$6:H44="")*$G$6:G44)))</f>
        <v/>
      </c>
      <c r="G45" s="47"/>
      <c r="H45" s="48"/>
      <c r="I45" s="49" t="str">
        <f t="shared" si="0"/>
        <v/>
      </c>
      <c r="J45" s="5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75">
        <v>40</v>
      </c>
      <c r="B46" s="69"/>
      <c r="C46" s="44"/>
      <c r="D46" s="43"/>
      <c r="E46" s="45"/>
      <c r="F46" s="46" t="str" cm="1">
        <f t="array" ref="F46">IF($C46="","",INDEX(code20J2,MATCH(LEFT($C46,SEARCH(" ",$C46)-1)*1,Budget_Général!$A$8:$A$47,0),3)-SUMPRODUCT(($C$6:C45=C46)*((($H$6:H45&gt;1)*$H$6:H45)+($H$6:H45="")*$G$6:G45)))</f>
        <v/>
      </c>
      <c r="G46" s="47"/>
      <c r="H46" s="48"/>
      <c r="I46" s="49" t="str">
        <f t="shared" si="0"/>
        <v/>
      </c>
      <c r="J46" s="5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75">
        <v>41</v>
      </c>
      <c r="B47" s="69"/>
      <c r="C47" s="44"/>
      <c r="D47" s="43"/>
      <c r="E47" s="45"/>
      <c r="F47" s="46" t="str" cm="1">
        <f t="array" ref="F47">IF($C47="","",INDEX(code20J2,MATCH(LEFT($C47,SEARCH(" ",$C47)-1)*1,Budget_Général!$A$8:$A$47,0),3)-SUMPRODUCT(($C$6:C46=C47)*((($H$6:H46&gt;1)*$H$6:H46)+($H$6:H46="")*$G$6:G46)))</f>
        <v/>
      </c>
      <c r="G47" s="47"/>
      <c r="H47" s="48"/>
      <c r="I47" s="49" t="str">
        <f t="shared" si="0"/>
        <v/>
      </c>
      <c r="J47" s="50" t="str">
        <f t="shared" si="2"/>
        <v/>
      </c>
    </row>
    <row r="48" spans="1:21" x14ac:dyDescent="0.25">
      <c r="A48" s="75">
        <v>42</v>
      </c>
      <c r="B48" s="69"/>
      <c r="C48" s="44"/>
      <c r="D48" s="43"/>
      <c r="E48" s="45"/>
      <c r="F48" s="46" t="str" cm="1">
        <f t="array" ref="F48">IF($C48="","",INDEX(code20J2,MATCH(LEFT($C48,SEARCH(" ",$C48)-1)*1,Budget_Général!$A$8:$A$47,0),3)-SUMPRODUCT(($C$6:C47=C48)*((($H$6:H47&gt;1)*$H$6:H47)+($H$6:H47="")*$G$6:G47)))</f>
        <v/>
      </c>
      <c r="G48" s="47"/>
      <c r="H48" s="48"/>
      <c r="I48" s="49" t="str">
        <f t="shared" si="0"/>
        <v/>
      </c>
      <c r="J48" s="50" t="str">
        <f t="shared" si="2"/>
        <v/>
      </c>
      <c r="P48" s="53"/>
    </row>
    <row r="49" spans="1:16" x14ac:dyDescent="0.25">
      <c r="A49" s="75">
        <v>43</v>
      </c>
      <c r="B49" s="69"/>
      <c r="C49" s="44"/>
      <c r="D49" s="43"/>
      <c r="E49" s="45"/>
      <c r="F49" s="46" t="str" cm="1">
        <f t="array" ref="F49">IF($C49="","",INDEX(code20J2,MATCH(LEFT($C49,SEARCH(" ",$C49)-1)*1,Budget_Général!$A$8:$A$47,0),3)-SUMPRODUCT(($C$6:C48=C49)*((($H$6:H48&gt;1)*$H$6:H48)+($H$6:H48="")*$G$6:G48)))</f>
        <v/>
      </c>
      <c r="G49" s="47"/>
      <c r="H49" s="48"/>
      <c r="I49" s="49" t="str">
        <f t="shared" si="0"/>
        <v/>
      </c>
      <c r="J49" s="50" t="str">
        <f t="shared" si="2"/>
        <v/>
      </c>
    </row>
    <row r="50" spans="1:16" x14ac:dyDescent="0.25">
      <c r="A50" s="75">
        <v>44</v>
      </c>
      <c r="B50" s="69"/>
      <c r="C50" s="44"/>
      <c r="D50" s="43"/>
      <c r="E50" s="45"/>
      <c r="F50" s="46" t="str" cm="1">
        <f t="array" ref="F50">IF($C50="","",INDEX(code20J2,MATCH(LEFT($C50,SEARCH(" ",$C50)-1)*1,Budget_Général!$A$8:$A$47,0),3)-SUMPRODUCT(($C$6:C49=C50)*((($H$6:H49&gt;1)*$H$6:H49)+($H$6:H49="")*$G$6:G49)))</f>
        <v/>
      </c>
      <c r="G50" s="47"/>
      <c r="H50" s="48"/>
      <c r="I50" s="49" t="str">
        <f t="shared" si="0"/>
        <v/>
      </c>
      <c r="J50" s="50" t="str">
        <f t="shared" si="2"/>
        <v/>
      </c>
      <c r="P50" s="53"/>
    </row>
    <row r="51" spans="1:16" x14ac:dyDescent="0.25">
      <c r="A51" s="75">
        <v>45</v>
      </c>
      <c r="B51" s="69"/>
      <c r="C51" s="44"/>
      <c r="D51" s="43"/>
      <c r="E51" s="45"/>
      <c r="F51" s="46" t="str" cm="1">
        <f t="array" ref="F51">IF($C51="","",INDEX(code20J2,MATCH(LEFT($C51,SEARCH(" ",$C51)-1)*1,Budget_Général!$A$8:$A$47,0),3)-SUMPRODUCT(($C$6:C50=C51)*((($H$6:H50&gt;1)*$H$6:H50)+($H$6:H50="")*$G$6:G50)))</f>
        <v/>
      </c>
      <c r="G51" s="47"/>
      <c r="H51" s="48"/>
      <c r="I51" s="49" t="str">
        <f t="shared" si="0"/>
        <v/>
      </c>
      <c r="J51" s="50" t="str">
        <f t="shared" si="2"/>
        <v/>
      </c>
    </row>
    <row r="52" spans="1:16" x14ac:dyDescent="0.25">
      <c r="A52" s="75">
        <v>46</v>
      </c>
      <c r="B52" s="69"/>
      <c r="C52" s="44"/>
      <c r="D52" s="43"/>
      <c r="E52" s="45"/>
      <c r="F52" s="46" t="str" cm="1">
        <f t="array" ref="F52">IF($C52="","",INDEX(code20J2,MATCH(LEFT($C52,SEARCH(" ",$C52)-1)*1,Budget_Général!$A$8:$A$47,0),3)-SUMPRODUCT(($C$6:C51=C52)*((($H$6:H51&gt;1)*$H$6:H51)+($H$6:H51="")*$G$6:G51)))</f>
        <v/>
      </c>
      <c r="G52" s="47"/>
      <c r="H52" s="48"/>
      <c r="I52" s="49" t="str">
        <f t="shared" si="0"/>
        <v/>
      </c>
      <c r="J52" s="50" t="str">
        <f t="shared" si="2"/>
        <v/>
      </c>
      <c r="P52" s="53"/>
    </row>
    <row r="53" spans="1:16" x14ac:dyDescent="0.25">
      <c r="A53" s="75">
        <v>47</v>
      </c>
      <c r="B53" s="69"/>
      <c r="C53" s="44"/>
      <c r="D53" s="43"/>
      <c r="E53" s="45"/>
      <c r="F53" s="46" t="str" cm="1">
        <f t="array" ref="F53">IF($C53="","",INDEX(code20J2,MATCH(LEFT($C53,SEARCH(" ",$C53)-1)*1,Budget_Général!$A$8:$A$47,0),3)-SUMPRODUCT(($C$6:C52=C53)*((($H$6:H52&gt;1)*$H$6:H52)+($H$6:H52="")*$G$6:G52)))</f>
        <v/>
      </c>
      <c r="G53" s="47"/>
      <c r="H53" s="48"/>
      <c r="I53" s="49" t="str">
        <f t="shared" si="0"/>
        <v/>
      </c>
      <c r="J53" s="50" t="str">
        <f t="shared" si="2"/>
        <v/>
      </c>
    </row>
    <row r="54" spans="1:16" x14ac:dyDescent="0.25">
      <c r="A54" s="75">
        <v>48</v>
      </c>
      <c r="B54" s="69"/>
      <c r="C54" s="44"/>
      <c r="D54" s="43"/>
      <c r="E54" s="45"/>
      <c r="F54" s="46" t="str" cm="1">
        <f t="array" ref="F54">IF($C54="","",INDEX(code20J2,MATCH(LEFT($C54,SEARCH(" ",$C54)-1)*1,Budget_Général!$A$8:$A$47,0),3)-SUMPRODUCT(($C$6:C53=C54)*((($H$6:H53&gt;1)*$H$6:H53)+($H$6:H53="")*$G$6:G53)))</f>
        <v/>
      </c>
      <c r="G54" s="47"/>
      <c r="H54" s="48"/>
      <c r="I54" s="49" t="str">
        <f t="shared" si="0"/>
        <v/>
      </c>
      <c r="J54" s="50" t="str">
        <f t="shared" si="2"/>
        <v/>
      </c>
      <c r="P54" s="53"/>
    </row>
    <row r="55" spans="1:16" x14ac:dyDescent="0.25">
      <c r="A55" s="75">
        <v>49</v>
      </c>
      <c r="B55" s="69"/>
      <c r="C55" s="44"/>
      <c r="D55" s="43"/>
      <c r="E55" s="45"/>
      <c r="F55" s="46" t="str" cm="1">
        <f t="array" ref="F55">IF($C55="","",INDEX(code20J2,MATCH(LEFT($C55,SEARCH(" ",$C55)-1)*1,Budget_Général!$A$8:$A$47,0),3)-SUMPRODUCT(($C$6:C54=C55)*((($H$6:H54&gt;1)*$H$6:H54)+($H$6:H54="")*$G$6:G54)))</f>
        <v/>
      </c>
      <c r="G55" s="47"/>
      <c r="H55" s="48"/>
      <c r="I55" s="49" t="str">
        <f t="shared" si="0"/>
        <v/>
      </c>
      <c r="J55" s="50" t="str">
        <f t="shared" si="2"/>
        <v/>
      </c>
    </row>
    <row r="56" spans="1:16" x14ac:dyDescent="0.25">
      <c r="A56" s="76">
        <v>50</v>
      </c>
      <c r="B56" s="70"/>
      <c r="C56" s="55"/>
      <c r="D56" s="54"/>
      <c r="E56" s="56"/>
      <c r="F56" s="57" t="str" cm="1">
        <f t="array" ref="F56">IF($C56="","",INDEX(code20J2,MATCH(LEFT($C56,SEARCH(" ",$C56)-1)*1,Budget_Général!$A$8:$A$47,0),3)-SUMPRODUCT(($C$6:C55=C56)*((($H$6:H55&gt;1)*$H$6:H55)+($H$6:H55="")*$G$6:G55)))</f>
        <v/>
      </c>
      <c r="G56" s="58"/>
      <c r="H56" s="59"/>
      <c r="I56" s="60" t="str">
        <f t="shared" si="0"/>
        <v/>
      </c>
      <c r="J56" s="61" t="str">
        <f t="shared" si="2"/>
        <v/>
      </c>
      <c r="P56" s="53"/>
    </row>
    <row r="60" spans="1:16" x14ac:dyDescent="0.25">
      <c r="A60" s="77" t="s">
        <v>59</v>
      </c>
    </row>
    <row r="61" spans="1:16" x14ac:dyDescent="0.25">
      <c r="A61" s="77" t="s">
        <v>60</v>
      </c>
    </row>
    <row r="62" spans="1:16" x14ac:dyDescent="0.25">
      <c r="A62" s="77" t="s">
        <v>61</v>
      </c>
    </row>
    <row r="63" spans="1:16" x14ac:dyDescent="0.25">
      <c r="A63" s="77" t="s">
        <v>62</v>
      </c>
    </row>
    <row r="64" spans="1:16" x14ac:dyDescent="0.25">
      <c r="A64" s="77" t="s">
        <v>63</v>
      </c>
    </row>
    <row r="65" spans="1:1" x14ac:dyDescent="0.25">
      <c r="A65" s="77" t="s">
        <v>64</v>
      </c>
    </row>
    <row r="66" spans="1:1" x14ac:dyDescent="0.25">
      <c r="A66" s="77" t="s">
        <v>39</v>
      </c>
    </row>
  </sheetData>
  <mergeCells count="2">
    <mergeCell ref="E3:G3"/>
    <mergeCell ref="C2:F2"/>
  </mergeCells>
  <conditionalFormatting sqref="I7:I56 F7:F56">
    <cfRule type="cellIs" dxfId="4" priority="1" stopIfTrue="1" operator="equal">
      <formula>0</formula>
    </cfRule>
  </conditionalFormatting>
  <conditionalFormatting sqref="J4">
    <cfRule type="cellIs" dxfId="3" priority="2" stopIfTrue="1" operator="lessThanOrEqual">
      <formula>0</formula>
    </cfRule>
  </conditionalFormatting>
  <dataValidations count="2"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>
      <formula1>$A$60:$A$66</formula1>
    </dataValidation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>
      <formula1>Liste_Codes</formula1>
    </dataValidation>
  </dataValidations>
  <hyperlinks>
    <hyperlink ref="B4" location="Sommaire!A1" display="Sommaire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Nomenclature_Comptable!$C$1:$C$40</xm:f>
          </x14:formula1>
          <xm:sqref>C7:C56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0"/>
  <sheetViews>
    <sheetView showGridLines="0" workbookViewId="0">
      <selection activeCell="I2" sqref="I2"/>
    </sheetView>
  </sheetViews>
  <sheetFormatPr baseColWidth="10" defaultRowHeight="13.2" x14ac:dyDescent="0.25"/>
  <cols>
    <col min="1" max="1" width="6" style="1" bestFit="1" customWidth="1"/>
    <col min="2" max="2" width="50.88671875" bestFit="1" customWidth="1"/>
    <col min="3" max="3" width="56.6640625" bestFit="1" customWidth="1"/>
  </cols>
  <sheetData>
    <row r="1" spans="1:9" x14ac:dyDescent="0.25">
      <c r="A1" s="64">
        <v>611</v>
      </c>
      <c r="B1" s="65" t="s">
        <v>5</v>
      </c>
      <c r="C1" s="67" t="s">
        <v>65</v>
      </c>
      <c r="F1" s="80" t="s">
        <v>49</v>
      </c>
    </row>
    <row r="2" spans="1:9" ht="12.75" customHeight="1" x14ac:dyDescent="0.25">
      <c r="A2" s="64">
        <v>616</v>
      </c>
      <c r="B2" s="65" t="s">
        <v>25</v>
      </c>
      <c r="C2" s="67" t="s">
        <v>66</v>
      </c>
      <c r="I2" s="86" t="s">
        <v>111</v>
      </c>
    </row>
    <row r="3" spans="1:9" x14ac:dyDescent="0.25">
      <c r="A3" s="64">
        <v>617</v>
      </c>
      <c r="B3" s="66" t="s">
        <v>37</v>
      </c>
      <c r="C3" s="67" t="s">
        <v>67</v>
      </c>
    </row>
    <row r="4" spans="1:9" x14ac:dyDescent="0.25">
      <c r="A4" s="64">
        <v>6042</v>
      </c>
      <c r="B4" s="65" t="s">
        <v>34</v>
      </c>
      <c r="C4" s="67" t="s">
        <v>68</v>
      </c>
    </row>
    <row r="5" spans="1:9" x14ac:dyDescent="0.25">
      <c r="A5" s="64">
        <v>6064</v>
      </c>
      <c r="B5" s="65" t="s">
        <v>27</v>
      </c>
      <c r="C5" s="67" t="s">
        <v>69</v>
      </c>
    </row>
    <row r="6" spans="1:9" x14ac:dyDescent="0.25">
      <c r="A6" s="64">
        <v>6065</v>
      </c>
      <c r="B6" s="65" t="s">
        <v>9</v>
      </c>
      <c r="C6" s="67" t="s">
        <v>70</v>
      </c>
    </row>
    <row r="7" spans="1:9" x14ac:dyDescent="0.25">
      <c r="A7" s="64">
        <v>6067</v>
      </c>
      <c r="B7" s="65" t="s">
        <v>31</v>
      </c>
      <c r="C7" s="67" t="s">
        <v>71</v>
      </c>
    </row>
    <row r="8" spans="1:9" x14ac:dyDescent="0.25">
      <c r="A8" s="64">
        <v>6068</v>
      </c>
      <c r="B8" s="65" t="s">
        <v>10</v>
      </c>
      <c r="C8" s="67" t="s">
        <v>72</v>
      </c>
    </row>
    <row r="9" spans="1:9" x14ac:dyDescent="0.25">
      <c r="A9" s="64">
        <v>6135</v>
      </c>
      <c r="B9" s="65" t="s">
        <v>11</v>
      </c>
      <c r="C9" s="67" t="s">
        <v>73</v>
      </c>
    </row>
    <row r="10" spans="1:9" x14ac:dyDescent="0.25">
      <c r="A10" s="64">
        <v>6156</v>
      </c>
      <c r="B10" s="65" t="s">
        <v>19</v>
      </c>
      <c r="C10" s="67" t="s">
        <v>74</v>
      </c>
    </row>
    <row r="11" spans="1:9" x14ac:dyDescent="0.25">
      <c r="A11" s="64">
        <v>6182</v>
      </c>
      <c r="B11" s="65" t="s">
        <v>12</v>
      </c>
      <c r="C11" s="67" t="s">
        <v>75</v>
      </c>
    </row>
    <row r="12" spans="1:9" x14ac:dyDescent="0.25">
      <c r="A12" s="64">
        <v>6184</v>
      </c>
      <c r="B12" s="65" t="s">
        <v>13</v>
      </c>
      <c r="C12" s="67" t="s">
        <v>76</v>
      </c>
    </row>
    <row r="13" spans="1:9" x14ac:dyDescent="0.25">
      <c r="A13" s="64">
        <v>6188</v>
      </c>
      <c r="B13" s="65" t="s">
        <v>36</v>
      </c>
      <c r="C13" s="67" t="s">
        <v>77</v>
      </c>
    </row>
    <row r="14" spans="1:9" x14ac:dyDescent="0.25">
      <c r="A14" s="64">
        <v>6228</v>
      </c>
      <c r="B14" s="65" t="s">
        <v>23</v>
      </c>
      <c r="C14" s="67" t="s">
        <v>78</v>
      </c>
    </row>
    <row r="15" spans="1:9" x14ac:dyDescent="0.25">
      <c r="A15" s="64">
        <v>6231</v>
      </c>
      <c r="B15" s="65" t="s">
        <v>17</v>
      </c>
      <c r="C15" s="67" t="s">
        <v>79</v>
      </c>
    </row>
    <row r="16" spans="1:9" x14ac:dyDescent="0.25">
      <c r="A16" s="64">
        <v>6232</v>
      </c>
      <c r="B16" s="65" t="s">
        <v>14</v>
      </c>
      <c r="C16" s="67" t="s">
        <v>80</v>
      </c>
    </row>
    <row r="17" spans="1:3" x14ac:dyDescent="0.25">
      <c r="A17" s="64">
        <v>6238</v>
      </c>
      <c r="B17" s="65" t="s">
        <v>18</v>
      </c>
      <c r="C17" s="67" t="s">
        <v>81</v>
      </c>
    </row>
    <row r="18" spans="1:3" x14ac:dyDescent="0.25">
      <c r="A18" s="64">
        <v>6245</v>
      </c>
      <c r="B18" s="65" t="s">
        <v>15</v>
      </c>
      <c r="C18" s="67" t="s">
        <v>82</v>
      </c>
    </row>
    <row r="19" spans="1:3" x14ac:dyDescent="0.25">
      <c r="A19" s="64">
        <v>6247</v>
      </c>
      <c r="B19" s="65" t="s">
        <v>47</v>
      </c>
      <c r="C19" s="67" t="s">
        <v>83</v>
      </c>
    </row>
    <row r="20" spans="1:3" x14ac:dyDescent="0.25">
      <c r="A20" s="64">
        <v>6251</v>
      </c>
      <c r="B20" s="65" t="s">
        <v>24</v>
      </c>
      <c r="C20" s="67" t="s">
        <v>84</v>
      </c>
    </row>
    <row r="21" spans="1:3" x14ac:dyDescent="0.25">
      <c r="A21" s="64">
        <v>6261</v>
      </c>
      <c r="B21" s="65" t="s">
        <v>20</v>
      </c>
      <c r="C21" s="67" t="s">
        <v>85</v>
      </c>
    </row>
    <row r="22" spans="1:3" x14ac:dyDescent="0.25">
      <c r="A22" s="64">
        <v>6262</v>
      </c>
      <c r="B22" s="65" t="s">
        <v>16</v>
      </c>
      <c r="C22" s="67" t="s">
        <v>86</v>
      </c>
    </row>
    <row r="23" spans="1:3" x14ac:dyDescent="0.25">
      <c r="A23" s="64">
        <v>627</v>
      </c>
      <c r="B23" s="65" t="s">
        <v>48</v>
      </c>
      <c r="C23" s="67" t="s">
        <v>87</v>
      </c>
    </row>
    <row r="24" spans="1:3" x14ac:dyDescent="0.25">
      <c r="A24" s="64">
        <v>6281</v>
      </c>
      <c r="B24" s="65" t="s">
        <v>38</v>
      </c>
      <c r="C24" s="67" t="s">
        <v>88</v>
      </c>
    </row>
    <row r="25" spans="1:3" x14ac:dyDescent="0.25">
      <c r="A25" s="64">
        <v>6288</v>
      </c>
      <c r="B25" s="65" t="s">
        <v>39</v>
      </c>
      <c r="C25" s="67" t="s">
        <v>89</v>
      </c>
    </row>
    <row r="26" spans="1:3" x14ac:dyDescent="0.25">
      <c r="A26" s="64">
        <v>6358</v>
      </c>
      <c r="B26" s="65" t="s">
        <v>21</v>
      </c>
      <c r="C26" s="67" t="s">
        <v>90</v>
      </c>
    </row>
    <row r="27" spans="1:3" x14ac:dyDescent="0.25">
      <c r="A27" s="64">
        <v>6475</v>
      </c>
      <c r="B27" s="65" t="s">
        <v>22</v>
      </c>
      <c r="C27" s="67" t="s">
        <v>91</v>
      </c>
    </row>
    <row r="28" spans="1:3" x14ac:dyDescent="0.25">
      <c r="A28" s="64">
        <v>6712</v>
      </c>
      <c r="B28" s="65" t="s">
        <v>29</v>
      </c>
      <c r="C28" s="67" t="s">
        <v>92</v>
      </c>
    </row>
    <row r="29" spans="1:3" x14ac:dyDescent="0.25">
      <c r="A29" s="64">
        <v>6718</v>
      </c>
      <c r="B29" s="65" t="s">
        <v>33</v>
      </c>
      <c r="C29" s="67" t="s">
        <v>93</v>
      </c>
    </row>
    <row r="30" spans="1:3" x14ac:dyDescent="0.25">
      <c r="A30" s="64">
        <v>60621</v>
      </c>
      <c r="B30" s="65" t="s">
        <v>26</v>
      </c>
      <c r="C30" s="67" t="s">
        <v>94</v>
      </c>
    </row>
    <row r="31" spans="1:3" x14ac:dyDescent="0.25">
      <c r="A31" s="64">
        <v>60622</v>
      </c>
      <c r="B31" s="65" t="s">
        <v>6</v>
      </c>
      <c r="C31" s="67" t="s">
        <v>95</v>
      </c>
    </row>
    <row r="32" spans="1:3" x14ac:dyDescent="0.25">
      <c r="A32" s="64">
        <v>60623</v>
      </c>
      <c r="B32" s="65" t="s">
        <v>4</v>
      </c>
      <c r="C32" s="67" t="s">
        <v>96</v>
      </c>
    </row>
    <row r="33" spans="1:3" x14ac:dyDescent="0.25">
      <c r="A33" s="64">
        <v>60628</v>
      </c>
      <c r="B33" s="65" t="s">
        <v>7</v>
      </c>
      <c r="C33" s="67" t="s">
        <v>97</v>
      </c>
    </row>
    <row r="34" spans="1:3" x14ac:dyDescent="0.25">
      <c r="A34" s="64">
        <v>60631</v>
      </c>
      <c r="B34" s="65" t="s">
        <v>28</v>
      </c>
      <c r="C34" s="67" t="s">
        <v>98</v>
      </c>
    </row>
    <row r="35" spans="1:3" x14ac:dyDescent="0.25">
      <c r="A35" s="64">
        <v>60632</v>
      </c>
      <c r="B35" s="65" t="s">
        <v>8</v>
      </c>
      <c r="C35" s="67" t="s">
        <v>99</v>
      </c>
    </row>
    <row r="36" spans="1:3" x14ac:dyDescent="0.25">
      <c r="A36" s="64">
        <v>61351</v>
      </c>
      <c r="B36" s="65" t="s">
        <v>46</v>
      </c>
      <c r="C36" s="67" t="s">
        <v>100</v>
      </c>
    </row>
    <row r="37" spans="1:3" x14ac:dyDescent="0.25">
      <c r="A37" s="64">
        <v>61358</v>
      </c>
      <c r="B37" s="65" t="s">
        <v>39</v>
      </c>
      <c r="C37" s="67" t="s">
        <v>101</v>
      </c>
    </row>
    <row r="38" spans="1:3" x14ac:dyDescent="0.25">
      <c r="A38" s="64">
        <v>61522</v>
      </c>
      <c r="B38" s="65" t="s">
        <v>35</v>
      </c>
      <c r="C38" s="67" t="s">
        <v>102</v>
      </c>
    </row>
    <row r="39" spans="1:3" x14ac:dyDescent="0.25">
      <c r="A39" s="64">
        <v>61551</v>
      </c>
      <c r="B39" s="65" t="s">
        <v>30</v>
      </c>
      <c r="C39" s="67" t="s">
        <v>103</v>
      </c>
    </row>
    <row r="40" spans="1:3" x14ac:dyDescent="0.25">
      <c r="A40" s="64">
        <v>61558</v>
      </c>
      <c r="B40" s="65" t="s">
        <v>32</v>
      </c>
      <c r="C40" s="67" t="s">
        <v>104</v>
      </c>
    </row>
  </sheetData>
  <sortState ref="A2:B33">
    <sortCondition ref="A1"/>
  </sortState>
  <conditionalFormatting sqref="B3">
    <cfRule type="cellIs" dxfId="2" priority="1" operator="equal">
      <formula>0</formula>
    </cfRule>
  </conditionalFormatting>
  <hyperlinks>
    <hyperlink ref="F1" location="Sommaire!A1" display="Sommaire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Budget_Général</vt:lpstr>
      <vt:lpstr>Budget_Prévisionnel</vt:lpstr>
      <vt:lpstr>Ferme_Pédagogique</vt:lpstr>
      <vt:lpstr>Centre_Animation_Jeunesse</vt:lpstr>
      <vt:lpstr>Nomenclature_Comptable</vt:lpstr>
      <vt:lpstr>code20J1</vt:lpstr>
      <vt:lpstr>code20J2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2024-06-22T08:02:45Z</cp:lastPrinted>
  <dcterms:created xsi:type="dcterms:W3CDTF">2024-06-21T12:23:40Z</dcterms:created>
  <dcterms:modified xsi:type="dcterms:W3CDTF">2024-06-28T10:40:17Z</dcterms:modified>
</cp:coreProperties>
</file>