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FINANCE/Trésories/"/>
    </mc:Choice>
  </mc:AlternateContent>
  <xr:revisionPtr revIDLastSave="2" documentId="13_ncr:1_{AD5471C4-B884-4C29-9441-91B396A418A3}" xr6:coauthVersionLast="47" xr6:coauthVersionMax="47" xr10:uidLastSave="{9A3D83A2-A5DD-42A7-8A5A-80ED1A83BFF4}"/>
  <bookViews>
    <workbookView xWindow="-120" yWindow="-120" windowWidth="29040" windowHeight="15840" xr2:uid="{00000000-000D-0000-FFFF-FFFF00000000}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91029"/>
  <pivotCaches>
    <pivotCache cacheId="18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H3" i="3" l="1"/>
  <c r="G3" i="3"/>
  <c r="F3" i="3"/>
  <c r="F5" i="6" l="1"/>
  <c r="C2" i="6" l="1"/>
  <c r="A4" i="3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V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<sst xmlns="http://schemas.openxmlformats.org/spreadsheetml/2006/main" count="949" uniqueCount="323">
  <si>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</si>
  <si>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</si>
  <si>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</si>
  <si>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</si>
  <si>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</si>
  <si>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</si>
  <si>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</si>
  <si>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</si>
  <si>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</si>
  <si>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</si>
  <si>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</si>
  <si>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</si>
  <si>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</si>
  <si>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</si>
  <si>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</si>
  <si>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</si>
  <si>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</si>
  <si>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</si>
  <si>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</si>
  <si>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</si>
  <si>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</si>
  <si>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</si>
  <si>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</si>
  <si>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</si>
  <si>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</si>
  <si>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</si>
  <si>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</si>
  <si>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</si>
  <si>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</si>
  <si>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</si>
  <si>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</si>
  <si>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</si>
  <si>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</si>
  <si>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</si>
  <si>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</si>
  <si>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</si>
  <si>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</si>
  <si>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</si>
  <si>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</si>
  <si>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</si>
  <si>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</si>
  <si>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</si>
  <si>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</si>
  <si>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</si>
  <si>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</si>
  <si>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</si>
  <si>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</si>
  <si>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</si>
  <si>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</si>
  <si>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</si>
  <si>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</si>
  <si>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</si>
  <si>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</si>
  <si>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</si>
  <si>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</si>
  <si>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</si>
  <si>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</si>
  <si>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</si>
  <si>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</si>
  <si>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</si>
  <si>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</si>
  <si>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</si>
  <si>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</si>
  <si>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</si>
  <si>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</si>
  <si>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</si>
  <si>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</si>
  <si>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</si>
  <si>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</si>
  <si>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</si>
  <si>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</si>
  <si>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</si>
  <si>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</si>
  <si>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</si>
  <si>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</si>
  <si>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</si>
  <si>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</si>
  <si>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</si>
  <si>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</si>
  <si>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</si>
  <si>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</si>
  <si>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</si>
  <si>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</si>
  <si>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</si>
  <si>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</si>
  <si>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</si>
  <si>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</si>
  <si>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</si>
  <si>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</si>
  <si>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</si>
  <si>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</si>
  <si>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</si>
  <si>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</si>
  <si>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</si>
  <si>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</si>
  <si>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</si>
  <si>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</si>
  <si>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</si>
  <si>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</si>
  <si>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</si>
  <si>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</si>
  <si>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</si>
  <si>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</si>
  <si>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</si>
  <si>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</si>
  <si>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</si>
  <si>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</si>
  <si>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</si>
  <si>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</si>
  <si>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</si>
  <si>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</si>
  <si>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</si>
  <si>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</si>
  <si>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</si>
  <si>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</si>
  <si>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</si>
  <si>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</si>
  <si>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</si>
  <si>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</si>
  <si>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</si>
  <si>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</si>
  <si>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</si>
  <si>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</si>
  <si>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</si>
  <si>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</si>
  <si>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</si>
  <si>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</si>
  <si>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</si>
  <si>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</si>
  <si>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</si>
  <si>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</si>
  <si>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</si>
  <si>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</si>
  <si>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</si>
  <si>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</si>
  <si>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</si>
  <si>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</si>
  <si>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</si>
  <si>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</si>
  <si>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</si>
  <si>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</si>
  <si>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</si>
  <si>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</si>
  <si>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</si>
  <si>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</si>
  <si>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</si>
  <si>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</si>
  <si>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</si>
  <si>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</si>
  <si>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</si>
  <si>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</si>
  <si>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</si>
  <si>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</si>
  <si>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</si>
  <si>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</si>
  <si>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</si>
  <si>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</si>
  <si>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</si>
  <si>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</si>
  <si>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</si>
  <si>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</si>
  <si>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</si>
  <si>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</si>
  <si>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</si>
  <si>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</si>
  <si>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</si>
  <si>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</si>
  <si>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</si>
  <si>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</si>
  <si>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</si>
  <si>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</si>
  <si>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</si>
  <si>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</si>
  <si>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</si>
  <si>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</si>
  <si>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</si>
  <si>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</si>
  <si>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</si>
  <si>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</si>
  <si>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</si>
  <si>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</si>
  <si>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</si>
  <si>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</si>
  <si>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</si>
  <si>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</si>
  <si>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</si>
  <si>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</si>
  <si>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</si>
  <si>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</si>
  <si>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</si>
  <si>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</si>
  <si>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</si>
  <si>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</si>
  <si>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</si>
  <si>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</si>
  <si>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</si>
  <si>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</si>
  <si>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</si>
  <si>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</si>
  <si>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</si>
  <si>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</si>
  <si>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</si>
  <si>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</si>
  <si>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</si>
  <si>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</si>
  <si>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</si>
  <si>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</si>
  <si>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</si>
  <si>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</si>
  <si>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</si>
  <si>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</si>
  <si>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</si>
  <si>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</si>
  <si>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</si>
  <si>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</si>
  <si>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</si>
  <si>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</si>
  <si>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</si>
  <si>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</si>
  <si>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</si>
  <si>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</si>
  <si>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</si>
  <si>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</si>
  <si>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</si>
  <si>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</si>
  <si>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</si>
  <si>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</si>
  <si>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</si>
  <si>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</si>
  <si>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</si>
  <si>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</si>
  <si>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</si>
  <si>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</si>
  <si>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</si>
  <si>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</si>
  <si>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</si>
  <si>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</si>
  <si>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</si>
  <si>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</si>
  <si>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</si>
  <si>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</si>
  <si>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</si>
  <si>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</si>
  <si>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</si>
  <si>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</si>
  <si>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</si>
  <si>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</si>
  <si>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</si>
  <si>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</si>
  <si>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</si>
  <si>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</si>
  <si>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</si>
  <si>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</si>
  <si>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</si>
  <si>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</si>
  <si>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</si>
  <si>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</si>
  <si>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</si>
  <si>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</si>
  <si>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</si>
  <si>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</si>
  <si>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</si>
  <si>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</si>
  <si>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</si>
  <si>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</si>
  <si>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</si>
  <si>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</si>
  <si>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</si>
  <si>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</si>
  <si>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</si>
  <si>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</si>
  <si>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</si>
  <si>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</si>
  <si>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</si>
  <si>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</si>
  <si>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</si>
  <si>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</si>
  <si>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</si>
  <si>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</si>
  <si>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</si>
  <si>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</si>
  <si>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</si>
  <si>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</si>
  <si>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</si>
  <si>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</si>
  <si>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</si>
  <si>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</si>
  <si>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</si>
  <si>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</si>
  <si>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RO71</t>
  </si>
  <si>
    <t>AMAZON : leds bureau</t>
  </si>
  <si>
    <t>RO72</t>
  </si>
  <si>
    <t>LECLERC</t>
  </si>
  <si>
    <t>Achat belleépine pull bear</t>
  </si>
  <si>
    <t>Achat belle épine Naf Naf</t>
  </si>
  <si>
    <t>Carnet de timbres</t>
  </si>
  <si>
    <t>LIDL</t>
  </si>
  <si>
    <t>CSF : restitution participation au fonds Mutuel de garantie</t>
  </si>
  <si>
    <t>Remboursement de soins</t>
  </si>
  <si>
    <t>RO73</t>
  </si>
  <si>
    <t>RO74</t>
  </si>
  <si>
    <t>RO75</t>
  </si>
  <si>
    <t>RO76</t>
  </si>
  <si>
    <t>RO77</t>
  </si>
  <si>
    <t>RO78</t>
  </si>
  <si>
    <t>RO79</t>
  </si>
  <si>
    <t>RO80</t>
  </si>
  <si>
    <t>RO81</t>
  </si>
  <si>
    <t>Remplaçante Dct CORCOS - Adila + Alex - Ch n° 1405014</t>
  </si>
  <si>
    <t>Cardiologue (dct Gusmini) pour Adila - Ch n° 1405016</t>
  </si>
  <si>
    <t>Remplacant dct Corcos pour Alex et Adila - Ch n° 1405015</t>
  </si>
  <si>
    <t>Ordre non reporté.  - Ch n° 405013</t>
  </si>
  <si>
    <t xml:space="preserve">HISTOIRE D'OR : bague </t>
  </si>
  <si>
    <t>Commentaire</t>
  </si>
  <si>
    <t>AMAZON : chaine argent maille figaro chaine 61cm</t>
  </si>
  <si>
    <t>ACTION</t>
  </si>
  <si>
    <t>Filhet Allard</t>
  </si>
  <si>
    <t>(Tous)</t>
  </si>
  <si>
    <t>Ph-6</t>
  </si>
  <si>
    <t>@2021 Tableau de bord</t>
  </si>
  <si>
    <t>RO82</t>
  </si>
  <si>
    <t>RO83</t>
  </si>
  <si>
    <t>RO84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</si>
</sst>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4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1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14" fontId="31" fillId="28" borderId="0" xfId="0" quotePrefix="1" applyNumberFormat="1" applyFont="1" applyFill="1" applyAlignment="1">
      <alignment horizontal="left"/>
    </xf>
    <xf numFmtId="165" fontId="32" fillId="28" borderId="0" xfId="0" applyNumberFormat="1" applyFont="1" applyFill="1" applyAlignment="1">
      <alignment horizontal="left"/>
    </xf>
    <xf numFmtId="170" fontId="33" fillId="0" borderId="0" xfId="0" applyNumberFormat="1" applyFont="1" applyFill="1" applyAlignment="1">
      <alignment horizontal="center" vertical="center"/>
    </xf>
    <xf numFmtId="169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5" fontId="33" fillId="0" borderId="0" xfId="0" applyNumberFormat="1" applyFont="1" applyFill="1" applyAlignment="1">
      <alignment horizontal="center" vertical="center"/>
    </xf>
    <xf numFmtId="165" fontId="33" fillId="0" borderId="0" xfId="1" applyNumberFormat="1" applyFont="1" applyFill="1" applyAlignment="1">
      <alignment horizontal="left" vertical="center"/>
    </xf>
    <xf numFmtId="0" fontId="10" fillId="25" borderId="0" xfId="0" quotePrefix="1" applyFont="1" applyFill="1"/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[gestion-multicomptes-vers-ph-6ter-final.xlsm]TcD!Tableau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-46.339999999999996</c:v>
                </c:pt>
                <c:pt idx="3">
                  <c:v>-671.65000000000009</c:v>
                </c:pt>
                <c:pt idx="4">
                  <c:v>-395.44</c:v>
                </c:pt>
                <c:pt idx="5">
                  <c:v>-846.83</c:v>
                </c:pt>
                <c:pt idx="6">
                  <c:v>-50</c:v>
                </c:pt>
                <c:pt idx="7">
                  <c:v>-164.26</c:v>
                </c:pt>
                <c:pt idx="8">
                  <c:v>-120.95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123.02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dTable>
        <c:showHorzBorder val="1"/>
        <c:showVertBorder val="1"/>
        <c:showOutline val="1"/>
        <c:showKeys val="0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89" l="0.70000000000000062" r="0.70000000000000062" t="0.75000000000000189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87"/>
          <c:w val="0.91642804246870524"/>
          <c:h val="0.75937416034859673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TcD!$U$7:$U$11</c:f>
              <c:numCache>
                <c:formatCode>dd/mm/yy;@</c:formatCode>
                <c:ptCount val="5"/>
                <c:pt idx="0" formatCode="m/d/yyyy">
                  <c:v>44362</c:v>
                </c:pt>
                <c:pt idx="1">
                  <c:v>44363</c:v>
                </c:pt>
                <c:pt idx="2">
                  <c:v>44368</c:v>
                </c:pt>
                <c:pt idx="3">
                  <c:v>44369</c:v>
                </c:pt>
                <c:pt idx="4">
                  <c:v>44370</c:v>
                </c:pt>
              </c:numCache>
            </c:numRef>
          </c:cat>
          <c:val>
            <c:numRef>
              <c:f>TcD!$V$7:$V$11</c:f>
              <c:numCache>
                <c:formatCode>#\ ##0.00\ "€"</c:formatCode>
                <c:ptCount val="5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  <c:pt idx="3">
                  <c:v>3766.3500000000031</c:v>
                </c:pt>
                <c:pt idx="4">
                  <c:v>3785.6300000000037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110272"/>
        <c:axId val="75111808"/>
      </c:lineChart>
      <c:dateAx>
        <c:axId val="751102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111808"/>
        <c:crosses val="autoZero"/>
        <c:auto val="1"/>
        <c:lblOffset val="100"/>
        <c:baseTimeUnit val="days"/>
      </c:dateAx>
      <c:valAx>
        <c:axId val="75111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11027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3785.6300000000037</c:v>
                </c:pt>
                <c:pt idx="1">
                  <c:v>58.159999999999968</c:v>
                </c:pt>
                <c:pt idx="2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75137024"/>
        <c:axId val="75138560"/>
      </c:barChart>
      <c:catAx>
        <c:axId val="7513702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75138560"/>
        <c:crosses val="autoZero"/>
        <c:auto val="1"/>
        <c:lblAlgn val="ctr"/>
        <c:lblOffset val="100"/>
        <c:noMultiLvlLbl val="0"/>
      </c:catAx>
      <c:valAx>
        <c:axId val="7513856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75137024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2065064</xdr:colOff>
      <xdr:row>21</xdr:row>
      <xdr:rowOff>56710</xdr:rowOff>
    </xdr:from>
    <xdr:to>
      <xdr:col>7</xdr:col>
      <xdr:colOff>765178</xdr:colOff>
      <xdr:row>24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11</xdr:col>
      <xdr:colOff>14999</xdr:colOff>
      <xdr:row>21</xdr:row>
      <xdr:rowOff>73791</xdr:rowOff>
    </xdr:from>
    <xdr:to>
      <xdr:col>13</xdr:col>
      <xdr:colOff>127440</xdr:colOff>
      <xdr:row>24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8</xdr:col>
      <xdr:colOff>332390</xdr:colOff>
      <xdr:row>31</xdr:row>
      <xdr:rowOff>19050</xdr:rowOff>
    </xdr:from>
    <xdr:to>
      <xdr:col>10</xdr:col>
      <xdr:colOff>444831</xdr:colOff>
      <xdr:row>34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8</xdr:col>
      <xdr:colOff>363484</xdr:colOff>
      <xdr:row>36</xdr:row>
      <xdr:rowOff>29998</xdr:rowOff>
    </xdr:from>
    <xdr:to>
      <xdr:col>10</xdr:col>
      <xdr:colOff>475925</xdr:colOff>
      <xdr:row>39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8</xdr:col>
      <xdr:colOff>325493</xdr:colOff>
      <xdr:row>26</xdr:row>
      <xdr:rowOff>64265</xdr:rowOff>
    </xdr:from>
    <xdr:to>
      <xdr:col>10</xdr:col>
      <xdr:colOff>437934</xdr:colOff>
      <xdr:row>29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8</xdr:col>
      <xdr:colOff>283999</xdr:colOff>
      <xdr:row>16</xdr:row>
      <xdr:rowOff>58135</xdr:rowOff>
    </xdr:from>
    <xdr:to>
      <xdr:col>10</xdr:col>
      <xdr:colOff>396441</xdr:colOff>
      <xdr:row>19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9</xdr:col>
      <xdr:colOff>0</xdr:colOff>
      <xdr:row>0</xdr:row>
      <xdr:rowOff>114300</xdr:rowOff>
    </xdr:from>
    <xdr:to>
      <xdr:col>10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207463</xdr:colOff>
      <xdr:row>4</xdr:row>
      <xdr:rowOff>101483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71.862647916663" createdVersion="7" refreshedVersion="7" minRefreshableVersion="3" recordCount="84" xr:uid="{00000000-000A-0000-FFFF-FFFF05000000}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24T00:00:00" count="20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</sharedItems>
    </cacheField>
    <cacheField name="Compte" numFmtId="0">
      <sharedItems count="5">
        <s v="LA BANQUE POSTALE - CP"/>
        <s v="LA BANQUE POSTALE - CJ"/>
        <s v="LIVRET A - CP"/>
        <s v="Prélévement" u="1"/>
        <s v="Virement" u="1"/>
      </sharedItems>
    </cacheField>
    <cacheField name="Mode" numFmtId="0">
      <sharedItems count="15">
        <s v="CB"/>
        <s v="Virement"/>
        <s v="Paypal"/>
        <s v="Apport"/>
        <s v="Chèque"/>
        <s v="Prélèvement"/>
        <s v="Remboursement"/>
        <s v="DAB"/>
        <s v="Ch n° 1405016" u="1"/>
        <s v="FINANCE" u="1"/>
        <s v="Ch N° 1405014" u="1"/>
        <s v="Ch n° 1405015" u="1"/>
        <s v="Renbou" u="1"/>
        <s v="Prélévement" u="1"/>
        <s v="Ch N° 1405013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RO01"/>
    <x v="0"/>
    <x v="0"/>
    <x v="0"/>
    <x v="0"/>
    <s v="Bijoux"/>
    <n v="-59"/>
    <m/>
    <s v="HISTOIRE D'OR : bague "/>
  </r>
  <r>
    <s v="RO02"/>
    <x v="1"/>
    <x v="1"/>
    <x v="1"/>
    <x v="1"/>
    <s v="Salaire"/>
    <m/>
    <n v="2000"/>
    <s v="Salaire Adila"/>
  </r>
  <r>
    <s v="RO03"/>
    <x v="1"/>
    <x v="1"/>
    <x v="0"/>
    <x v="2"/>
    <s v="Public"/>
    <n v="-8.4499999999999993"/>
    <m/>
    <s v="RATP : carnet tickets 1/2 tarif "/>
  </r>
  <r>
    <s v="RO04"/>
    <x v="1"/>
    <x v="1"/>
    <x v="0"/>
    <x v="3"/>
    <s v="Grande surface"/>
    <n v="-19.52"/>
    <m/>
    <s v="CASINO"/>
  </r>
  <r>
    <s v="RO05"/>
    <x v="1"/>
    <x v="1"/>
    <x v="0"/>
    <x v="3"/>
    <s v="Restaurant"/>
    <n v="-29.5"/>
    <m/>
    <s v="SUSHI KING"/>
  </r>
  <r>
    <s v="RO06"/>
    <x v="1"/>
    <x v="1"/>
    <x v="0"/>
    <x v="3"/>
    <s v="Commerce"/>
    <n v="-55.67"/>
    <m/>
    <s v="PRIMEURS"/>
  </r>
  <r>
    <s v="RO07"/>
    <x v="1"/>
    <x v="0"/>
    <x v="2"/>
    <x v="4"/>
    <s v="Informatique Hight-tech"/>
    <n v="-62.43"/>
    <m/>
    <s v="ADOBE : photoshop-éléments 2021"/>
  </r>
  <r>
    <s v="RO08"/>
    <x v="2"/>
    <x v="1"/>
    <x v="3"/>
    <x v="1"/>
    <s v="Transfert"/>
    <m/>
    <n v="3500.17"/>
    <s v="EDP : Epargne salariale ( transit livret A)"/>
  </r>
  <r>
    <s v="RO09"/>
    <x v="2"/>
    <x v="1"/>
    <x v="0"/>
    <x v="5"/>
    <s v="Bricolage-Travaux"/>
    <n v="-27.59"/>
    <m/>
    <s v="AMAZON : support mural TV"/>
  </r>
  <r>
    <s v="RO10"/>
    <x v="2"/>
    <x v="1"/>
    <x v="0"/>
    <x v="2"/>
    <s v="Carburant"/>
    <n v="-58.87"/>
    <m/>
    <s v="ESSO : hyundai"/>
  </r>
  <r>
    <s v="RO11"/>
    <x v="3"/>
    <x v="1"/>
    <x v="1"/>
    <x v="1"/>
    <s v="Transfert"/>
    <n v="-3500"/>
    <m/>
    <s v="EDP : Epargne salariale"/>
  </r>
  <r>
    <s v="RO12"/>
    <x v="3"/>
    <x v="2"/>
    <x v="1"/>
    <x v="1"/>
    <s v="Transfert"/>
    <m/>
    <n v="3500"/>
    <s v="EDP : Epargne salariale"/>
  </r>
  <r>
    <s v="RO13"/>
    <x v="3"/>
    <x v="0"/>
    <x v="2"/>
    <x v="4"/>
    <s v="Informatique Hight-tech"/>
    <n v="-17"/>
    <m/>
    <s v="EXCEL PRATIQUE : cours VBA"/>
  </r>
  <r>
    <s v="RO14"/>
    <x v="3"/>
    <x v="1"/>
    <x v="1"/>
    <x v="1"/>
    <s v="Dépôt"/>
    <m/>
    <n v="16.059999999999999"/>
    <s v="CREDIT AGRICOLE : cloture du compte"/>
  </r>
  <r>
    <s v="RO15"/>
    <x v="4"/>
    <x v="1"/>
    <x v="1"/>
    <x v="1"/>
    <s v="Retrait"/>
    <n v="-10"/>
    <m/>
    <s v="CJ&gt;livret A : suite cloture compte"/>
  </r>
  <r>
    <s v="RO16"/>
    <x v="4"/>
    <x v="2"/>
    <x v="1"/>
    <x v="1"/>
    <s v="Dépôt"/>
    <m/>
    <n v="10"/>
    <s v="CJ&gt;livret A : suite cloture compte"/>
  </r>
  <r>
    <s v="RO17"/>
    <x v="4"/>
    <x v="1"/>
    <x v="0"/>
    <x v="3"/>
    <s v="Grande surface"/>
    <n v="-238.9"/>
    <m/>
    <s v="CARREFOUR"/>
  </r>
  <r>
    <s v="RO18"/>
    <x v="4"/>
    <x v="1"/>
    <x v="0"/>
    <x v="5"/>
    <s v="Bricolage-Travaux"/>
    <n v="-119.99"/>
    <m/>
    <s v="LEROY MERLIN : store vélux,..."/>
  </r>
  <r>
    <s v="RO19"/>
    <x v="4"/>
    <x v="1"/>
    <x v="0"/>
    <x v="3"/>
    <s v="Restaurant"/>
    <n v="-51.5"/>
    <m/>
    <s v="SUSHI KING"/>
  </r>
  <r>
    <s v="RO20"/>
    <x v="4"/>
    <x v="0"/>
    <x v="2"/>
    <x v="4"/>
    <s v="Informatique Hight-tech"/>
    <n v="-19.989999999999998"/>
    <m/>
    <s v="AVANQUEST : Berlitz anglais"/>
  </r>
  <r>
    <s v="RO21"/>
    <x v="4"/>
    <x v="0"/>
    <x v="2"/>
    <x v="4"/>
    <s v="Informatique Hight-tech"/>
    <n v="-9.98"/>
    <m/>
    <s v="ASHAMPOO : Backup PRO 15"/>
  </r>
  <r>
    <s v="RO22"/>
    <x v="5"/>
    <x v="0"/>
    <x v="2"/>
    <x v="4"/>
    <s v="Informatique Hight-tech"/>
    <n v="-0.99"/>
    <m/>
    <s v="MICROSOFT : thème"/>
  </r>
  <r>
    <s v="RO23"/>
    <x v="5"/>
    <x v="0"/>
    <x v="0"/>
    <x v="0"/>
    <s v="Coiffeur"/>
    <n v="-30"/>
    <m/>
    <s v="ESCALE COIFFURE "/>
  </r>
  <r>
    <s v="RO24"/>
    <x v="5"/>
    <x v="1"/>
    <x v="4"/>
    <x v="6"/>
    <s v="x"/>
    <n v="-50"/>
    <m/>
    <s v="Ordre non reporté.  - Ch n° 405013"/>
  </r>
  <r>
    <s v="RO25"/>
    <x v="5"/>
    <x v="2"/>
    <x v="1"/>
    <x v="1"/>
    <s v="Dépôt"/>
    <m/>
    <n v="100"/>
    <s v="CP&gt;Livret A"/>
  </r>
  <r>
    <s v="RO26"/>
    <x v="5"/>
    <x v="0"/>
    <x v="1"/>
    <x v="1"/>
    <s v="Retrait"/>
    <n v="-100"/>
    <m/>
    <s v="CP&gt;Livret A"/>
  </r>
  <r>
    <s v="RO27"/>
    <x v="6"/>
    <x v="1"/>
    <x v="5"/>
    <x v="7"/>
    <s v="Forfait mobile"/>
    <n v="-11.99"/>
    <m/>
    <s v="Forfait SOSH Alex"/>
  </r>
  <r>
    <s v="RO28"/>
    <x v="6"/>
    <x v="1"/>
    <x v="5"/>
    <x v="7"/>
    <s v="Forfait mobile"/>
    <n v="-11.99"/>
    <m/>
    <s v="Forfait SOSH Eva"/>
  </r>
  <r>
    <s v="RO29"/>
    <x v="6"/>
    <x v="1"/>
    <x v="5"/>
    <x v="2"/>
    <s v="Assurance auto-scooter"/>
    <n v="-165.27"/>
    <m/>
    <s v="MACIF"/>
  </r>
  <r>
    <s v="RO30"/>
    <x v="6"/>
    <x v="1"/>
    <x v="5"/>
    <x v="2"/>
    <s v="Crédit auto"/>
    <n v="-321.61"/>
    <m/>
    <s v="DIAC : crédit hyundai"/>
  </r>
  <r>
    <s v="RO31"/>
    <x v="6"/>
    <x v="1"/>
    <x v="5"/>
    <x v="5"/>
    <s v="Electricité"/>
    <n v="-339.49"/>
    <m/>
    <s v="ERDF"/>
  </r>
  <r>
    <s v="RO32"/>
    <x v="6"/>
    <x v="1"/>
    <x v="5"/>
    <x v="7"/>
    <s v="Scolarité"/>
    <n v="-209.44"/>
    <m/>
    <s v="EPIN"/>
  </r>
  <r>
    <s v="RO33"/>
    <x v="6"/>
    <x v="1"/>
    <x v="5"/>
    <x v="5"/>
    <s v="Assurance crédit"/>
    <n v="-164.16"/>
    <m/>
    <s v="CSF assurance"/>
  </r>
  <r>
    <s v="RO34"/>
    <x v="6"/>
    <x v="1"/>
    <x v="4"/>
    <x v="8"/>
    <s v="Médecin"/>
    <n v="-50"/>
    <m/>
    <s v="Remplaçante Dct CORCOS - Adila + Alex - Ch n° 1405014"/>
  </r>
  <r>
    <s v="RO35"/>
    <x v="6"/>
    <x v="1"/>
    <x v="0"/>
    <x v="7"/>
    <s v="Scolarité"/>
    <n v="-146.66"/>
    <m/>
    <s v="ACADOMIA"/>
  </r>
  <r>
    <s v="RO36"/>
    <x v="6"/>
    <x v="1"/>
    <x v="0"/>
    <x v="5"/>
    <s v="Bricolage-Travaux"/>
    <n v="-135.6"/>
    <m/>
    <s v="LEROY MERLIN"/>
  </r>
  <r>
    <s v="RO37"/>
    <x v="6"/>
    <x v="1"/>
    <x v="0"/>
    <x v="5"/>
    <s v="Bricolage-Travaux"/>
    <m/>
    <n v="86.5"/>
    <s v="LEROY MERLIN : Remboursement store VELUX"/>
  </r>
  <r>
    <s v="RO38"/>
    <x v="6"/>
    <x v="1"/>
    <x v="0"/>
    <x v="3"/>
    <s v="Commerce"/>
    <n v="-5"/>
    <m/>
    <s v="Boulangerie"/>
  </r>
  <r>
    <s v="RO39"/>
    <x v="6"/>
    <x v="0"/>
    <x v="0"/>
    <x v="7"/>
    <s v="Forfait mobile"/>
    <n v="-12"/>
    <m/>
    <s v="FREE : 07.68.58.93.41"/>
  </r>
  <r>
    <s v="RO40"/>
    <x v="6"/>
    <x v="0"/>
    <x v="2"/>
    <x v="4"/>
    <s v="Informatique Hight-tech"/>
    <n v="-14.99"/>
    <m/>
    <s v="BITDEFENDER anti-virus 2021"/>
  </r>
  <r>
    <s v="RO41"/>
    <x v="7"/>
    <x v="1"/>
    <x v="0"/>
    <x v="3"/>
    <s v="Grande surface"/>
    <n v="-41.61"/>
    <m/>
    <s v="PICARD"/>
  </r>
  <r>
    <s v="RO42"/>
    <x v="7"/>
    <x v="1"/>
    <x v="1"/>
    <x v="5"/>
    <s v="Autre"/>
    <m/>
    <n v="157.87"/>
    <s v="VIREMENT DE CREDIT LOGEMENT 2100239-174 5079447 RESTITUTION MUTUALISATIO .LOG MESQUITA ADILA M15028862001_x000a_"/>
  </r>
  <r>
    <s v="RO43"/>
    <x v="7"/>
    <x v="1"/>
    <x v="6"/>
    <x v="8"/>
    <s v="Mutuelle"/>
    <m/>
    <n v="21"/>
    <s v="FILHET ALLARD"/>
  </r>
  <r>
    <s v="RO44"/>
    <x v="8"/>
    <x v="0"/>
    <x v="2"/>
    <x v="4"/>
    <s v="Sport"/>
    <n v="-83.97"/>
    <m/>
    <s v="ALLTRICKS : compteur 109,99€, support 38,99€ BOSH"/>
  </r>
  <r>
    <s v="RO45"/>
    <x v="8"/>
    <x v="1"/>
    <x v="0"/>
    <x v="3"/>
    <s v="Commerce"/>
    <n v="-13.39"/>
    <m/>
    <s v="Boucherie"/>
  </r>
  <r>
    <s v="RO46"/>
    <x v="8"/>
    <x v="1"/>
    <x v="0"/>
    <x v="3"/>
    <s v="Commerce"/>
    <n v="-3.4"/>
    <m/>
    <s v="Boulangerie"/>
  </r>
  <r>
    <s v="RO47"/>
    <x v="9"/>
    <x v="1"/>
    <x v="5"/>
    <x v="5"/>
    <s v="Fibre"/>
    <n v="-60"/>
    <m/>
    <s v="ORANGE"/>
  </r>
  <r>
    <s v="RO48"/>
    <x v="9"/>
    <x v="1"/>
    <x v="5"/>
    <x v="4"/>
    <s v="Sport"/>
    <n v="-25.31"/>
    <m/>
    <s v="Trésorie de VitryS/seine : cours de danse EVA"/>
  </r>
  <r>
    <s v="RO49"/>
    <x v="9"/>
    <x v="1"/>
    <x v="0"/>
    <x v="2"/>
    <s v="Public"/>
    <n v="-42.25"/>
    <m/>
    <s v="RATP : ticket 2 carnets plein tarif + 1 carnet 1/2 tarif"/>
  </r>
  <r>
    <s v="RO50"/>
    <x v="10"/>
    <x v="2"/>
    <x v="1"/>
    <x v="1"/>
    <s v="Transfert"/>
    <n v="-300"/>
    <m/>
    <s v="Livret A &gt; la banque postale CP"/>
  </r>
  <r>
    <s v="RO51"/>
    <x v="10"/>
    <x v="0"/>
    <x v="1"/>
    <x v="1"/>
    <s v="Transfert"/>
    <m/>
    <n v="300"/>
    <s v="Livret A &gt; la banque postale CP"/>
  </r>
  <r>
    <s v="RO52"/>
    <x v="11"/>
    <x v="1"/>
    <x v="0"/>
    <x v="3"/>
    <s v="Commerce"/>
    <n v="-49.11"/>
    <m/>
    <s v="PRIMEUR"/>
  </r>
  <r>
    <s v="RO53"/>
    <x v="11"/>
    <x v="0"/>
    <x v="0"/>
    <x v="7"/>
    <s v="Forfait mobile"/>
    <n v="-10"/>
    <m/>
    <s v="SOSH : carte SIM nouveau forfait"/>
  </r>
  <r>
    <s v="RO54"/>
    <x v="11"/>
    <x v="1"/>
    <x v="6"/>
    <x v="8"/>
    <s v="Sécurité sociale"/>
    <m/>
    <n v="16"/>
    <s v="Paris - maché St GERMAIN"/>
  </r>
  <r>
    <s v="RO55"/>
    <x v="11"/>
    <x v="1"/>
    <x v="6"/>
    <x v="8"/>
    <s v="Sécurité sociale"/>
    <m/>
    <n v="8.76"/>
    <s v="FILHET ALLARD"/>
  </r>
  <r>
    <s v="RO56"/>
    <x v="12"/>
    <x v="0"/>
    <x v="0"/>
    <x v="4"/>
    <s v="Sport"/>
    <n v="-55"/>
    <m/>
    <s v="Atelier cour cyclette Ivry s/seine_x000a_"/>
  </r>
  <r>
    <s v="RO57"/>
    <x v="12"/>
    <x v="1"/>
    <x v="0"/>
    <x v="3"/>
    <s v="Grande surface"/>
    <n v="-50.48"/>
    <m/>
    <s v="MONOPRIX"/>
  </r>
  <r>
    <s v="RO58"/>
    <x v="12"/>
    <x v="0"/>
    <x v="0"/>
    <x v="4"/>
    <s v="Sport"/>
    <n v="-16.899999999999999"/>
    <m/>
    <s v="AMAZON : Protection compteur bosh"/>
  </r>
  <r>
    <s v="RO59"/>
    <x v="12"/>
    <x v="1"/>
    <x v="0"/>
    <x v="4"/>
    <s v="Sortie"/>
    <n v="-7.5"/>
    <m/>
    <s v="Boisson terrasse"/>
  </r>
  <r>
    <s v="RO60"/>
    <x v="12"/>
    <x v="1"/>
    <x v="0"/>
    <x v="3"/>
    <s v="Grande surface"/>
    <n v="-7.29"/>
    <m/>
    <s v="CARREFOUR"/>
  </r>
  <r>
    <s v="RO61"/>
    <x v="12"/>
    <x v="0"/>
    <x v="0"/>
    <x v="4"/>
    <s v="Sortie"/>
    <n v="-6.4"/>
    <m/>
    <s v="APPLE STORE : boisson terrasse_x000a_"/>
  </r>
  <r>
    <s v="RO62"/>
    <x v="12"/>
    <x v="0"/>
    <x v="7"/>
    <x v="1"/>
    <s v="Retrait"/>
    <n v="-30"/>
    <m/>
    <s v=""/>
  </r>
  <r>
    <s v="RO63"/>
    <x v="12"/>
    <x v="1"/>
    <x v="6"/>
    <x v="8"/>
    <s v="Mutuelle"/>
    <m/>
    <n v="15"/>
    <s v="FILHET ALLARD"/>
  </r>
  <r>
    <s v="RO64"/>
    <x v="12"/>
    <x v="0"/>
    <x v="2"/>
    <x v="4"/>
    <s v="Sport"/>
    <n v="-47.98"/>
    <m/>
    <s v="ALLTRICKS : commande poignée bosh"/>
  </r>
  <r>
    <s v="RO65"/>
    <x v="13"/>
    <x v="0"/>
    <x v="5"/>
    <x v="7"/>
    <s v="Forfait mobile"/>
    <n v="-12.99"/>
    <m/>
    <s v="Forfait SOSH Michest"/>
  </r>
  <r>
    <s v="RO66"/>
    <x v="13"/>
    <x v="1"/>
    <x v="5"/>
    <x v="1"/>
    <s v="Impôt"/>
    <n v="-13"/>
    <m/>
    <s v="Taxe d'habitation"/>
  </r>
  <r>
    <s v="RO67"/>
    <x v="13"/>
    <x v="1"/>
    <x v="5"/>
    <x v="1"/>
    <s v="Impôt"/>
    <n v="-180"/>
    <m/>
    <s v="Taxe foncière"/>
  </r>
  <r>
    <s v="RO68"/>
    <x v="13"/>
    <x v="0"/>
    <x v="2"/>
    <x v="4"/>
    <s v="Informatique Hight-tech"/>
    <n v="-5.99"/>
    <m/>
    <s v="EXCEL MALIN : cours VBA"/>
  </r>
  <r>
    <s v="RO69"/>
    <x v="13"/>
    <x v="0"/>
    <x v="0"/>
    <x v="4"/>
    <s v="Sport"/>
    <n v="-59.39"/>
    <m/>
    <s v="AMAZON : casque ABUS"/>
  </r>
  <r>
    <s v="RO70"/>
    <x v="14"/>
    <x v="1"/>
    <x v="0"/>
    <x v="2"/>
    <s v="Public"/>
    <n v="-75.2"/>
    <m/>
    <s v="PASS NAVIGO : mois de juin"/>
  </r>
  <r>
    <s v="RO71"/>
    <x v="15"/>
    <x v="0"/>
    <x v="0"/>
    <x v="4"/>
    <s v="Informatique Hight-tech"/>
    <n v="-8.99"/>
    <m/>
    <s v="AMAZON : leds bureau"/>
  </r>
  <r>
    <s v="RO72"/>
    <x v="16"/>
    <x v="1"/>
    <x v="0"/>
    <x v="3"/>
    <s v="Commerce"/>
    <n v="-78.7"/>
    <m/>
    <s v="LECLERC"/>
  </r>
  <r>
    <s v="RO73"/>
    <x v="17"/>
    <x v="1"/>
    <x v="4"/>
    <x v="8"/>
    <s v="Spécialiste"/>
    <n v="-64.260000000000005"/>
    <m/>
    <s v="Cardiologue (dct Gusmini) pour Adila - Ch n° 1405016"/>
  </r>
  <r>
    <s v="RO74"/>
    <x v="17"/>
    <x v="1"/>
    <x v="4"/>
    <x v="8"/>
    <s v="Médecin"/>
    <n v="-50"/>
    <m/>
    <s v="Remplacant dct Corcos pour Alex et Adila - Ch n° 1405015"/>
  </r>
  <r>
    <s v="RO75"/>
    <x v="17"/>
    <x v="1"/>
    <x v="0"/>
    <x v="3"/>
    <s v="Grande surface"/>
    <n v="-141.78"/>
    <m/>
    <s v="LECLERC"/>
  </r>
  <r>
    <s v="RO76"/>
    <x v="17"/>
    <x v="1"/>
    <x v="0"/>
    <x v="9"/>
    <s v="Vêtement"/>
    <n v="-60.96"/>
    <m/>
    <s v="Achat belleépine pull bear"/>
  </r>
  <r>
    <s v="RO77"/>
    <x v="17"/>
    <x v="1"/>
    <x v="0"/>
    <x v="9"/>
    <s v="Vêtement"/>
    <n v="-59.99"/>
    <m/>
    <s v="Achat belle épine Naf Naf"/>
  </r>
  <r>
    <s v="RO78"/>
    <x v="17"/>
    <x v="1"/>
    <x v="0"/>
    <x v="7"/>
    <s v="Autres"/>
    <n v="-15.36"/>
    <m/>
    <s v="Carnet de timbres"/>
  </r>
  <r>
    <s v="RO79"/>
    <x v="17"/>
    <x v="1"/>
    <x v="0"/>
    <x v="3"/>
    <s v="Commerce"/>
    <n v="-12.65"/>
    <m/>
    <s v="LIDL"/>
  </r>
  <r>
    <s v="RO80"/>
    <x v="17"/>
    <x v="1"/>
    <x v="6"/>
    <x v="1"/>
    <s v="Dépôt"/>
    <m/>
    <n v="429.68"/>
    <s v="CSF : restitution participation au fonds Mutuel de garantie"/>
  </r>
  <r>
    <s v="RO81"/>
    <x v="17"/>
    <x v="1"/>
    <x v="0"/>
    <x v="8"/>
    <s v="Sécurité sociale"/>
    <m/>
    <n v="42.98"/>
    <s v="Remboursement de soins"/>
  </r>
  <r>
    <s v="RO82"/>
    <x v="18"/>
    <x v="0"/>
    <x v="0"/>
    <x v="0"/>
    <s v="Bijoux"/>
    <n v="-56.99"/>
    <m/>
    <s v="AMAZON : chaine argent maille figaro chaine 61cm"/>
  </r>
  <r>
    <s v="RO83"/>
    <x v="18"/>
    <x v="1"/>
    <x v="0"/>
    <x v="4"/>
    <s v="Shopping"/>
    <n v="-13.53"/>
    <m/>
    <s v="ACTION"/>
  </r>
  <r>
    <s v="RO84"/>
    <x v="19"/>
    <x v="1"/>
    <x v="6"/>
    <x v="8"/>
    <s v="Mutuelle"/>
    <m/>
    <n v="19.28"/>
    <s v="Filhet Allard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18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4"/>
        <item m="1" x="3"/>
      </items>
    </pivotField>
    <pivotField axis="axisRow" dataField="1" showAll="0" defaultSubtotal="0">
      <items count="15">
        <item x="0"/>
        <item x="2"/>
        <item m="1" x="13"/>
        <item x="1"/>
        <item x="3"/>
        <item m="1" x="14"/>
        <item x="5"/>
        <item m="1" x="10"/>
        <item x="7"/>
        <item m="1" x="9"/>
        <item m="1" x="12"/>
        <item x="6"/>
        <item m="1" x="8"/>
        <item m="1" x="11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/>
  </pivotFields>
  <rowFields count="2">
    <field x="2"/>
    <field x="3"/>
  </rowFields>
  <rowItems count="15">
    <i>
      <x/>
    </i>
    <i r="1">
      <x/>
    </i>
    <i r="1">
      <x v="3"/>
    </i>
    <i r="1">
      <x v="4"/>
    </i>
    <i r="1">
      <x v="6"/>
    </i>
    <i r="1">
      <x v="11"/>
    </i>
    <i r="1">
      <x v="14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17" firstHeaderRow="1" firstDataRow="2" firstDataCol="1" rowPageCount="2" colPageCount="1"/>
  <pivotFields count="9">
    <pivotField showAll="0" defaultSubtotal="0"/>
    <pivotField axis="axisPage" numFmtId="17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Page" showAll="0" defaultSubtotal="0">
      <items count="5">
        <item x="1"/>
        <item x="0"/>
        <item x="2"/>
        <item m="1" x="4"/>
        <item m="1" x="3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4">
      <pivotArea type="origin" dataOnly="0" labelOnly="1" outline="0" fieldPosition="0"/>
    </format>
    <format dxfId="63">
      <pivotArea field="-2" type="button" dataOnly="0" labelOnly="1" outline="0" axis="axisCol" fieldPosition="0"/>
    </format>
    <format dxfId="62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0000000}" name="T_Données" displayName="T_Données" ref="A5:I89" totalsRowShown="0" headerRowDxfId="76" dataDxfId="74" headerRowBorderDxfId="75">
  <sortState xmlns:xlrd2="http://schemas.microsoft.com/office/spreadsheetml/2017/richdata2" ref="A6:I6">
    <sortCondition ref="B6"/>
  </sortState>
  <tableColumns count="9">
    <tableColumn id="7" xr3:uid="{00000000-0010-0000-0000-000007000000}" name="NID" dataDxfId="73"/>
    <tableColumn id="1" xr3:uid="{00000000-0010-0000-0000-000001000000}" name="Date" dataDxfId="72"/>
    <tableColumn id="2" xr3:uid="{00000000-0010-0000-0000-000002000000}" name="Compte" dataDxfId="71"/>
    <tableColumn id="3" xr3:uid="{00000000-0010-0000-0000-000003000000}" name="Mode" dataDxfId="70"/>
    <tableColumn id="9" xr3:uid="{00000000-0010-0000-0000-000009000000}" name="Catégorie" dataDxfId="69"/>
    <tableColumn id="8" xr3:uid="{00000000-0010-0000-0000-000008000000}" name="S/Catégorie" dataDxfId="68"/>
    <tableColumn id="4" xr3:uid="{00000000-0010-0000-0000-000004000000}" name="Débit" dataDxfId="67"/>
    <tableColumn id="5" xr3:uid="{00000000-0010-0000-0000-000005000000}" name="Crédit" dataDxfId="66"/>
    <tableColumn id="6" xr3:uid="{00000000-0010-0000-0000-000006000000}" name="Commentaire" dataDxfId="65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V11" totalsRowShown="0" headerRowDxfId="61" headerRowBorderDxfId="60" tableBorderDxfId="59" totalsRowBorderDxfId="58">
  <autoFilter ref="U6:V11" xr:uid="{00000000-0009-0000-0100-000006000000}"/>
  <tableColumns count="2">
    <tableColumn id="1" xr3:uid="{00000000-0010-0000-0100-000001000000}" name="Date " dataDxfId="57"/>
    <tableColumn id="2" xr3:uid="{00000000-0010-0000-0100-000002000000}" name="Bpostale-CJ" dataDxfId="5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A1:B57" totalsRowShown="0" headerRowDxfId="55" dataDxfId="54" tableBorderDxfId="53">
  <autoFilter ref="A1:B57" xr:uid="{00000000-0009-0000-0100-000004000000}">
    <filterColumn colId="0" hiddenButton="1"/>
  </autoFilter>
  <tableColumns count="2">
    <tableColumn id="1" xr3:uid="{00000000-0010-0000-0200-000001000000}" name="Catégorie" dataDxfId="52"/>
    <tableColumn id="2" xr3:uid="{00000000-0010-0000-0200-000002000000}" name="Sous-catégories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Mode" displayName="T_Mode" ref="C1:C9" totalsRowShown="0" tableBorderDxfId="50">
  <autoFilter ref="C1:C9" xr:uid="{00000000-0009-0000-0100-000002000000}"/>
  <sortState xmlns:xlrd2="http://schemas.microsoft.com/office/spreadsheetml/2017/richdata2" ref="C2:C7">
    <sortCondition ref="C2"/>
  </sortState>
  <tableColumns count="1">
    <tableColumn id="1" xr3:uid="{00000000-0010-0000-0300-000001000000}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_Compte" displayName="T_Compte" ref="E1:E4" totalsRowShown="0" tableBorderDxfId="49">
  <autoFilter ref="E1:E4" xr:uid="{00000000-0009-0000-0100-000007000000}"/>
  <sortState xmlns:xlrd2="http://schemas.microsoft.com/office/spreadsheetml/2017/richdata2" ref="E2:E4">
    <sortCondition ref="E4"/>
  </sortState>
  <tableColumns count="1">
    <tableColumn id="1" xr3:uid="{00000000-0010-0000-0400-000001000000}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_Filtre" displayName="T_Filtre" ref="H1:I7" totalsRowShown="0">
  <autoFilter ref="H1:I7" xr:uid="{00000000-0009-0000-0100-000003000000}"/>
  <tableColumns count="2">
    <tableColumn id="1" xr3:uid="{00000000-0010-0000-0500-000001000000}" name="Filtrage"/>
    <tableColumn id="2" xr3:uid="{00000000-0010-0000-0500-000002000000}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_Mois" displayName="T_Mois" ref="K1:K13" totalsRowShown="0">
  <autoFilter ref="K1:K13" xr:uid="{00000000-0009-0000-0100-000001000000}"/>
  <tableColumns count="1">
    <tableColumn id="1" xr3:uid="{00000000-0010-0000-0600-000001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_Mvt" displayName="T_Mvt" ref="A1:AG9" totalsRowShown="0" headerRowDxfId="33">
  <autoFilter ref="A1:AG9" xr:uid="{00000000-0009-0000-0100-000009000000}"/>
  <tableColumns count="33">
    <tableColumn id="1" xr3:uid="{00000000-0010-0000-0700-000001000000}" name="ID" dataDxfId="32" dataCellStyle="Normal 2"/>
    <tableColumn id="2" xr3:uid="{00000000-0010-0000-0700-000002000000}" name="Jour" dataDxfId="31" dataCellStyle="Normal 2"/>
    <tableColumn id="3" xr3:uid="{00000000-0010-0000-0700-000003000000}" name="Compte" dataDxfId="30" dataCellStyle="Normal 2"/>
    <tableColumn id="4" xr3:uid="{00000000-0010-0000-0700-000004000000}" name="Mode" dataDxfId="29" dataCellStyle="Normal 2"/>
    <tableColumn id="5" xr3:uid="{00000000-0010-0000-0700-000005000000}" name="Catégorie" dataDxfId="28" dataCellStyle="Normal 2"/>
    <tableColumn id="6" xr3:uid="{00000000-0010-0000-0700-000006000000}" name="S/Catégorie " dataDxfId="27" dataCellStyle="Normal 2"/>
    <tableColumn id="7" xr3:uid="{00000000-0010-0000-0700-000007000000}" name="Débit" dataDxfId="26" dataCellStyle="Normal 2"/>
    <tableColumn id="8" xr3:uid="{00000000-0010-0000-0700-000008000000}" name="Crédit" dataDxfId="25" dataCellStyle="Normal 2"/>
    <tableColumn id="9" xr3:uid="{00000000-0010-0000-0700-000009000000}" name="Commentaires" dataDxfId="24" dataCellStyle="Normal 2"/>
    <tableColumn id="10" xr3:uid="{00000000-0010-0000-0700-00000A000000}" name="Janvier" dataDxfId="23"/>
    <tableColumn id="11" xr3:uid="{00000000-0010-0000-0700-00000B000000}" name="1" dataDxfId="22"/>
    <tableColumn id="12" xr3:uid="{00000000-0010-0000-0700-00000C000000}" name="Février" dataDxfId="21"/>
    <tableColumn id="13" xr3:uid="{00000000-0010-0000-0700-00000D000000}" name="2" dataDxfId="20"/>
    <tableColumn id="14" xr3:uid="{00000000-0010-0000-0700-00000E000000}" name="Mars" dataDxfId="19"/>
    <tableColumn id="15" xr3:uid="{00000000-0010-0000-0700-00000F000000}" name="3" dataDxfId="18"/>
    <tableColumn id="16" xr3:uid="{00000000-0010-0000-0700-000010000000}" name="Avril" dataDxfId="17"/>
    <tableColumn id="17" xr3:uid="{00000000-0010-0000-0700-000011000000}" name="4" dataDxfId="16"/>
    <tableColumn id="18" xr3:uid="{00000000-0010-0000-0700-000012000000}" name="Mai" dataDxfId="15"/>
    <tableColumn id="19" xr3:uid="{00000000-0010-0000-0700-000013000000}" name="5" dataDxfId="14"/>
    <tableColumn id="20" xr3:uid="{00000000-0010-0000-0700-000014000000}" name="Juin" dataDxfId="13"/>
    <tableColumn id="21" xr3:uid="{00000000-0010-0000-0700-000015000000}" name="6" dataDxfId="12"/>
    <tableColumn id="22" xr3:uid="{00000000-0010-0000-0700-000016000000}" name="Juillet" dataDxfId="11"/>
    <tableColumn id="23" xr3:uid="{00000000-0010-0000-0700-000017000000}" name="7" dataDxfId="10"/>
    <tableColumn id="24" xr3:uid="{00000000-0010-0000-0700-000018000000}" name="Août" dataDxfId="9"/>
    <tableColumn id="25" xr3:uid="{00000000-0010-0000-0700-000019000000}" name="8" dataDxfId="8"/>
    <tableColumn id="26" xr3:uid="{00000000-0010-0000-0700-00001A000000}" name="Septembre" dataDxfId="7"/>
    <tableColumn id="27" xr3:uid="{00000000-0010-0000-0700-00001B000000}" name="9" dataDxfId="6"/>
    <tableColumn id="28" xr3:uid="{00000000-0010-0000-0700-00001C000000}" name="Octobre" dataDxfId="5"/>
    <tableColumn id="29" xr3:uid="{00000000-0010-0000-0700-00001D000000}" name="10" dataDxfId="4"/>
    <tableColumn id="30" xr3:uid="{00000000-0010-0000-0700-00001E000000}" name="Novembre" dataDxfId="3"/>
    <tableColumn id="31" xr3:uid="{00000000-0010-0000-0700-00001F000000}" name="11" dataDxfId="2"/>
    <tableColumn id="32" xr3:uid="{00000000-0010-0000-0700-000020000000}" name="Décembre" dataDxfId="1"/>
    <tableColumn id="33" xr3:uid="{00000000-0010-0000-0700-000021000000}" name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48"/>
  <sheetViews>
    <sheetView showGridLines="0" showRowColHeaders="0" tabSelected="1" zoomScale="87" zoomScaleNormal="87" workbookViewId="0">
      <selection activeCell="M14" sqref="M14"/>
    </sheetView>
  </sheetViews>
  <sheetFormatPr baseColWidth="10" defaultColWidth="11.42578125" defaultRowHeight="12.75" x14ac:dyDescent="0.2"/>
  <cols>
    <col min="1" max="2" width="11.42578125" style="65"/>
    <col min="3" max="3" width="25.140625" style="65" bestFit="1" customWidth="1"/>
    <col min="4" max="5" width="11.42578125" style="65"/>
    <col min="6" max="6" width="32.7109375" style="65" customWidth="1"/>
    <col min="7" max="14" width="11.42578125" style="65"/>
    <col min="15" max="15" width="13" style="65" bestFit="1" customWidth="1"/>
    <col min="16" max="16384" width="11.42578125" style="65"/>
  </cols>
  <sheetData>
    <row r="1" spans="1:16" x14ac:dyDescent="0.2">
      <c r="A1" s="64">
        <v>2021</v>
      </c>
    </row>
    <row r="2" spans="1:16" ht="15.75" x14ac:dyDescent="0.25">
      <c r="A2" s="66" t="s">
        <v>234</v>
      </c>
      <c r="B2" s="66"/>
      <c r="C2" s="68">
        <f ca="1">TODAY()</f>
        <v>44371</v>
      </c>
      <c r="D2" s="66"/>
      <c r="E2" s="66"/>
    </row>
    <row r="3" spans="1:16" x14ac:dyDescent="0.2">
      <c r="A3" s="65" t="s">
        <v>318</v>
      </c>
    </row>
    <row r="4" spans="1:16" ht="48" customHeight="1" x14ac:dyDescent="0.2">
      <c r="A4" s="64"/>
    </row>
    <row r="5" spans="1:16" ht="33.75" x14ac:dyDescent="0.5">
      <c r="F5" s="140" t="str">
        <f>"Fichier comptable de l'année " &amp;$A$1</f>
        <v>Fichier comptable de l'année 2021</v>
      </c>
      <c r="G5" s="140"/>
      <c r="H5" s="140"/>
      <c r="I5" s="140"/>
      <c r="J5" s="140"/>
      <c r="K5" s="140"/>
      <c r="L5" s="140"/>
      <c r="M5" s="140"/>
      <c r="N5" s="140"/>
      <c r="O5" s="140"/>
      <c r="P5" s="140"/>
    </row>
    <row r="48" spans="15:15" x14ac:dyDescent="0.2">
      <c r="O48" s="67" t="s">
        <v>233</v>
      </c>
    </row>
  </sheetData>
  <mergeCells count="1">
    <mergeCell ref="F5:P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89"/>
  <sheetViews>
    <sheetView zoomScale="87" zoomScaleNormal="87" workbookViewId="0">
      <pane ySplit="5" topLeftCell="A36" activePane="bottomLeft" state="frozen"/>
      <selection pane="bottomLeft" activeCell="I67" sqref="I67"/>
    </sheetView>
  </sheetViews>
  <sheetFormatPr baseColWidth="10" defaultColWidth="11.42578125" defaultRowHeight="12.75" x14ac:dyDescent="0.2"/>
  <cols>
    <col min="1" max="1" width="5.140625" style="24" bestFit="1" customWidth="1"/>
    <col min="2" max="2" width="20.140625" style="1" bestFit="1" customWidth="1"/>
    <col min="3" max="5" width="26.7109375" style="2" customWidth="1"/>
    <col min="6" max="8" width="28.14062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41" t="s">
        <v>78</v>
      </c>
      <c r="B1" s="142"/>
      <c r="C1" s="49" t="s">
        <v>225</v>
      </c>
      <c r="D1" s="63">
        <f>COUNTA(T_Données[NID])</f>
        <v>84</v>
      </c>
      <c r="E1" s="34"/>
      <c r="F1" s="35" t="s">
        <v>251</v>
      </c>
      <c r="G1" s="36">
        <f>F3+G3</f>
        <v>3843.7900000000036</v>
      </c>
      <c r="H1" s="7"/>
      <c r="I1" s="37"/>
      <c r="N1" s="4"/>
      <c r="O1" s="4"/>
    </row>
    <row r="2" spans="1:15" ht="12.75" customHeight="1" x14ac:dyDescent="0.2">
      <c r="A2" s="143"/>
      <c r="B2" s="144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 x14ac:dyDescent="0.25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3785.6300000000037</v>
      </c>
      <c r="G3" s="45">
        <f>G4+SUMPRODUCT((T_Données[Compte]=Listes!E4)*T_Données[Crédit])+SUMPRODUCT((T_Données[Compte]=Listes!E4)*T_Données[Débit])</f>
        <v>58.159999999999968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 x14ac:dyDescent="0.25">
      <c r="A4" s="145">
        <f ca="1">TODAY()</f>
        <v>44371</v>
      </c>
      <c r="B4" s="146"/>
      <c r="C4" s="40"/>
      <c r="D4" s="41"/>
      <c r="E4" s="46" t="s">
        <v>229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 x14ac:dyDescent="0.25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313</v>
      </c>
      <c r="J5" s="4"/>
      <c r="K5" s="4"/>
      <c r="L5" s="4"/>
      <c r="M5" s="4"/>
      <c r="N5" s="4"/>
    </row>
    <row r="6" spans="1:15" x14ac:dyDescent="0.2">
      <c r="A6" s="24" t="s">
        <v>173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312</v>
      </c>
    </row>
    <row r="7" spans="1:15" x14ac:dyDescent="0.2">
      <c r="A7" s="24" t="s">
        <v>175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 x14ac:dyDescent="0.2">
      <c r="A8" s="24" t="s">
        <v>176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 x14ac:dyDescent="0.2">
      <c r="A9" s="24" t="s">
        <v>177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 x14ac:dyDescent="0.2">
      <c r="A10" s="24" t="s">
        <v>178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 x14ac:dyDescent="0.2">
      <c r="A11" s="24" t="s">
        <v>179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134</v>
      </c>
    </row>
    <row r="12" spans="1:15" x14ac:dyDescent="0.2">
      <c r="A12" s="24" t="s">
        <v>180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135</v>
      </c>
    </row>
    <row r="13" spans="1:15" x14ac:dyDescent="0.2">
      <c r="A13" s="24" t="s">
        <v>181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136</v>
      </c>
      <c r="G13" s="28"/>
      <c r="H13" s="28">
        <v>3500.17</v>
      </c>
      <c r="I13" s="30" t="s">
        <v>230</v>
      </c>
    </row>
    <row r="14" spans="1:15" x14ac:dyDescent="0.2">
      <c r="A14" s="24" t="s">
        <v>182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137</v>
      </c>
    </row>
    <row r="15" spans="1:15" x14ac:dyDescent="0.2">
      <c r="A15" s="24" t="s">
        <v>183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138</v>
      </c>
    </row>
    <row r="16" spans="1:15" x14ac:dyDescent="0.2">
      <c r="A16" s="24" t="s">
        <v>174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136</v>
      </c>
      <c r="G16" s="28">
        <v>-3500</v>
      </c>
      <c r="H16" s="28"/>
      <c r="I16" s="30" t="s">
        <v>139</v>
      </c>
    </row>
    <row r="17" spans="1:9" x14ac:dyDescent="0.2">
      <c r="A17" s="24" t="s">
        <v>184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136</v>
      </c>
      <c r="G17" s="28"/>
      <c r="H17" s="28">
        <v>3500</v>
      </c>
      <c r="I17" s="30" t="s">
        <v>139</v>
      </c>
    </row>
    <row r="18" spans="1:9" x14ac:dyDescent="0.2">
      <c r="A18" s="24" t="s">
        <v>185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140</v>
      </c>
    </row>
    <row r="19" spans="1:9" x14ac:dyDescent="0.2">
      <c r="A19" s="24" t="s">
        <v>186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141</v>
      </c>
    </row>
    <row r="20" spans="1:9" x14ac:dyDescent="0.2">
      <c r="A20" s="24" t="s">
        <v>187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142</v>
      </c>
    </row>
    <row r="21" spans="1:9" x14ac:dyDescent="0.2">
      <c r="A21" s="24" t="s">
        <v>188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142</v>
      </c>
    </row>
    <row r="22" spans="1:9" x14ac:dyDescent="0.2">
      <c r="A22" s="24" t="s">
        <v>189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143</v>
      </c>
    </row>
    <row r="23" spans="1:9" x14ac:dyDescent="0.2">
      <c r="A23" s="24" t="s">
        <v>190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144</v>
      </c>
    </row>
    <row r="24" spans="1:9" x14ac:dyDescent="0.2">
      <c r="A24" s="24" t="s">
        <v>191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 x14ac:dyDescent="0.2">
      <c r="A25" s="24" t="s">
        <v>192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145</v>
      </c>
    </row>
    <row r="26" spans="1:9" x14ac:dyDescent="0.2">
      <c r="A26" s="24" t="s">
        <v>193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146</v>
      </c>
    </row>
    <row r="27" spans="1:9" x14ac:dyDescent="0.2">
      <c r="A27" s="24" t="s">
        <v>194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147</v>
      </c>
    </row>
    <row r="28" spans="1:9" x14ac:dyDescent="0.2">
      <c r="A28" s="24" t="s">
        <v>195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148</v>
      </c>
    </row>
    <row r="29" spans="1:9" x14ac:dyDescent="0.2">
      <c r="A29" s="24" t="s">
        <v>196</v>
      </c>
      <c r="B29" s="115">
        <v>44351</v>
      </c>
      <c r="C29" s="26" t="s">
        <v>50</v>
      </c>
      <c r="D29" s="27" t="s">
        <v>5</v>
      </c>
      <c r="E29" s="28" t="s">
        <v>149</v>
      </c>
      <c r="F29" s="28" t="s">
        <v>149</v>
      </c>
      <c r="G29" s="28">
        <v>-50</v>
      </c>
      <c r="H29" s="28"/>
      <c r="I29" s="30" t="s">
        <v>311</v>
      </c>
    </row>
    <row r="30" spans="1:9" x14ac:dyDescent="0.2">
      <c r="A30" s="24" t="s">
        <v>197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 x14ac:dyDescent="0.2">
      <c r="A31" s="24" t="s">
        <v>198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 x14ac:dyDescent="0.2">
      <c r="A32" s="24" t="s">
        <v>199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 x14ac:dyDescent="0.2">
      <c r="A33" s="24" t="s">
        <v>200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 x14ac:dyDescent="0.2">
      <c r="A34" s="24" t="s">
        <v>201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153</v>
      </c>
    </row>
    <row r="35" spans="1:9" x14ac:dyDescent="0.2">
      <c r="A35" s="24" t="s">
        <v>202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154</v>
      </c>
    </row>
    <row r="36" spans="1:9" x14ac:dyDescent="0.2">
      <c r="A36" s="24" t="s">
        <v>203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155</v>
      </c>
    </row>
    <row r="37" spans="1:9" x14ac:dyDescent="0.2">
      <c r="A37" s="24" t="s">
        <v>204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156</v>
      </c>
    </row>
    <row r="38" spans="1:9" x14ac:dyDescent="0.2">
      <c r="A38" s="24" t="s">
        <v>205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157</v>
      </c>
    </row>
    <row r="39" spans="1:9" x14ac:dyDescent="0.2">
      <c r="A39" s="24" t="s">
        <v>206</v>
      </c>
      <c r="B39" s="115">
        <v>44354</v>
      </c>
      <c r="C39" s="26" t="s">
        <v>50</v>
      </c>
      <c r="D39" s="27" t="s">
        <v>5</v>
      </c>
      <c r="E39" s="28" t="s">
        <v>31</v>
      </c>
      <c r="F39" s="28" t="s">
        <v>13</v>
      </c>
      <c r="G39" s="28">
        <v>-50</v>
      </c>
      <c r="H39" s="28"/>
      <c r="I39" s="30" t="s">
        <v>308</v>
      </c>
    </row>
    <row r="40" spans="1:9" x14ac:dyDescent="0.2">
      <c r="A40" s="24" t="s">
        <v>207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158</v>
      </c>
    </row>
    <row r="41" spans="1:9" x14ac:dyDescent="0.2">
      <c r="A41" s="24" t="s">
        <v>208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159</v>
      </c>
    </row>
    <row r="42" spans="1:9" x14ac:dyDescent="0.2">
      <c r="A42" s="24" t="s">
        <v>209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160</v>
      </c>
    </row>
    <row r="43" spans="1:9" x14ac:dyDescent="0.2">
      <c r="A43" s="24" t="s">
        <v>210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161</v>
      </c>
    </row>
    <row r="44" spans="1:9" x14ac:dyDescent="0.2">
      <c r="A44" s="24" t="s">
        <v>211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162</v>
      </c>
    </row>
    <row r="45" spans="1:9" x14ac:dyDescent="0.2">
      <c r="A45" s="24" t="s">
        <v>212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163</v>
      </c>
    </row>
    <row r="46" spans="1:9" x14ac:dyDescent="0.2">
      <c r="A46" s="24" t="s">
        <v>213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164</v>
      </c>
    </row>
    <row r="47" spans="1:9" ht="14.25" customHeight="1" x14ac:dyDescent="0.2">
      <c r="A47" s="24" t="s">
        <v>214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165</v>
      </c>
      <c r="G47" s="28"/>
      <c r="H47" s="28">
        <v>157.87</v>
      </c>
      <c r="I47" s="101" t="s">
        <v>224</v>
      </c>
    </row>
    <row r="48" spans="1:9" x14ac:dyDescent="0.2">
      <c r="A48" s="24" t="s">
        <v>215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166</v>
      </c>
    </row>
    <row r="49" spans="1:9" x14ac:dyDescent="0.2">
      <c r="A49" s="24" t="s">
        <v>216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167</v>
      </c>
    </row>
    <row r="50" spans="1:9" x14ac:dyDescent="0.2">
      <c r="A50" s="24" t="s">
        <v>217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168</v>
      </c>
    </row>
    <row r="51" spans="1:9" x14ac:dyDescent="0.2">
      <c r="A51" s="24" t="s">
        <v>218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161</v>
      </c>
    </row>
    <row r="52" spans="1:9" x14ac:dyDescent="0.2">
      <c r="A52" s="24" t="s">
        <v>219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169</v>
      </c>
    </row>
    <row r="53" spans="1:9" x14ac:dyDescent="0.2">
      <c r="A53" s="24" t="s">
        <v>220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170</v>
      </c>
    </row>
    <row r="54" spans="1:9" ht="16.5" customHeight="1" x14ac:dyDescent="0.2">
      <c r="A54" s="24" t="s">
        <v>221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171</v>
      </c>
    </row>
    <row r="55" spans="1:9" x14ac:dyDescent="0.2">
      <c r="A55" s="24" t="s">
        <v>222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136</v>
      </c>
      <c r="G55" s="28">
        <v>-300</v>
      </c>
      <c r="H55" s="28"/>
      <c r="I55" s="30" t="s">
        <v>172</v>
      </c>
    </row>
    <row r="56" spans="1:9" x14ac:dyDescent="0.2">
      <c r="A56" s="24" t="s">
        <v>223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136</v>
      </c>
      <c r="G56" s="28"/>
      <c r="H56" s="28">
        <v>300</v>
      </c>
      <c r="I56" s="30" t="s">
        <v>172</v>
      </c>
    </row>
    <row r="57" spans="1:9" x14ac:dyDescent="0.2">
      <c r="A57" s="24" t="s">
        <v>235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236</v>
      </c>
    </row>
    <row r="58" spans="1:9" x14ac:dyDescent="0.2">
      <c r="A58" s="24" t="s">
        <v>237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238</v>
      </c>
    </row>
    <row r="59" spans="1:9" x14ac:dyDescent="0.2">
      <c r="A59" s="24" t="s">
        <v>239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243</v>
      </c>
    </row>
    <row r="60" spans="1:9" x14ac:dyDescent="0.2">
      <c r="A60" s="24" t="s">
        <v>241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166</v>
      </c>
    </row>
    <row r="61" spans="1:9" ht="12.75" customHeight="1" x14ac:dyDescent="0.2">
      <c r="A61" s="24" t="s">
        <v>252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247</v>
      </c>
    </row>
    <row r="62" spans="1:9" x14ac:dyDescent="0.2">
      <c r="A62" s="24" t="s">
        <v>253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246</v>
      </c>
    </row>
    <row r="63" spans="1:9" x14ac:dyDescent="0.2">
      <c r="A63" s="24" t="s">
        <v>254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245</v>
      </c>
    </row>
    <row r="64" spans="1:9" x14ac:dyDescent="0.2">
      <c r="A64" s="24" t="s">
        <v>255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244</v>
      </c>
      <c r="G64" s="130">
        <v>-7.5</v>
      </c>
      <c r="H64" s="130"/>
      <c r="I64" s="123" t="s">
        <v>248</v>
      </c>
    </row>
    <row r="65" spans="1:9" x14ac:dyDescent="0.2">
      <c r="A65" s="24" t="s">
        <v>256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143</v>
      </c>
    </row>
    <row r="66" spans="1:9" s="2" customFormat="1" ht="12.75" customHeight="1" x14ac:dyDescent="0.2">
      <c r="A66" s="24" t="s">
        <v>257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244</v>
      </c>
      <c r="G66" s="130">
        <v>-6.4</v>
      </c>
      <c r="H66" s="130"/>
      <c r="I66" s="126" t="s">
        <v>249</v>
      </c>
    </row>
    <row r="67" spans="1:9" x14ac:dyDescent="0.2">
      <c r="A67" s="24" t="s">
        <v>258</v>
      </c>
      <c r="B67" s="127">
        <v>44361</v>
      </c>
      <c r="C67" s="128" t="s">
        <v>79</v>
      </c>
      <c r="D67" s="129" t="s">
        <v>242</v>
      </c>
      <c r="E67" s="130" t="s">
        <v>34</v>
      </c>
      <c r="F67" s="130" t="s">
        <v>52</v>
      </c>
      <c r="G67" s="130">
        <v>-30</v>
      </c>
      <c r="H67" s="130"/>
      <c r="I67" s="131" t="s">
        <v>240</v>
      </c>
    </row>
    <row r="68" spans="1:9" x14ac:dyDescent="0.2">
      <c r="A68" s="24" t="s">
        <v>259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166</v>
      </c>
    </row>
    <row r="69" spans="1:9" x14ac:dyDescent="0.2">
      <c r="A69" s="24" t="s">
        <v>260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250</v>
      </c>
    </row>
    <row r="70" spans="1:9" x14ac:dyDescent="0.2">
      <c r="A70" s="24" t="s">
        <v>280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 x14ac:dyDescent="0.2">
      <c r="A71" s="24" t="s">
        <v>281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 x14ac:dyDescent="0.2">
      <c r="A72" s="24" t="s">
        <v>282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 x14ac:dyDescent="0.2">
      <c r="A73" s="24" t="s">
        <v>283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284</v>
      </c>
    </row>
    <row r="74" spans="1:9" x14ac:dyDescent="0.2">
      <c r="A74" s="24" t="s">
        <v>285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286</v>
      </c>
    </row>
    <row r="75" spans="1:9" x14ac:dyDescent="0.2">
      <c r="A75" s="24" t="s">
        <v>288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287</v>
      </c>
    </row>
    <row r="76" spans="1:9" x14ac:dyDescent="0.2">
      <c r="A76" s="24" t="s">
        <v>289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290</v>
      </c>
    </row>
    <row r="77" spans="1:9" x14ac:dyDescent="0.2">
      <c r="A77" s="24" t="s">
        <v>291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292</v>
      </c>
    </row>
    <row r="78" spans="1:9" x14ac:dyDescent="0.2">
      <c r="A78" s="24" t="s">
        <v>299</v>
      </c>
      <c r="B78" s="134">
        <v>44368</v>
      </c>
      <c r="C78" s="135" t="s">
        <v>50</v>
      </c>
      <c r="D78" s="136" t="s">
        <v>5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309</v>
      </c>
    </row>
    <row r="79" spans="1:9" x14ac:dyDescent="0.2">
      <c r="A79" s="24" t="s">
        <v>300</v>
      </c>
      <c r="B79" s="134">
        <v>44368</v>
      </c>
      <c r="C79" s="135" t="s">
        <v>50</v>
      </c>
      <c r="D79" s="136" t="s">
        <v>5</v>
      </c>
      <c r="E79" s="137" t="s">
        <v>31</v>
      </c>
      <c r="F79" s="137" t="s">
        <v>13</v>
      </c>
      <c r="G79" s="137">
        <v>-50</v>
      </c>
      <c r="H79" s="137"/>
      <c r="I79" s="138" t="s">
        <v>310</v>
      </c>
    </row>
    <row r="80" spans="1:9" x14ac:dyDescent="0.2">
      <c r="A80" s="24" t="s">
        <v>301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292</v>
      </c>
    </row>
    <row r="81" spans="1:9" x14ac:dyDescent="0.2">
      <c r="A81" s="24" t="s">
        <v>302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293</v>
      </c>
    </row>
    <row r="82" spans="1:9" x14ac:dyDescent="0.2">
      <c r="A82" s="24" t="s">
        <v>303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294</v>
      </c>
    </row>
    <row r="83" spans="1:9" x14ac:dyDescent="0.2">
      <c r="A83" s="24" t="s">
        <v>304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295</v>
      </c>
    </row>
    <row r="84" spans="1:9" x14ac:dyDescent="0.2">
      <c r="A84" s="24" t="s">
        <v>305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296</v>
      </c>
    </row>
    <row r="85" spans="1:9" x14ac:dyDescent="0.2">
      <c r="A85" s="24" t="s">
        <v>306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297</v>
      </c>
    </row>
    <row r="86" spans="1:9" x14ac:dyDescent="0.2">
      <c r="A86" s="24" t="s">
        <v>307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298</v>
      </c>
    </row>
    <row r="87" spans="1:9" x14ac:dyDescent="0.2">
      <c r="A87" s="24" t="s">
        <v>320</v>
      </c>
      <c r="B87" s="134">
        <v>44369</v>
      </c>
      <c r="C87" s="135" t="s">
        <v>79</v>
      </c>
      <c r="D87" s="136" t="s">
        <v>4</v>
      </c>
      <c r="E87" s="137" t="s">
        <v>38</v>
      </c>
      <c r="F87" s="137" t="s">
        <v>25</v>
      </c>
      <c r="G87" s="137">
        <v>-56.99</v>
      </c>
      <c r="H87" s="137"/>
      <c r="I87" s="138" t="s">
        <v>314</v>
      </c>
    </row>
    <row r="88" spans="1:9" x14ac:dyDescent="0.2">
      <c r="A88" s="24" t="s">
        <v>321</v>
      </c>
      <c r="B88" s="134">
        <v>44369</v>
      </c>
      <c r="C88" s="135" t="s">
        <v>50</v>
      </c>
      <c r="D88" s="136" t="s">
        <v>4</v>
      </c>
      <c r="E88" s="137" t="s">
        <v>39</v>
      </c>
      <c r="F88" s="137" t="s">
        <v>45</v>
      </c>
      <c r="G88" s="137">
        <v>-13.53</v>
      </c>
      <c r="H88" s="137"/>
      <c r="I88" s="138" t="s">
        <v>315</v>
      </c>
    </row>
    <row r="89" spans="1:9" x14ac:dyDescent="0.2">
      <c r="A89" s="24" t="s">
        <v>322</v>
      </c>
      <c r="B89" s="134">
        <v>44370</v>
      </c>
      <c r="C89" s="135" t="s">
        <v>50</v>
      </c>
      <c r="D89" s="136" t="s">
        <v>76</v>
      </c>
      <c r="E89" s="137" t="s">
        <v>31</v>
      </c>
      <c r="F89" s="137" t="s">
        <v>27</v>
      </c>
      <c r="G89" s="137"/>
      <c r="H89" s="137">
        <v>19.28</v>
      </c>
      <c r="I89" s="138" t="s">
        <v>316</v>
      </c>
    </row>
  </sheetData>
  <sortState xmlns:xlrd2="http://schemas.microsoft.com/office/spreadsheetml/2017/richdata2" ref="A6:I89">
    <sortCondition ref="B6"/>
  </sortState>
  <mergeCells count="2">
    <mergeCell ref="A1:B2"/>
    <mergeCell ref="A4:B4"/>
  </mergeCells>
  <phoneticPr fontId="14" type="noConversion"/>
  <conditionalFormatting sqref="G1 G3:H4">
    <cfRule type="cellIs" dxfId="113" priority="75" operator="lessThan">
      <formula>0</formula>
    </cfRule>
    <cfRule type="cellIs" dxfId="112" priority="76" operator="greaterThanOrEqual">
      <formula>0</formula>
    </cfRule>
  </conditionalFormatting>
  <conditionalFormatting sqref="B75:H75 B67:I74 B78:H9711">
    <cfRule type="expression" dxfId="111" priority="72">
      <formula>$E67="LA BANQUE POSTALE - CP"</formula>
    </cfRule>
    <cfRule type="expression" dxfId="110" priority="73">
      <formula>$E67="LA BANQUE POSTALE - CJ"</formula>
    </cfRule>
    <cfRule type="expression" dxfId="109" priority="74">
      <formula>$E67="LIVRET A - CP"</formula>
    </cfRule>
  </conditionalFormatting>
  <conditionalFormatting sqref="F4">
    <cfRule type="cellIs" dxfId="108" priority="37" operator="lessThan">
      <formula>0</formula>
    </cfRule>
    <cfRule type="cellIs" dxfId="107" priority="38" operator="greaterThanOrEqual">
      <formula>0</formula>
    </cfRule>
  </conditionalFormatting>
  <conditionalFormatting sqref="I79:I9712">
    <cfRule type="expression" dxfId="106" priority="313">
      <formula>$E78="LA BANQUE POSTALE - CP"</formula>
    </cfRule>
    <cfRule type="expression" dxfId="105" priority="314">
      <formula>$E78="LA BANQUE POSTALE - CJ"</formula>
    </cfRule>
    <cfRule type="expression" dxfId="104" priority="315">
      <formula>$E78="LIVRET A - CP"</formula>
    </cfRule>
  </conditionalFormatting>
  <conditionalFormatting sqref="B57:I58 B59:H66">
    <cfRule type="expression" dxfId="103" priority="19">
      <formula>$E57="LA BANQUE POSTALE - CP"</formula>
    </cfRule>
    <cfRule type="expression" dxfId="102" priority="20">
      <formula>$E57="LA BANQUE POSTALE - CJ"</formula>
    </cfRule>
    <cfRule type="expression" dxfId="101" priority="21">
      <formula>$E57="LIVRET A - CP"</formula>
    </cfRule>
  </conditionalFormatting>
  <conditionalFormatting sqref="B6:H45 B46:I56">
    <cfRule type="expression" dxfId="100" priority="16">
      <formula>$D6="LA BANQUE POSTALE - CP"</formula>
    </cfRule>
    <cfRule type="expression" dxfId="99" priority="17">
      <formula>$D6="LA BANQUE POSTALE - CJ"</formula>
    </cfRule>
    <cfRule type="expression" dxfId="98" priority="18">
      <formula>$D6="LIVRET A - CP"</formula>
    </cfRule>
  </conditionalFormatting>
  <conditionalFormatting sqref="I6:I45">
    <cfRule type="expression" dxfId="97" priority="13">
      <formula>$D6="LA BANQUE POSTALE - CP"</formula>
    </cfRule>
    <cfRule type="expression" dxfId="96" priority="14">
      <formula>$D6="LA BANQUE POSTALE - CJ"</formula>
    </cfRule>
    <cfRule type="expression" dxfId="95" priority="15">
      <formula>$D6="LIVRET A - CP"</formula>
    </cfRule>
  </conditionalFormatting>
  <conditionalFormatting sqref="I59">
    <cfRule type="expression" dxfId="94" priority="7">
      <formula>$E59="LA BANQUE POSTALE - CP"</formula>
    </cfRule>
    <cfRule type="expression" dxfId="93" priority="8">
      <formula>$E59="LA BANQUE POSTALE - CJ"</formula>
    </cfRule>
    <cfRule type="expression" dxfId="92" priority="9">
      <formula>$E59="LIVRET A - CP"</formula>
    </cfRule>
  </conditionalFormatting>
  <conditionalFormatting sqref="I60:I66">
    <cfRule type="expression" dxfId="91" priority="10">
      <formula>$E60="LA BANQUE POSTALE - CP"</formula>
    </cfRule>
    <cfRule type="expression" dxfId="90" priority="11">
      <formula>$E60="LA BANQUE POSTALE - CJ"</formula>
    </cfRule>
    <cfRule type="expression" dxfId="89" priority="12">
      <formula>$E60="LIVRET A - CP"</formula>
    </cfRule>
  </conditionalFormatting>
  <conditionalFormatting sqref="I75">
    <cfRule type="expression" dxfId="88" priority="340">
      <formula>#REF!="LA BANQUE POSTALE - CP"</formula>
    </cfRule>
    <cfRule type="expression" dxfId="87" priority="341">
      <formula>#REF!="LA BANQUE POSTALE - CJ"</formula>
    </cfRule>
    <cfRule type="expression" dxfId="86" priority="342">
      <formula>#REF!="LIVRET A - CP"</formula>
    </cfRule>
  </conditionalFormatting>
  <conditionalFormatting sqref="B76:H77">
    <cfRule type="expression" dxfId="85" priority="4">
      <formula>$E76="LA BANQUE POSTALE - CP"</formula>
    </cfRule>
    <cfRule type="expression" dxfId="84" priority="5">
      <formula>$E76="LA BANQUE POSTALE - CJ"</formula>
    </cfRule>
    <cfRule type="expression" dxfId="83" priority="6">
      <formula>$E76="LIVRET A - CP"</formula>
    </cfRule>
  </conditionalFormatting>
  <conditionalFormatting sqref="I76:I77">
    <cfRule type="expression" dxfId="82" priority="1">
      <formula>$E75="LA BANQUE POSTALE - CP"</formula>
    </cfRule>
    <cfRule type="expression" dxfId="81" priority="2">
      <formula>$E75="LA BANQUE POSTALE - CJ"</formula>
    </cfRule>
    <cfRule type="expression" dxfId="80" priority="3">
      <formula>$E75="LIVRET A - CP"</formula>
    </cfRule>
  </conditionalFormatting>
  <conditionalFormatting sqref="I78">
    <cfRule type="expression" dxfId="79" priority="352">
      <formula>#REF!="LA BANQUE POSTALE - CP"</formula>
    </cfRule>
    <cfRule type="expression" dxfId="78" priority="353">
      <formula>#REF!="LA BANQUE POSTALE - CJ"</formula>
    </cfRule>
    <cfRule type="expression" dxfId="77" priority="354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22"/>
  <sheetViews>
    <sheetView showGridLines="0" showRowColHeaders="0" zoomScale="77" zoomScaleNormal="77" workbookViewId="0">
      <pane ySplit="7" topLeftCell="A8" activePane="bottomLeft" state="frozen"/>
      <selection pane="bottomLeft" activeCell="B37" sqref="B37"/>
    </sheetView>
  </sheetViews>
  <sheetFormatPr baseColWidth="10" defaultRowHeight="12.75" x14ac:dyDescent="0.2"/>
  <cols>
    <col min="1" max="1" width="20.5703125" bestFit="1" customWidth="1"/>
    <col min="2" max="2" width="28.140625" bestFit="1" customWidth="1"/>
    <col min="3" max="3" width="16.140625" bestFit="1" customWidth="1"/>
    <col min="4" max="4" width="1" customWidth="1"/>
    <col min="5" max="5" width="27.28515625" bestFit="1" customWidth="1"/>
    <col min="6" max="6" width="15.710937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3">
      <c r="A1" s="53" t="s">
        <v>228</v>
      </c>
      <c r="B1" s="52"/>
      <c r="C1" s="52"/>
      <c r="D1" s="52"/>
      <c r="E1" s="52"/>
      <c r="F1" s="139" t="s">
        <v>319</v>
      </c>
      <c r="G1" s="52"/>
      <c r="H1" s="54"/>
      <c r="I1" s="150"/>
      <c r="J1" s="150"/>
      <c r="K1" s="150"/>
      <c r="L1" s="150"/>
      <c r="M1" s="150"/>
      <c r="N1" s="150"/>
      <c r="O1" s="54"/>
      <c r="P1" s="54"/>
      <c r="Q1" s="54"/>
      <c r="R1" s="54"/>
      <c r="S1" s="54"/>
      <c r="T1" s="54"/>
      <c r="U1" s="54"/>
      <c r="V1" s="54"/>
    </row>
    <row r="2" spans="1:24" ht="33.75" customHeight="1" x14ac:dyDescent="0.2">
      <c r="A2" s="147">
        <f ca="1">TODAY()</f>
        <v>44371</v>
      </c>
      <c r="B2" s="147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15.75" x14ac:dyDescent="0.2">
      <c r="A3" s="13" t="s">
        <v>85</v>
      </c>
      <c r="B3" t="s">
        <v>317</v>
      </c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8" t="s">
        <v>226</v>
      </c>
      <c r="P3" s="54"/>
      <c r="Q3" s="54"/>
      <c r="R3" s="54"/>
      <c r="S3" s="54"/>
      <c r="T3" s="54"/>
      <c r="U3" s="54"/>
      <c r="V3" s="54"/>
    </row>
    <row r="4" spans="1:24" ht="21.75" customHeight="1" x14ac:dyDescent="0.2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3785.6300000000037</v>
      </c>
      <c r="M4" s="50">
        <f>Données!G3</f>
        <v>58.159999999999968</v>
      </c>
      <c r="N4" s="50">
        <f>Données!H3</f>
        <v>10700</v>
      </c>
      <c r="O4" s="148"/>
      <c r="P4" s="54"/>
      <c r="Q4" s="54"/>
      <c r="R4" s="54"/>
      <c r="S4" s="54"/>
      <c r="T4" s="54"/>
      <c r="U4" s="54"/>
      <c r="V4" s="54"/>
    </row>
    <row r="5" spans="1:24" ht="23.25" customHeight="1" x14ac:dyDescent="0.2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 x14ac:dyDescent="0.2">
      <c r="A6" s="52"/>
      <c r="B6" s="52" t="s">
        <v>103</v>
      </c>
      <c r="C6" s="52"/>
      <c r="D6" s="52"/>
      <c r="E6" s="52"/>
      <c r="F6" s="52"/>
      <c r="G6" s="149" t="s">
        <v>227</v>
      </c>
      <c r="H6" s="149"/>
      <c r="I6" s="56">
        <f>M4+N4</f>
        <v>10758.16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 x14ac:dyDescent="0.2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 x14ac:dyDescent="0.2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 x14ac:dyDescent="0.2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30</v>
      </c>
      <c r="U9" s="51">
        <v>44368</v>
      </c>
      <c r="V9" s="69">
        <v>3779.8800000000028</v>
      </c>
      <c r="W9" s="25"/>
      <c r="X9"/>
    </row>
    <row r="10" spans="1:24" x14ac:dyDescent="0.2">
      <c r="A10" s="15" t="s">
        <v>39</v>
      </c>
      <c r="B10" s="16">
        <v>-46.339999999999996</v>
      </c>
      <c r="C10" s="16"/>
      <c r="E10" s="14" t="s">
        <v>7</v>
      </c>
      <c r="F10" s="16">
        <v>5</v>
      </c>
      <c r="U10" s="51">
        <v>44369</v>
      </c>
      <c r="V10" s="69">
        <v>3766.3500000000031</v>
      </c>
      <c r="W10" s="25"/>
      <c r="X10"/>
    </row>
    <row r="11" spans="1:24" x14ac:dyDescent="0.2">
      <c r="A11" s="15" t="s">
        <v>35</v>
      </c>
      <c r="B11" s="16">
        <v>-671.65000000000009</v>
      </c>
      <c r="C11" s="16"/>
      <c r="E11" s="14" t="s">
        <v>89</v>
      </c>
      <c r="F11" s="16">
        <v>1</v>
      </c>
      <c r="U11" s="51">
        <v>44370</v>
      </c>
      <c r="V11" s="69">
        <v>3785.6300000000037</v>
      </c>
      <c r="W11" s="25"/>
      <c r="X11"/>
    </row>
    <row r="12" spans="1:24" x14ac:dyDescent="0.2">
      <c r="A12" s="15" t="s">
        <v>70</v>
      </c>
      <c r="B12" s="16">
        <v>-395.44</v>
      </c>
      <c r="C12" s="16"/>
      <c r="E12" s="14" t="s">
        <v>6</v>
      </c>
      <c r="F12" s="16">
        <v>11</v>
      </c>
      <c r="U12" s="51"/>
      <c r="W12" s="25"/>
      <c r="X12"/>
    </row>
    <row r="13" spans="1:24" x14ac:dyDescent="0.2">
      <c r="A13" s="15" t="s">
        <v>28</v>
      </c>
      <c r="B13" s="16">
        <v>-846.83</v>
      </c>
      <c r="C13" s="16">
        <v>244.37</v>
      </c>
      <c r="E13" s="14" t="s">
        <v>76</v>
      </c>
      <c r="F13" s="16">
        <v>6</v>
      </c>
      <c r="U13" s="51"/>
      <c r="W13" s="25"/>
      <c r="X13"/>
    </row>
    <row r="14" spans="1:24" x14ac:dyDescent="0.2">
      <c r="A14" s="15" t="s">
        <v>149</v>
      </c>
      <c r="B14" s="16">
        <v>-50</v>
      </c>
      <c r="C14" s="16"/>
      <c r="E14" s="14" t="s">
        <v>5</v>
      </c>
      <c r="F14" s="16">
        <v>4</v>
      </c>
      <c r="U14" s="51"/>
    </row>
    <row r="15" spans="1:24" x14ac:dyDescent="0.2">
      <c r="A15" s="15" t="s">
        <v>31</v>
      </c>
      <c r="B15" s="16">
        <v>-164.26</v>
      </c>
      <c r="C15" s="16">
        <v>123.02</v>
      </c>
      <c r="E15" s="15" t="s">
        <v>79</v>
      </c>
      <c r="F15" s="16"/>
      <c r="U15" s="51"/>
    </row>
    <row r="16" spans="1:24" x14ac:dyDescent="0.2">
      <c r="A16" s="15" t="s">
        <v>33</v>
      </c>
      <c r="B16" s="16">
        <v>-120.95</v>
      </c>
      <c r="C16" s="16"/>
      <c r="E16" s="14" t="s">
        <v>4</v>
      </c>
      <c r="F16" s="16">
        <v>10</v>
      </c>
      <c r="U16" s="51"/>
    </row>
    <row r="17" spans="1:6" x14ac:dyDescent="0.2">
      <c r="A17" s="15" t="s">
        <v>102</v>
      </c>
      <c r="B17" s="16">
        <v>-6796.9699999999993</v>
      </c>
      <c r="C17" s="16">
        <v>6313.3000000000011</v>
      </c>
      <c r="E17" s="14" t="s">
        <v>11</v>
      </c>
      <c r="F17" s="16">
        <v>9</v>
      </c>
    </row>
    <row r="18" spans="1:6" x14ac:dyDescent="0.2">
      <c r="E18" s="14" t="s">
        <v>7</v>
      </c>
      <c r="F18" s="16">
        <v>2</v>
      </c>
    </row>
    <row r="19" spans="1:6" x14ac:dyDescent="0.2">
      <c r="E19" s="14" t="s">
        <v>6</v>
      </c>
      <c r="F19" s="16">
        <v>1</v>
      </c>
    </row>
    <row r="20" spans="1:6" x14ac:dyDescent="0.2">
      <c r="E20" s="14" t="s">
        <v>242</v>
      </c>
      <c r="F20" s="16">
        <v>1</v>
      </c>
    </row>
    <row r="21" spans="1:6" x14ac:dyDescent="0.2">
      <c r="E21" s="15" t="s">
        <v>55</v>
      </c>
      <c r="F21" s="16"/>
    </row>
    <row r="22" spans="1:6" x14ac:dyDescent="0.2">
      <c r="E22" s="14" t="s">
        <v>7</v>
      </c>
      <c r="F22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C6" sqref="C6"/>
    </sheetView>
  </sheetViews>
  <sheetFormatPr baseColWidth="10" defaultColWidth="9.140625" defaultRowHeight="12.75" x14ac:dyDescent="0.2"/>
  <cols>
    <col min="1" max="1" width="23" style="100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232</v>
      </c>
      <c r="X1" s="73"/>
    </row>
    <row r="2" spans="1:24" x14ac:dyDescent="0.2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 x14ac:dyDescent="0.2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 x14ac:dyDescent="0.2">
      <c r="A4" s="74" t="s">
        <v>34</v>
      </c>
      <c r="B4" s="75" t="s">
        <v>61</v>
      </c>
      <c r="C4" s="3" t="s">
        <v>242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 x14ac:dyDescent="0.2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 x14ac:dyDescent="0.2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 x14ac:dyDescent="0.2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 x14ac:dyDescent="0.2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 x14ac:dyDescent="0.2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 x14ac:dyDescent="0.2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 x14ac:dyDescent="0.2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 x14ac:dyDescent="0.2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 x14ac:dyDescent="0.2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 x14ac:dyDescent="0.2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 x14ac:dyDescent="0.2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 x14ac:dyDescent="0.2">
      <c r="A16" s="79" t="s">
        <v>28</v>
      </c>
      <c r="B16" s="88" t="s">
        <v>60</v>
      </c>
      <c r="G16" s="76" t="e">
        <f>INDEX(#REF!,ROW()-1,MATCH(c_c,#REF!,0))</f>
        <v>#REF!</v>
      </c>
    </row>
    <row r="17" spans="1:7" x14ac:dyDescent="0.2">
      <c r="A17" s="79" t="s">
        <v>28</v>
      </c>
      <c r="B17" s="88" t="s">
        <v>30</v>
      </c>
      <c r="G17" s="76" t="e">
        <f>INDEX(#REF!,ROW()-1,MATCH(c_c,#REF!,0))</f>
        <v>#REF!</v>
      </c>
    </row>
    <row r="18" spans="1:7" x14ac:dyDescent="0.2">
      <c r="A18" s="79" t="s">
        <v>28</v>
      </c>
      <c r="B18" s="88" t="s">
        <v>29</v>
      </c>
      <c r="G18" s="76" t="e">
        <f>INDEX(#REF!,ROW()-1,MATCH(c_c,#REF!,0))</f>
        <v>#REF!</v>
      </c>
    </row>
    <row r="19" spans="1:7" x14ac:dyDescent="0.2">
      <c r="A19" s="79" t="s">
        <v>28</v>
      </c>
      <c r="B19" s="88" t="s">
        <v>81</v>
      </c>
      <c r="G19" s="76" t="e">
        <f>INDEX(#REF!,ROW()-1,MATCH(c_c,#REF!,0))</f>
        <v>#REF!</v>
      </c>
    </row>
    <row r="20" spans="1:7" x14ac:dyDescent="0.2">
      <c r="A20" s="79" t="s">
        <v>28</v>
      </c>
      <c r="B20" s="88" t="s">
        <v>67</v>
      </c>
      <c r="G20" s="76" t="e">
        <f>INDEX(#REF!,ROW()-1,MATCH(c_c,#REF!,0))</f>
        <v>#REF!</v>
      </c>
    </row>
    <row r="21" spans="1:7" x14ac:dyDescent="0.2">
      <c r="A21" s="80" t="s">
        <v>35</v>
      </c>
      <c r="B21" s="90" t="s">
        <v>47</v>
      </c>
      <c r="G21" s="76" t="e">
        <f>INDEX(#REF!,ROW()-1,MATCH(c_c,#REF!,0))</f>
        <v>#REF!</v>
      </c>
    </row>
    <row r="22" spans="1:7" x14ac:dyDescent="0.2">
      <c r="A22" s="80" t="s">
        <v>35</v>
      </c>
      <c r="B22" s="91" t="s">
        <v>12</v>
      </c>
      <c r="G22" s="76" t="e">
        <f>INDEX(#REF!,ROW()-1,MATCH(c_c,#REF!,0))</f>
        <v>#REF!</v>
      </c>
    </row>
    <row r="23" spans="1:7" x14ac:dyDescent="0.2">
      <c r="A23" s="80" t="s">
        <v>35</v>
      </c>
      <c r="B23" s="91" t="s">
        <v>23</v>
      </c>
      <c r="G23" s="76" t="e">
        <f>INDEX(#REF!,ROW()-1,MATCH(c_c,#REF!,0))</f>
        <v>#REF!</v>
      </c>
    </row>
    <row r="24" spans="1:7" x14ac:dyDescent="0.2">
      <c r="A24" s="80" t="s">
        <v>35</v>
      </c>
      <c r="B24" s="90" t="s">
        <v>49</v>
      </c>
      <c r="G24" s="92" t="s">
        <v>21</v>
      </c>
    </row>
    <row r="25" spans="1:7" x14ac:dyDescent="0.2">
      <c r="A25" s="80" t="s">
        <v>35</v>
      </c>
      <c r="B25" s="90" t="s">
        <v>36</v>
      </c>
    </row>
    <row r="26" spans="1:7" x14ac:dyDescent="0.2">
      <c r="A26" s="80" t="s">
        <v>35</v>
      </c>
      <c r="B26" s="90" t="s">
        <v>72</v>
      </c>
    </row>
    <row r="27" spans="1:7" x14ac:dyDescent="0.2">
      <c r="A27" s="81" t="s">
        <v>31</v>
      </c>
      <c r="B27" s="93" t="s">
        <v>75</v>
      </c>
    </row>
    <row r="28" spans="1:7" x14ac:dyDescent="0.2">
      <c r="A28" s="81" t="s">
        <v>31</v>
      </c>
      <c r="B28" s="93" t="s">
        <v>13</v>
      </c>
    </row>
    <row r="29" spans="1:7" x14ac:dyDescent="0.2">
      <c r="A29" s="81" t="s">
        <v>31</v>
      </c>
      <c r="B29" s="93" t="s">
        <v>27</v>
      </c>
    </row>
    <row r="30" spans="1:7" x14ac:dyDescent="0.2">
      <c r="A30" s="81" t="s">
        <v>31</v>
      </c>
      <c r="B30" s="93" t="s">
        <v>19</v>
      </c>
    </row>
    <row r="31" spans="1:7" x14ac:dyDescent="0.2">
      <c r="A31" s="81" t="s">
        <v>31</v>
      </c>
      <c r="B31" s="93" t="s">
        <v>14</v>
      </c>
    </row>
    <row r="32" spans="1:7" x14ac:dyDescent="0.2">
      <c r="A32" s="81" t="s">
        <v>31</v>
      </c>
      <c r="B32" s="93" t="s">
        <v>73</v>
      </c>
    </row>
    <row r="33" spans="1:2" x14ac:dyDescent="0.2">
      <c r="A33" s="82" t="s">
        <v>32</v>
      </c>
      <c r="B33" s="94" t="s">
        <v>37</v>
      </c>
    </row>
    <row r="34" spans="1:2" x14ac:dyDescent="0.2">
      <c r="A34" s="82" t="s">
        <v>32</v>
      </c>
      <c r="B34" s="95" t="s">
        <v>40</v>
      </c>
    </row>
    <row r="35" spans="1:2" x14ac:dyDescent="0.2">
      <c r="A35" s="82" t="s">
        <v>32</v>
      </c>
      <c r="B35" s="94" t="s">
        <v>20</v>
      </c>
    </row>
    <row r="36" spans="1:2" x14ac:dyDescent="0.2">
      <c r="A36" s="83" t="s">
        <v>38</v>
      </c>
      <c r="B36" s="96" t="s">
        <v>25</v>
      </c>
    </row>
    <row r="37" spans="1:2" x14ac:dyDescent="0.2">
      <c r="A37" s="83" t="s">
        <v>38</v>
      </c>
      <c r="B37" s="96" t="s">
        <v>10</v>
      </c>
    </row>
    <row r="38" spans="1:2" x14ac:dyDescent="0.2">
      <c r="A38" s="83" t="s">
        <v>38</v>
      </c>
      <c r="B38" s="96" t="s">
        <v>53</v>
      </c>
    </row>
    <row r="39" spans="1:2" x14ac:dyDescent="0.2">
      <c r="A39" s="83" t="s">
        <v>38</v>
      </c>
      <c r="B39" s="96" t="s">
        <v>59</v>
      </c>
    </row>
    <row r="40" spans="1:2" x14ac:dyDescent="0.2">
      <c r="A40" s="83" t="s">
        <v>38</v>
      </c>
      <c r="B40" s="96" t="s">
        <v>77</v>
      </c>
    </row>
    <row r="41" spans="1:2" x14ac:dyDescent="0.2">
      <c r="A41" s="85" t="s">
        <v>33</v>
      </c>
      <c r="B41" s="97" t="s">
        <v>42</v>
      </c>
    </row>
    <row r="42" spans="1:2" x14ac:dyDescent="0.2">
      <c r="A42" s="85" t="s">
        <v>33</v>
      </c>
      <c r="B42" s="97" t="s">
        <v>41</v>
      </c>
    </row>
    <row r="43" spans="1:2" x14ac:dyDescent="0.2">
      <c r="A43" s="86" t="s">
        <v>39</v>
      </c>
      <c r="B43" s="98" t="s">
        <v>43</v>
      </c>
    </row>
    <row r="44" spans="1:2" x14ac:dyDescent="0.2">
      <c r="A44" s="86" t="s">
        <v>39</v>
      </c>
      <c r="B44" s="98" t="s">
        <v>16</v>
      </c>
    </row>
    <row r="45" spans="1:2" x14ac:dyDescent="0.2">
      <c r="A45" s="86" t="s">
        <v>39</v>
      </c>
      <c r="B45" s="98" t="s">
        <v>74</v>
      </c>
    </row>
    <row r="46" spans="1:2" x14ac:dyDescent="0.2">
      <c r="A46" s="86" t="s">
        <v>39</v>
      </c>
      <c r="B46" s="98" t="s">
        <v>69</v>
      </c>
    </row>
    <row r="47" spans="1:2" x14ac:dyDescent="0.2">
      <c r="A47" s="86" t="s">
        <v>39</v>
      </c>
      <c r="B47" s="98" t="s">
        <v>44</v>
      </c>
    </row>
    <row r="48" spans="1:2" x14ac:dyDescent="0.2">
      <c r="A48" s="86" t="s">
        <v>39</v>
      </c>
      <c r="B48" s="98" t="s">
        <v>45</v>
      </c>
    </row>
    <row r="49" spans="1:2" x14ac:dyDescent="0.2">
      <c r="A49" s="86" t="s">
        <v>39</v>
      </c>
      <c r="B49" s="98" t="s">
        <v>17</v>
      </c>
    </row>
    <row r="50" spans="1:2" x14ac:dyDescent="0.2">
      <c r="A50" s="86" t="s">
        <v>39</v>
      </c>
      <c r="B50" s="98" t="s">
        <v>15</v>
      </c>
    </row>
    <row r="51" spans="1:2" x14ac:dyDescent="0.2">
      <c r="A51" s="86" t="s">
        <v>39</v>
      </c>
      <c r="B51" s="98" t="s">
        <v>18</v>
      </c>
    </row>
    <row r="52" spans="1:2" x14ac:dyDescent="0.2">
      <c r="A52" s="86" t="s">
        <v>39</v>
      </c>
      <c r="B52" s="98" t="s">
        <v>65</v>
      </c>
    </row>
    <row r="53" spans="1:2" x14ac:dyDescent="0.2">
      <c r="A53" s="86" t="s">
        <v>39</v>
      </c>
      <c r="B53" s="98" t="s">
        <v>244</v>
      </c>
    </row>
    <row r="54" spans="1:2" x14ac:dyDescent="0.2">
      <c r="A54" s="87" t="s">
        <v>66</v>
      </c>
      <c r="B54" s="99" t="s">
        <v>62</v>
      </c>
    </row>
    <row r="55" spans="1:2" x14ac:dyDescent="0.2">
      <c r="A55" s="87" t="s">
        <v>66</v>
      </c>
      <c r="B55" s="99" t="s">
        <v>63</v>
      </c>
    </row>
    <row r="56" spans="1:2" x14ac:dyDescent="0.2">
      <c r="A56" s="87" t="s">
        <v>66</v>
      </c>
      <c r="B56" s="99" t="s">
        <v>68</v>
      </c>
    </row>
    <row r="57" spans="1:2" x14ac:dyDescent="0.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2.75" x14ac:dyDescent="0.2"/>
  <cols>
    <col min="2" max="2" width="7.42578125" customWidth="1"/>
    <col min="4" max="4" width="13.5703125" customWidth="1"/>
    <col min="5" max="5" width="14.85546875" customWidth="1"/>
    <col min="6" max="6" width="15.140625" customWidth="1"/>
    <col min="9" max="9" width="22.140625" customWidth="1"/>
    <col min="11" max="11" width="5.7109375" customWidth="1"/>
    <col min="13" max="13" width="5.7109375" customWidth="1"/>
    <col min="15" max="15" width="5.7109375" customWidth="1"/>
    <col min="17" max="17" width="5.7109375" customWidth="1"/>
    <col min="19" max="19" width="5.7109375" customWidth="1"/>
    <col min="21" max="21" width="5.7109375" customWidth="1"/>
    <col min="23" max="23" width="5.7109375" customWidth="1"/>
    <col min="25" max="25" width="5.7109375" customWidth="1"/>
    <col min="26" max="26" width="12.140625" customWidth="1"/>
    <col min="27" max="27" width="5.7109375" customWidth="1"/>
    <col min="29" max="29" width="5.7109375" customWidth="1"/>
    <col min="31" max="31" width="5.7109375" customWidth="1"/>
    <col min="33" max="33" width="5.7109375" customWidth="1"/>
  </cols>
  <sheetData>
    <row r="1" spans="1:33" ht="13.5" thickBot="1" x14ac:dyDescent="0.25">
      <c r="A1" s="104" t="s">
        <v>231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270</v>
      </c>
      <c r="L1" s="23" t="s">
        <v>120</v>
      </c>
      <c r="M1" s="112" t="s">
        <v>271</v>
      </c>
      <c r="N1" s="23" t="s">
        <v>121</v>
      </c>
      <c r="O1" s="112" t="s">
        <v>272</v>
      </c>
      <c r="P1" s="23" t="s">
        <v>122</v>
      </c>
      <c r="Q1" s="112" t="s">
        <v>273</v>
      </c>
      <c r="R1" s="23" t="s">
        <v>123</v>
      </c>
      <c r="S1" s="112" t="s">
        <v>274</v>
      </c>
      <c r="T1" s="23" t="s">
        <v>124</v>
      </c>
      <c r="U1" s="112" t="s">
        <v>269</v>
      </c>
      <c r="V1" s="23" t="s">
        <v>125</v>
      </c>
      <c r="W1" s="112" t="s">
        <v>275</v>
      </c>
      <c r="X1" s="23" t="s">
        <v>126</v>
      </c>
      <c r="Y1" s="112" t="s">
        <v>276</v>
      </c>
      <c r="Z1" s="23" t="s">
        <v>127</v>
      </c>
      <c r="AA1" s="112" t="s">
        <v>277</v>
      </c>
      <c r="AB1" s="23" t="s">
        <v>128</v>
      </c>
      <c r="AC1" s="112" t="s">
        <v>150</v>
      </c>
      <c r="AD1" s="23" t="s">
        <v>129</v>
      </c>
      <c r="AE1" s="112" t="s">
        <v>151</v>
      </c>
      <c r="AF1" s="23" t="s">
        <v>130</v>
      </c>
      <c r="AG1" s="112" t="s">
        <v>152</v>
      </c>
    </row>
    <row r="2" spans="1:33" x14ac:dyDescent="0.2">
      <c r="A2" s="113" t="s">
        <v>262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279</v>
      </c>
      <c r="J2" s="24" t="s">
        <v>261</v>
      </c>
      <c r="K2" s="24" t="s">
        <v>133</v>
      </c>
      <c r="L2" s="24" t="s">
        <v>261</v>
      </c>
      <c r="M2" s="24" t="s">
        <v>133</v>
      </c>
      <c r="N2" s="24" t="s">
        <v>261</v>
      </c>
      <c r="O2" s="24" t="s">
        <v>133</v>
      </c>
      <c r="P2" s="24" t="s">
        <v>261</v>
      </c>
      <c r="Q2" s="24" t="s">
        <v>133</v>
      </c>
      <c r="R2" s="24" t="s">
        <v>261</v>
      </c>
      <c r="S2" s="24" t="s">
        <v>133</v>
      </c>
      <c r="T2" s="24" t="s">
        <v>261</v>
      </c>
      <c r="U2" s="24" t="s">
        <v>133</v>
      </c>
      <c r="V2" s="24" t="s">
        <v>261</v>
      </c>
      <c r="W2" s="24"/>
      <c r="X2" s="24" t="s">
        <v>261</v>
      </c>
      <c r="Y2" s="24"/>
      <c r="Z2" s="24" t="s">
        <v>261</v>
      </c>
      <c r="AA2" s="24"/>
      <c r="AB2" s="24" t="s">
        <v>261</v>
      </c>
      <c r="AC2" s="24"/>
      <c r="AD2" s="24" t="s">
        <v>261</v>
      </c>
      <c r="AE2" s="24"/>
      <c r="AF2" s="24" t="s">
        <v>261</v>
      </c>
      <c r="AG2" s="24"/>
    </row>
    <row r="3" spans="1:33" x14ac:dyDescent="0.2">
      <c r="A3" s="113" t="s">
        <v>263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261</v>
      </c>
      <c r="K3" s="24" t="s">
        <v>133</v>
      </c>
      <c r="L3" s="24" t="s">
        <v>261</v>
      </c>
      <c r="M3" s="24" t="s">
        <v>133</v>
      </c>
      <c r="N3" s="24" t="s">
        <v>261</v>
      </c>
      <c r="O3" s="24" t="s">
        <v>133</v>
      </c>
      <c r="P3" s="24" t="s">
        <v>261</v>
      </c>
      <c r="Q3" s="24" t="s">
        <v>133</v>
      </c>
      <c r="R3" s="24" t="s">
        <v>261</v>
      </c>
      <c r="S3" s="24" t="s">
        <v>133</v>
      </c>
      <c r="T3" s="24" t="s">
        <v>261</v>
      </c>
      <c r="U3" s="24" t="s">
        <v>133</v>
      </c>
      <c r="V3" s="24" t="s">
        <v>261</v>
      </c>
      <c r="W3" s="24"/>
      <c r="X3" s="24" t="s">
        <v>261</v>
      </c>
      <c r="Y3" s="24"/>
      <c r="Z3" s="24" t="s">
        <v>261</v>
      </c>
      <c r="AA3" s="24"/>
      <c r="AB3" s="24" t="s">
        <v>261</v>
      </c>
      <c r="AC3" s="24"/>
      <c r="AD3" s="24" t="s">
        <v>261</v>
      </c>
      <c r="AE3" s="24"/>
      <c r="AF3" s="24" t="s">
        <v>261</v>
      </c>
      <c r="AG3" s="24"/>
    </row>
    <row r="4" spans="1:33" x14ac:dyDescent="0.2">
      <c r="A4" s="113" t="s">
        <v>264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261</v>
      </c>
      <c r="K4" s="24" t="s">
        <v>133</v>
      </c>
      <c r="L4" s="24" t="s">
        <v>261</v>
      </c>
      <c r="M4" s="24" t="s">
        <v>133</v>
      </c>
      <c r="N4" s="24" t="s">
        <v>261</v>
      </c>
      <c r="O4" s="24" t="s">
        <v>133</v>
      </c>
      <c r="P4" s="24" t="s">
        <v>261</v>
      </c>
      <c r="Q4" s="24" t="s">
        <v>133</v>
      </c>
      <c r="R4" s="24" t="s">
        <v>261</v>
      </c>
      <c r="S4" s="24" t="s">
        <v>133</v>
      </c>
      <c r="T4" s="24" t="s">
        <v>261</v>
      </c>
      <c r="U4" s="24" t="s">
        <v>133</v>
      </c>
      <c r="V4" s="24" t="s">
        <v>261</v>
      </c>
      <c r="W4" s="24"/>
      <c r="X4" s="24" t="s">
        <v>261</v>
      </c>
      <c r="Y4" s="24"/>
      <c r="Z4" s="24" t="s">
        <v>261</v>
      </c>
      <c r="AA4" s="24"/>
      <c r="AB4" s="24" t="s">
        <v>261</v>
      </c>
      <c r="AC4" s="24"/>
      <c r="AD4" s="24" t="s">
        <v>261</v>
      </c>
      <c r="AE4" s="24"/>
      <c r="AF4" s="24" t="s">
        <v>261</v>
      </c>
      <c r="AG4" s="24"/>
    </row>
    <row r="5" spans="1:33" x14ac:dyDescent="0.2">
      <c r="A5" s="113" t="s">
        <v>265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261</v>
      </c>
      <c r="K5" s="24" t="s">
        <v>133</v>
      </c>
      <c r="L5" s="24" t="s">
        <v>261</v>
      </c>
      <c r="M5" s="24" t="s">
        <v>133</v>
      </c>
      <c r="N5" s="24" t="s">
        <v>261</v>
      </c>
      <c r="O5" s="24" t="s">
        <v>133</v>
      </c>
      <c r="P5" s="24" t="s">
        <v>261</v>
      </c>
      <c r="Q5" s="24" t="s">
        <v>133</v>
      </c>
      <c r="R5" s="24" t="s">
        <v>261</v>
      </c>
      <c r="S5" s="24" t="s">
        <v>133</v>
      </c>
      <c r="T5" s="24" t="s">
        <v>261</v>
      </c>
      <c r="U5" s="24" t="s">
        <v>133</v>
      </c>
      <c r="V5" s="24" t="s">
        <v>261</v>
      </c>
      <c r="W5" s="24"/>
      <c r="X5" s="24" t="s">
        <v>261</v>
      </c>
      <c r="Y5" s="24"/>
      <c r="Z5" s="24" t="s">
        <v>261</v>
      </c>
      <c r="AA5" s="24"/>
      <c r="AB5" s="24" t="s">
        <v>261</v>
      </c>
      <c r="AC5" s="24"/>
      <c r="AD5" s="24" t="s">
        <v>240</v>
      </c>
      <c r="AE5" s="24"/>
      <c r="AF5" s="24" t="s">
        <v>240</v>
      </c>
      <c r="AG5" s="24"/>
    </row>
    <row r="6" spans="1:33" x14ac:dyDescent="0.2">
      <c r="A6" s="113" t="s">
        <v>266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261</v>
      </c>
      <c r="K6" s="24" t="s">
        <v>133</v>
      </c>
      <c r="L6" s="24" t="s">
        <v>261</v>
      </c>
      <c r="M6" s="24" t="s">
        <v>133</v>
      </c>
      <c r="N6" s="24" t="s">
        <v>261</v>
      </c>
      <c r="O6" s="24" t="s">
        <v>133</v>
      </c>
      <c r="P6" s="24" t="s">
        <v>261</v>
      </c>
      <c r="Q6" s="24" t="s">
        <v>133</v>
      </c>
      <c r="R6" s="24" t="s">
        <v>261</v>
      </c>
      <c r="S6" s="24" t="s">
        <v>133</v>
      </c>
      <c r="T6" s="24" t="s">
        <v>261</v>
      </c>
      <c r="U6" s="24"/>
      <c r="V6" s="24" t="s">
        <v>261</v>
      </c>
      <c r="W6" s="24"/>
      <c r="X6" s="24" t="s">
        <v>261</v>
      </c>
      <c r="Y6" s="24"/>
      <c r="Z6" s="24" t="s">
        <v>261</v>
      </c>
      <c r="AA6" s="24"/>
      <c r="AB6" s="24" t="s">
        <v>261</v>
      </c>
      <c r="AC6" s="24"/>
      <c r="AD6" s="24" t="s">
        <v>240</v>
      </c>
      <c r="AE6" s="24"/>
      <c r="AF6" s="24" t="s">
        <v>240</v>
      </c>
      <c r="AG6" s="24"/>
    </row>
    <row r="7" spans="1:33" x14ac:dyDescent="0.2">
      <c r="A7" s="113" t="s">
        <v>267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261</v>
      </c>
      <c r="K7" s="24" t="s">
        <v>133</v>
      </c>
      <c r="L7" s="24" t="s">
        <v>261</v>
      </c>
      <c r="M7" s="24" t="s">
        <v>133</v>
      </c>
      <c r="N7" s="24" t="s">
        <v>261</v>
      </c>
      <c r="O7" s="24" t="s">
        <v>133</v>
      </c>
      <c r="P7" s="24" t="s">
        <v>261</v>
      </c>
      <c r="Q7" s="24" t="s">
        <v>133</v>
      </c>
      <c r="R7" s="24" t="s">
        <v>261</v>
      </c>
      <c r="S7" s="24" t="s">
        <v>133</v>
      </c>
      <c r="T7" s="24" t="s">
        <v>261</v>
      </c>
      <c r="U7" s="24"/>
      <c r="V7" s="24" t="s">
        <v>261</v>
      </c>
      <c r="W7" s="24"/>
      <c r="X7" s="24" t="s">
        <v>261</v>
      </c>
      <c r="Y7" s="24"/>
      <c r="Z7" s="24" t="s">
        <v>261</v>
      </c>
      <c r="AA7" s="24"/>
      <c r="AB7" s="24" t="s">
        <v>261</v>
      </c>
      <c r="AC7" s="24"/>
      <c r="AD7" s="24" t="s">
        <v>261</v>
      </c>
      <c r="AE7" s="24"/>
      <c r="AF7" s="24" t="s">
        <v>261</v>
      </c>
      <c r="AG7" s="24"/>
    </row>
    <row r="8" spans="1:33" x14ac:dyDescent="0.2">
      <c r="A8" s="113" t="s">
        <v>268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261</v>
      </c>
      <c r="K8" s="24" t="s">
        <v>133</v>
      </c>
      <c r="L8" s="24" t="s">
        <v>261</v>
      </c>
      <c r="M8" s="24" t="s">
        <v>133</v>
      </c>
      <c r="N8" s="24" t="s">
        <v>261</v>
      </c>
      <c r="O8" s="24" t="s">
        <v>133</v>
      </c>
      <c r="P8" s="24" t="s">
        <v>261</v>
      </c>
      <c r="Q8" s="24" t="s">
        <v>133</v>
      </c>
      <c r="R8" s="24" t="s">
        <v>261</v>
      </c>
      <c r="S8" s="24" t="s">
        <v>133</v>
      </c>
      <c r="T8" s="24" t="s">
        <v>261</v>
      </c>
      <c r="U8" s="24"/>
      <c r="V8" s="24" t="s">
        <v>261</v>
      </c>
      <c r="W8" s="24"/>
      <c r="X8" s="24" t="s">
        <v>261</v>
      </c>
      <c r="Y8" s="24"/>
      <c r="Z8" s="24" t="s">
        <v>261</v>
      </c>
      <c r="AA8" s="24"/>
      <c r="AB8" s="24" t="s">
        <v>261</v>
      </c>
      <c r="AC8" s="24"/>
      <c r="AD8" s="24" t="s">
        <v>261</v>
      </c>
      <c r="AE8" s="24"/>
      <c r="AF8" s="24" t="s">
        <v>261</v>
      </c>
      <c r="AG8" s="24"/>
    </row>
    <row r="9" spans="1:33" x14ac:dyDescent="0.2">
      <c r="A9" s="113" t="s">
        <v>278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261</v>
      </c>
      <c r="K9" s="24" t="s">
        <v>133</v>
      </c>
      <c r="L9" s="24" t="s">
        <v>261</v>
      </c>
      <c r="M9" s="24" t="s">
        <v>133</v>
      </c>
      <c r="N9" s="24" t="s">
        <v>261</v>
      </c>
      <c r="O9" s="24" t="s">
        <v>133</v>
      </c>
      <c r="P9" s="24" t="s">
        <v>261</v>
      </c>
      <c r="Q9" s="24" t="s">
        <v>133</v>
      </c>
      <c r="R9" s="24" t="s">
        <v>261</v>
      </c>
      <c r="S9" s="24" t="s">
        <v>133</v>
      </c>
      <c r="T9" s="24" t="s">
        <v>261</v>
      </c>
      <c r="U9" s="24"/>
      <c r="V9" s="24" t="s">
        <v>261</v>
      </c>
      <c r="W9" s="24"/>
      <c r="X9" s="24" t="s">
        <v>261</v>
      </c>
      <c r="Y9" s="24"/>
      <c r="Z9" s="24" t="s">
        <v>261</v>
      </c>
      <c r="AA9" s="24"/>
      <c r="AB9" s="24" t="s">
        <v>261</v>
      </c>
      <c r="AC9" s="24"/>
      <c r="AD9" s="24" t="s">
        <v>261</v>
      </c>
      <c r="AE9" s="24"/>
      <c r="AF9" s="24" t="s">
        <v>261</v>
      </c>
      <c r="AG9" s="24"/>
    </row>
  </sheetData>
  <sortState xmlns:xlrd2="http://schemas.microsoft.com/office/spreadsheetml/2017/richdata2" ref="A2:AG9">
    <sortCondition ref="B2"/>
  </sortState>
  <conditionalFormatting sqref="B3:B8 E3:F8">
    <cfRule type="expression" dxfId="48" priority="22">
      <formula>$G3="LA BANQUE POSTALE - CP"</formula>
    </cfRule>
    <cfRule type="expression" dxfId="47" priority="23">
      <formula>$G3="LA BANQUE POSTALE - CJ"</formula>
    </cfRule>
    <cfRule type="expression" dxfId="46" priority="24">
      <formula>$G3="LIVRET A - CP"</formula>
    </cfRule>
  </conditionalFormatting>
  <conditionalFormatting sqref="B2">
    <cfRule type="expression" dxfId="45" priority="10">
      <formula>$H2="LA BANQUE POSTALE - CP"</formula>
    </cfRule>
    <cfRule type="expression" dxfId="44" priority="11">
      <formula>$H2="LA BANQUE POSTALE - CJ"</formula>
    </cfRule>
    <cfRule type="expression" dxfId="43" priority="12">
      <formula>$H2="LIVRET A - CP"</formula>
    </cfRule>
  </conditionalFormatting>
  <conditionalFormatting sqref="C2">
    <cfRule type="expression" dxfId="42" priority="7">
      <formula>$D2="LA BANQUE POSTALE - CP"</formula>
    </cfRule>
    <cfRule type="expression" dxfId="41" priority="8">
      <formula>$D2="LA BANQUE POSTALE - CJ"</formula>
    </cfRule>
    <cfRule type="expression" dxfId="40" priority="9">
      <formula>$D2="LIVRET A - CP"</formula>
    </cfRule>
  </conditionalFormatting>
  <conditionalFormatting sqref="E2">
    <cfRule type="expression" dxfId="39" priority="4">
      <formula>$H2="LA BANQUE POSTALE - CP"</formula>
    </cfRule>
    <cfRule type="expression" dxfId="38" priority="5">
      <formula>$H2="LA BANQUE POSTALE - CJ"</formula>
    </cfRule>
    <cfRule type="expression" dxfId="37" priority="6">
      <formula>$H2="LIVRET A - CP"</formula>
    </cfRule>
  </conditionalFormatting>
  <conditionalFormatting sqref="E2:F2">
    <cfRule type="expression" dxfId="36" priority="1">
      <formula>$H2="LA BANQUE POSTALE - CP"</formula>
    </cfRule>
    <cfRule type="expression" dxfId="35" priority="2">
      <formula>$H2="LA BANQUE POSTALE - CJ"</formula>
    </cfRule>
    <cfRule type="expression" dxfId="34" priority="3">
      <formula>$H2="LIVRET A - CP"</formula>
    </cfRule>
  </conditionalFormatting>
  <dataValidations count="3">
    <dataValidation type="list" allowBlank="1" showInputMessage="1" showErrorMessage="1" sqref="E1" xr:uid="{00000000-0002-0000-0400-000000000000}">
      <formula1>s_Catégories</formula1>
    </dataValidation>
    <dataValidation type="list" allowBlank="1" showInputMessage="1" showErrorMessage="1" sqref="E2:E9" xr:uid="{00000000-0002-0000-0400-000001000000}">
      <formula1>Categories_sans_doublons</formula1>
    </dataValidation>
    <dataValidation type="list" allowBlank="1" showInputMessage="1" showErrorMessage="1" sqref="C2:C9" xr:uid="{00000000-0002-0000-0400-000002000000}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2021-06-24T18:48:47Z</dcterms:modified>
</cp:coreProperties>
</file>