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https://ebl6-my.sharepoint.com/personal/16567_365site_me/Documents/-- ADMINISTRATIF/-- Trésories/"/>
    </mc:Choice>
  </mc:AlternateContent>
  <xr:revisionPtr revIDLastSave="520" documentId="13_ncr:1_{0487A736-0361-4B44-B4AB-B6AFF9018EFB}" xr6:coauthVersionLast="47" xr6:coauthVersionMax="47" xr10:uidLastSave="{3ABE0B5E-3751-4F34-BBBC-199FE757776B}"/>
  <bookViews>
    <workbookView xWindow="-120" yWindow="-120" windowWidth="29040" windowHeight="15840" firstSheet="1" activeTab="2" xr2:uid="{00000000-000D-0000-FFFF-FFFF00000000}"/>
  </bookViews>
  <sheets>
    <sheet name="Formulaire" sheetId="1" state="hidden" r:id="rId1"/>
    <sheet name="Données" sheetId="3" r:id="rId2"/>
    <sheet name="TcD" sheetId="4" r:id="rId3"/>
    <sheet name="Périodique" sheetId="5" r:id="rId4"/>
    <sheet name="Listes" sheetId="2" state="hidden" r:id="rId5"/>
  </sheets>
  <functionGroups builtInGroupCount="19"/>
  <definedNames>
    <definedName name="c_année">Formulaire!$C$4</definedName>
    <definedName name="c_c">Formulaire!$C$14</definedName>
    <definedName name="c_compte">Formulaire!$C$10</definedName>
    <definedName name="c_crédit">Formulaire!$C$20</definedName>
    <definedName name="c_débit">Formulaire!$C$22</definedName>
    <definedName name="c_jour">Formulaire!$C$8</definedName>
    <definedName name="c_modes">Formulaire!$C$12</definedName>
    <definedName name="c_mois">Formulaire!$C$6</definedName>
    <definedName name="c_montant">Formulaire!$J$19</definedName>
    <definedName name="c_sc">Formulaire!$C$16</definedName>
    <definedName name="Détails">Formulaire!$C$18</definedName>
    <definedName name="Formulaire">Formulaire!$C$4:$C$22</definedName>
    <definedName name="s_Années">T_Années[Année]</definedName>
    <definedName name="s_Catégories">T_Catégories[Catégorie]</definedName>
    <definedName name="s_Jours">T_Jours[Jour]</definedName>
    <definedName name="s_Mois">T_Mois[Mois]</definedName>
    <definedName name="s_SousCatégories">Listes!$M$2:$M$23</definedName>
    <definedName name="T_Comptes">Listes!$K$2:$K$4</definedName>
    <definedName name="T_Modes">T_Sous_Catégories3[Modes]</definedName>
  </definedNames>
  <calcPr calcId="191029"/>
  <pivotCaches>
    <pivotCache cacheId="7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4" i="4" l="1" a="1"/>
  <c r="W14" i="4" s="1"/>
  <c r="W13" i="4" a="1"/>
  <c r="W13" i="4" s="1"/>
  <c r="W7" i="4" a="1"/>
  <c r="W7" i="4" s="1"/>
  <c r="W8" i="4" a="1"/>
  <c r="W8" i="4" s="1"/>
  <c r="W9" i="4" a="1"/>
  <c r="W9" i="4" s="1"/>
  <c r="W10" i="4" a="1"/>
  <c r="W10" i="4" s="1"/>
  <c r="W11" i="4" a="1"/>
  <c r="W11" i="4" s="1"/>
  <c r="W12" i="4" a="1"/>
  <c r="W12" i="4" s="1"/>
  <c r="A3" i="3"/>
  <c r="C1" i="3"/>
  <c r="E3" i="3"/>
  <c r="G3" i="3"/>
  <c r="F3" i="3"/>
  <c r="E1" i="4" l="1"/>
  <c r="D3" i="1"/>
  <c r="L3" i="4" l="1"/>
  <c r="K3" i="4"/>
  <c r="F1" i="3" l="1"/>
  <c r="O1" i="2"/>
  <c r="Z1" i="2"/>
  <c r="Y1" i="2"/>
  <c r="X1" i="2"/>
  <c r="W1" i="2"/>
  <c r="V1" i="2"/>
  <c r="U1" i="2"/>
  <c r="T1" i="2"/>
  <c r="S1" i="2"/>
  <c r="R1" i="2"/>
  <c r="Q1" i="2"/>
  <c r="P1" i="2"/>
  <c r="M3" i="4" l="1"/>
  <c r="I5" i="4" s="1"/>
  <c r="M3" i="2"/>
  <c r="M9" i="2"/>
  <c r="M6" i="2"/>
  <c r="M5" i="2"/>
  <c r="M23" i="2"/>
  <c r="M19" i="2"/>
  <c r="M15" i="2"/>
  <c r="M11" i="2"/>
  <c r="M7" i="2"/>
  <c r="M2" i="2"/>
  <c r="M20" i="2"/>
  <c r="M16" i="2"/>
  <c r="M12" i="2"/>
  <c r="M8" i="2"/>
  <c r="M4" i="2"/>
  <c r="M21" i="2"/>
  <c r="M17" i="2"/>
  <c r="M13" i="2"/>
  <c r="M22" i="2"/>
  <c r="M18" i="2"/>
  <c r="M14" i="2"/>
  <c r="M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Esteban</author>
  </authors>
  <commentList>
    <comment ref="I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du compte CJ en cours</t>
        </r>
      </text>
    </comment>
    <comment ref="J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Virement Cagricole &gt; CJ(CP) pour test + ajustement paie Mai</t>
        </r>
      </text>
    </comment>
    <comment ref="K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50euros&gt;virement permanent Cagricole, 6000euros capital en cours,450,500,380euros vidange CAgricole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<sst xmlns="http://schemas.openxmlformats.org/spreadsheetml/2006/main" count="504" uniqueCount="196">
  <si>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</si>
  <si>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</si>
  <si>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</si>
  <si>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</si>
  <si>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</si>
  <si>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</si>
  <si>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</si>
  <si>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</si>
  <si>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</si>
  <si>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</si>
  <si>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</si>
  <si>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</si>
  <si>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</si>
  <si>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</si>
  <si>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</si>
  <si>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</si>
  <si>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</si>
  <si>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</si>
  <si>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</si>
  <si>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</si>
  <si>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</si>
  <si>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Mode</t>
  </si>
  <si>
    <t>Détails</t>
  </si>
  <si>
    <t>Modes</t>
  </si>
  <si>
    <t>CB</t>
  </si>
  <si>
    <t>Chèque</t>
  </si>
  <si>
    <t>Prélèvement</t>
  </si>
  <si>
    <t>Virement</t>
  </si>
  <si>
    <t>Commentaires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</si>
  <si>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</si>
  <si>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</si>
  <si>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</si>
  <si>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</si>
  <si>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</si>
  <si>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</si>
  <si>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</si>
  <si>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</si>
  <si>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</si>
  <si>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</si>
  <si>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</si>
  <si>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</si>
  <si>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</si>
  <si>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</si>
  <si>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Pour chaque catégorie, renseigner les sous catégories. Ne pas toucher aux titres des colonnes.</t>
  </si>
  <si>
    <t>Cotisation</t>
  </si>
  <si>
    <t>Crédit auto</t>
  </si>
  <si>
    <t>Scolarité</t>
  </si>
  <si>
    <t>Bijoux</t>
  </si>
  <si>
    <t>Impôt</t>
  </si>
  <si>
    <t>Mutuelle</t>
  </si>
  <si>
    <t>*Facultatif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</si>
  <si>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</si>
  <si>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</si>
  <si>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</si>
  <si>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</si>
  <si>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</si>
  <si>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</si>
  <si>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</si>
  <si>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</si>
  <si>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</si>
  <si>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</si>
  <si>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</si>
  <si>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</si>
  <si>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</si>
  <si>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</si>
  <si>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</si>
  <si>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</si>
  <si>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</si>
  <si>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</si>
  <si>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</si>
  <si>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</si>
  <si>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</si>
  <si>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</si>
  <si>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</si>
  <si>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</si>
  <si>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</si>
  <si>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Liquide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</si>
  <si>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</si>
  <si>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</si>
  <si>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</si>
  <si>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</si>
  <si>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</si>
  <si>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</si>
  <si>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</si>
  <si>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</si>
  <si>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</si>
  <si>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</si>
  <si>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</si>
  <si>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</si>
  <si>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</si>
  <si>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</si>
  <si>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</si>
  <si>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</si>
  <si>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</si>
  <si>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</si>
  <si>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</si>
  <si>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</si>
  <si>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</si>
  <si>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</si>
  <si>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</si>
  <si>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</si>
  <si>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</si>
  <si>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</si>
  <si>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BPostale-CJ</t>
  </si>
  <si>
    <t>Bpostale-CP</t>
  </si>
  <si>
    <t>Livret A-CP</t>
  </si>
  <si>
    <t>LA BANQUE POSTALE - CP</t>
  </si>
  <si>
    <t>Solde total 
B_Postale</t>
  </si>
  <si>
    <t>Forfait mobile</t>
  </si>
  <si>
    <t>Fibre</t>
  </si>
  <si>
    <t>Mon capital est de :</t>
  </si>
  <si>
    <t>Solde BP-CJ
 B_Postale-CJ</t>
  </si>
  <si>
    <t>Solde BP-CP
B_Postale-CP
B_Postale-CJ
B_Postale-CP
BPostale-CP
Bpostale-CP
 La banque postale</t>
  </si>
  <si>
    <t>Solde Livret A
Livret A-CP
 Livret A</t>
  </si>
  <si>
    <t>Total général</t>
  </si>
  <si>
    <t xml:space="preserve"> Débit(€)</t>
  </si>
  <si>
    <t xml:space="preserve"> Crédit(€)</t>
  </si>
  <si>
    <t>GESTION COMPTE</t>
  </si>
  <si>
    <t xml:space="preserve"> Mode</t>
  </si>
  <si>
    <t>Compte joint</t>
  </si>
  <si>
    <t>Compte perso</t>
  </si>
  <si>
    <t>Livret A</t>
  </si>
  <si>
    <t>https://www.excel-downloads.com/threads/aide-vba.20057578/</t>
  </si>
  <si>
    <t>Date</t>
  </si>
  <si>
    <t>Nombre opérations</t>
  </si>
  <si>
    <t xml:space="preserve">Date </t>
  </si>
  <si>
    <t>Bpostale-CJ</t>
  </si>
  <si>
    <t>Apport</t>
  </si>
  <si>
    <t>Transfert</t>
  </si>
  <si>
    <t>€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</si>
  <si>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</si>
  <si>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</si>
  <si>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</si>
  <si>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</si>
  <si>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</si>
  <si>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</si>
  <si>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</si>
  <si>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</si>
  <si>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</si>
  <si>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</si>
  <si>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</si>
  <si>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</si>
  <si>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</si>
  <si>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Prélévement</t>
  </si>
  <si>
    <t>JOUR</t>
  </si>
  <si>
    <t>(Tous)</t>
  </si>
  <si>
    <t>x</t>
  </si>
  <si>
    <t>Ch N° 1405013</t>
  </si>
  <si>
    <t>Ch N° 1405014</t>
  </si>
  <si>
    <t>date</t>
  </si>
  <si>
    <t>Montant</t>
  </si>
  <si>
    <t>HISTOIRE D'OR : bague Eva</t>
  </si>
  <si>
    <t>Salaire Adila</t>
  </si>
  <si>
    <t xml:space="preserve">RATP : carnet tickets 1/2 tarif </t>
  </si>
  <si>
    <t>CASINO</t>
  </si>
  <si>
    <t>SUSHI KING</t>
  </si>
  <si>
    <t>PRIMEURS</t>
  </si>
  <si>
    <t>ADOBE : photoshop-éléments 2021</t>
  </si>
  <si>
    <t>EDP : Epargne salarial ( transit livret A)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</si>
  <si>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</si>
  <si>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</si>
  <si>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</si>
  <si>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</si>
  <si>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</si>
  <si>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</si>
  <si>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</si>
  <si>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</si>
  <si>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</si>
  <si>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</si>
  <si>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</si>
  <si>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</si>
  <si>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Ordre non reporté</t>
  </si>
  <si>
    <t>CP&gt;Livret A</t>
  </si>
  <si>
    <t>Forfait SOSH Alex</t>
  </si>
  <si>
    <t>Forfait SOSH Eva</t>
  </si>
  <si>
    <t>MACIF</t>
  </si>
  <si>
    <t>DIAC : crédit hyundai</t>
  </si>
  <si>
    <t>ERDF</t>
  </si>
  <si>
    <t>EPIN</t>
  </si>
  <si>
    <t>CSF assurance</t>
  </si>
  <si>
    <t>Remplaçante Dct CORCOS - Adila + Alex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</si>
  <si>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</si>
  <si>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</si>
  <si>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</si>
  <si>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</si>
  <si>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</si>
  <si>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</si>
  <si>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Epargne</t>
  </si>
  <si>
    <t>Forfait SOSH Michest</t>
  </si>
  <si>
    <t>Taxe d'habitation</t>
  </si>
  <si>
    <t>Taxe foncière</t>
  </si>
  <si>
    <t>TRESORIE-COMPTES bilans</t>
  </si>
  <si>
    <t>PICARD</t>
  </si>
  <si>
    <t>Autre</t>
  </si>
  <si>
    <t xml:space="preserve">VIREMENT DE CREDIT LOGEMENT 2100239-174 5079447 RESTITUTION MUTUALISATIO .LOG MESQUITA ADILA M15028862001_x000D_
</t>
  </si>
  <si>
    <t>FILHET ALLARD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</si>
</sst>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164" formatCode="#,##0.00\ &quot;€&quot;"/>
    <numFmt numFmtId="165" formatCode="[$-F800]dddd\,\ mmmm\ dd\,\ yyyy"/>
    <numFmt numFmtId="166" formatCode="dd\-mm\-yy"/>
    <numFmt numFmtId="167" formatCode="#,##0.00\ [$€-40C]"/>
    <numFmt numFmtId="168" formatCode="dd/mm/yy;@"/>
  </numFmts>
  <fonts count="36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u/>
      <sz val="12"/>
      <color theme="1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i/>
      <sz val="8"/>
      <color theme="1"/>
      <name val="Consolas"/>
      <family val="3"/>
    </font>
    <font>
      <b/>
      <sz val="16"/>
      <color theme="0"/>
      <name val="Consolas"/>
      <family val="3"/>
    </font>
    <font>
      <u/>
      <sz val="10"/>
      <color theme="10"/>
      <name val="Consola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onsolas"/>
      <family val="3"/>
    </font>
    <font>
      <b/>
      <sz val="10"/>
      <color theme="1" tint="4.9989318521683403E-2"/>
      <name val="Consolas"/>
      <family val="3"/>
    </font>
    <font>
      <sz val="8"/>
      <name val="Consolas"/>
      <family val="2"/>
    </font>
    <font>
      <b/>
      <sz val="22"/>
      <color theme="0"/>
      <name val="Consolas"/>
      <family val="3"/>
    </font>
    <font>
      <b/>
      <sz val="10"/>
      <color theme="1"/>
      <name val="Consolas"/>
      <family val="2"/>
    </font>
    <font>
      <sz val="10"/>
      <color theme="1"/>
      <name val="Consolas"/>
      <family val="3"/>
    </font>
    <font>
      <sz val="10"/>
      <color theme="1"/>
      <name val="Consolas"/>
      <family val="3"/>
    </font>
    <font>
      <sz val="10"/>
      <color theme="0"/>
      <name val="Consolas"/>
      <family val="3"/>
    </font>
    <font>
      <sz val="48"/>
      <color rgb="FFFFFF00"/>
      <name val="Consolas"/>
      <family val="3"/>
    </font>
    <font>
      <sz val="10"/>
      <color rgb="FFFFFF00"/>
      <name val="Consolas"/>
      <family val="3"/>
    </font>
    <font>
      <b/>
      <sz val="16"/>
      <color rgb="FFFFFF00"/>
      <name val="Consolas"/>
      <family val="3"/>
    </font>
    <font>
      <sz val="72"/>
      <color rgb="FFFFFF00"/>
      <name val="Consolas"/>
      <family val="3"/>
    </font>
    <font>
      <b/>
      <sz val="24"/>
      <color rgb="FFFFFF00"/>
      <name val="Consolas"/>
      <family val="3"/>
    </font>
    <font>
      <sz val="9"/>
      <color theme="0"/>
      <name val="Consolas"/>
      <family val="2"/>
    </font>
    <font>
      <sz val="10"/>
      <color theme="1"/>
      <name val="Consolas"/>
    </font>
  </fonts>
  <fills count="3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5A33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-0.249977111117893"/>
        <bgColor theme="7" tint="-0.249977111117893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8" fillId="0" borderId="0" applyNumberFormat="0" applyFill="0" applyBorder="0" applyAlignment="0" applyProtection="0"/>
  </cellStyleXfs>
  <cellXfs count="217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4" borderId="3" xfId="0" applyFont="1" applyFill="1" applyBorder="1"/>
    <xf numFmtId="0" fontId="7" fillId="0" borderId="0" xfId="0" applyFont="1"/>
    <xf numFmtId="0" fontId="0" fillId="5" borderId="1" xfId="0" applyFont="1" applyFill="1" applyBorder="1"/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14" borderId="1" xfId="0" applyFill="1" applyBorder="1"/>
    <xf numFmtId="0" fontId="0" fillId="7" borderId="1" xfId="0" applyFill="1" applyBorder="1"/>
    <xf numFmtId="0" fontId="0" fillId="9" borderId="1" xfId="0" applyFont="1" applyFill="1" applyBorder="1"/>
    <xf numFmtId="0" fontId="0" fillId="12" borderId="1" xfId="0" applyFont="1" applyFill="1" applyBorder="1"/>
    <xf numFmtId="0" fontId="0" fillId="11" borderId="1" xfId="0" applyFont="1" applyFill="1" applyBorder="1"/>
    <xf numFmtId="0" fontId="0" fillId="14" borderId="1" xfId="0" applyFont="1" applyFill="1" applyBorder="1"/>
    <xf numFmtId="0" fontId="0" fillId="16" borderId="1" xfId="0" applyFill="1" applyBorder="1"/>
    <xf numFmtId="0" fontId="0" fillId="17" borderId="1" xfId="0" applyFill="1" applyBorder="1"/>
    <xf numFmtId="0" fontId="0" fillId="16" borderId="1" xfId="0" applyFont="1" applyFill="1" applyBorder="1"/>
    <xf numFmtId="0" fontId="0" fillId="6" borderId="8" xfId="0" applyFont="1" applyFill="1" applyBorder="1"/>
    <xf numFmtId="0" fontId="0" fillId="16" borderId="9" xfId="0" applyFill="1" applyBorder="1"/>
    <xf numFmtId="0" fontId="0" fillId="16" borderId="9" xfId="0" applyFont="1" applyFill="1" applyBorder="1"/>
    <xf numFmtId="0" fontId="0" fillId="16" borderId="8" xfId="0" applyFill="1" applyBorder="1"/>
    <xf numFmtId="0" fontId="0" fillId="16" borderId="10" xfId="0" applyFill="1" applyBorder="1"/>
    <xf numFmtId="0" fontId="0" fillId="16" borderId="11" xfId="0" applyFill="1" applyBorder="1"/>
    <xf numFmtId="0" fontId="0" fillId="16" borderId="12" xfId="0" applyFill="1" applyBorder="1"/>
    <xf numFmtId="0" fontId="6" fillId="18" borderId="5" xfId="0" applyFont="1" applyFill="1" applyBorder="1" applyAlignment="1">
      <alignment horizontal="center" vertical="center"/>
    </xf>
    <xf numFmtId="0" fontId="6" fillId="18" borderId="6" xfId="0" applyFont="1" applyFill="1" applyBorder="1" applyAlignment="1">
      <alignment horizontal="center" vertical="center"/>
    </xf>
    <xf numFmtId="0" fontId="6" fillId="18" borderId="7" xfId="0" applyFont="1" applyFill="1" applyBorder="1" applyAlignment="1">
      <alignment horizontal="center" vertical="center"/>
    </xf>
    <xf numFmtId="0" fontId="0" fillId="12" borderId="14" xfId="0" applyFont="1" applyFill="1" applyBorder="1"/>
    <xf numFmtId="0" fontId="0" fillId="15" borderId="4" xfId="0" applyFill="1" applyBorder="1"/>
    <xf numFmtId="0" fontId="0" fillId="8" borderId="2" xfId="0" applyFont="1" applyFill="1" applyBorder="1"/>
    <xf numFmtId="0" fontId="0" fillId="8" borderId="16" xfId="0" applyFont="1" applyFill="1" applyBorder="1"/>
    <xf numFmtId="0" fontId="0" fillId="8" borderId="15" xfId="0" applyFill="1" applyBorder="1"/>
    <xf numFmtId="0" fontId="0" fillId="9" borderId="1" xfId="0" applyFill="1" applyBorder="1"/>
    <xf numFmtId="0" fontId="11" fillId="0" borderId="0" xfId="0" applyFont="1"/>
    <xf numFmtId="0" fontId="11" fillId="16" borderId="13" xfId="0" applyFont="1" applyFill="1" applyBorder="1"/>
    <xf numFmtId="0" fontId="11" fillId="6" borderId="13" xfId="0" applyFont="1" applyFill="1" applyBorder="1"/>
    <xf numFmtId="0" fontId="11" fillId="7" borderId="13" xfId="0" applyFont="1" applyFill="1" applyBorder="1"/>
    <xf numFmtId="0" fontId="11" fillId="9" borderId="13" xfId="0" applyFont="1" applyFill="1" applyBorder="1"/>
    <xf numFmtId="0" fontId="11" fillId="14" borderId="13" xfId="0" applyFont="1" applyFill="1" applyBorder="1"/>
    <xf numFmtId="0" fontId="11" fillId="12" borderId="13" xfId="0" applyFont="1" applyFill="1" applyBorder="1"/>
    <xf numFmtId="0" fontId="11" fillId="8" borderId="13" xfId="0" applyFont="1" applyFill="1" applyBorder="1"/>
    <xf numFmtId="0" fontId="11" fillId="10" borderId="13" xfId="0" applyFont="1" applyFill="1" applyBorder="1"/>
    <xf numFmtId="0" fontId="11" fillId="17" borderId="13" xfId="0" applyFont="1" applyFill="1" applyBorder="1"/>
    <xf numFmtId="0" fontId="11" fillId="11" borderId="13" xfId="0" applyFont="1" applyFill="1" applyBorder="1"/>
    <xf numFmtId="0" fontId="10" fillId="13" borderId="0" xfId="0" applyFont="1" applyFill="1" applyBorder="1"/>
    <xf numFmtId="0" fontId="0" fillId="7" borderId="18" xfId="0" applyFill="1" applyBorder="1"/>
    <xf numFmtId="0" fontId="11" fillId="19" borderId="13" xfId="0" applyFont="1" applyFill="1" applyBorder="1"/>
    <xf numFmtId="0" fontId="0" fillId="19" borderId="1" xfId="0" applyFont="1" applyFill="1" applyBorder="1"/>
    <xf numFmtId="0" fontId="0" fillId="20" borderId="0" xfId="0" applyFill="1" applyBorder="1" applyAlignment="1">
      <alignment horizontal="left"/>
    </xf>
    <xf numFmtId="0" fontId="0" fillId="20" borderId="20" xfId="0" applyFill="1" applyBorder="1" applyAlignment="1">
      <alignment horizontal="center" vertical="center"/>
    </xf>
    <xf numFmtId="0" fontId="0" fillId="20" borderId="20" xfId="0" applyFill="1" applyBorder="1" applyAlignment="1">
      <alignment horizontal="left"/>
    </xf>
    <xf numFmtId="164" fontId="0" fillId="0" borderId="0" xfId="0" applyNumberFormat="1" applyFill="1" applyAlignment="1">
      <alignment horizontal="center" vertical="center"/>
    </xf>
    <xf numFmtId="0" fontId="10" fillId="22" borderId="26" xfId="0" applyFont="1" applyFill="1" applyBorder="1"/>
    <xf numFmtId="0" fontId="10" fillId="20" borderId="0" xfId="0" applyFont="1" applyFill="1" applyBorder="1" applyAlignment="1">
      <alignment horizontal="right" vertical="center"/>
    </xf>
    <xf numFmtId="165" fontId="12" fillId="20" borderId="24" xfId="0" applyNumberFormat="1" applyFont="1" applyFill="1" applyBorder="1" applyAlignment="1">
      <alignment vertical="center"/>
    </xf>
    <xf numFmtId="0" fontId="0" fillId="23" borderId="0" xfId="0" applyFill="1"/>
    <xf numFmtId="0" fontId="4" fillId="23" borderId="0" xfId="0" applyFont="1" applyFill="1" applyAlignment="1">
      <alignment horizontal="right"/>
    </xf>
    <xf numFmtId="0" fontId="5" fillId="23" borderId="0" xfId="0" applyFont="1" applyFill="1"/>
    <xf numFmtId="0" fontId="0" fillId="23" borderId="0" xfId="0" applyFill="1" applyAlignment="1">
      <alignment horizontal="center"/>
    </xf>
    <xf numFmtId="0" fontId="0" fillId="23" borderId="0" xfId="0" applyFill="1" applyBorder="1"/>
    <xf numFmtId="0" fontId="13" fillId="3" borderId="19" xfId="0" applyFont="1" applyFill="1" applyBorder="1"/>
    <xf numFmtId="0" fontId="0" fillId="3" borderId="20" xfId="0" applyFill="1" applyBorder="1" applyAlignment="1">
      <alignment horizontal="center"/>
    </xf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17" xfId="0" applyFill="1" applyBorder="1"/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right"/>
    </xf>
    <xf numFmtId="0" fontId="8" fillId="3" borderId="22" xfId="0" applyFont="1" applyFill="1" applyBorder="1" applyAlignment="1">
      <alignment horizontal="center" vertical="center"/>
    </xf>
    <xf numFmtId="0" fontId="8" fillId="3" borderId="22" xfId="0" applyFont="1" applyFill="1" applyBorder="1"/>
    <xf numFmtId="0" fontId="0" fillId="3" borderId="23" xfId="0" applyFill="1" applyBorder="1"/>
    <xf numFmtId="0" fontId="0" fillId="3" borderId="24" xfId="0" applyFill="1" applyBorder="1" applyAlignment="1">
      <alignment horizontal="center"/>
    </xf>
    <xf numFmtId="0" fontId="0" fillId="3" borderId="24" xfId="0" applyFill="1" applyBorder="1"/>
    <xf numFmtId="0" fontId="0" fillId="3" borderId="25" xfId="0" applyFill="1" applyBorder="1"/>
    <xf numFmtId="0" fontId="8" fillId="27" borderId="1" xfId="0" applyFont="1" applyFill="1" applyBorder="1" applyAlignment="1">
      <alignment horizontal="center" wrapText="1"/>
    </xf>
    <xf numFmtId="0" fontId="8" fillId="15" borderId="1" xfId="0" applyFont="1" applyFill="1" applyBorder="1" applyAlignment="1">
      <alignment horizontal="center" wrapText="1"/>
    </xf>
    <xf numFmtId="0" fontId="8" fillId="28" borderId="1" xfId="0" applyFont="1" applyFill="1" applyBorder="1" applyAlignment="1">
      <alignment horizontal="center" wrapText="1"/>
    </xf>
    <xf numFmtId="0" fontId="0" fillId="0" borderId="0" xfId="0" pivotButton="1"/>
    <xf numFmtId="0" fontId="0" fillId="2" borderId="28" xfId="0" applyFill="1" applyBorder="1" applyAlignment="1" applyProtection="1">
      <alignment horizontal="center" vertical="center"/>
      <protection locked="0"/>
    </xf>
    <xf numFmtId="164" fontId="0" fillId="24" borderId="27" xfId="0" applyNumberFormat="1" applyFill="1" applyBorder="1" applyAlignment="1" applyProtection="1">
      <alignment horizontal="center" vertical="center"/>
      <protection locked="0"/>
    </xf>
    <xf numFmtId="164" fontId="10" fillId="21" borderId="28" xfId="0" applyNumberFormat="1" applyFont="1" applyFill="1" applyBorder="1" applyAlignment="1" applyProtection="1">
      <alignment horizontal="center" vertical="center"/>
      <protection locked="0"/>
    </xf>
    <xf numFmtId="0" fontId="0" fillId="2" borderId="29" xfId="0" applyFill="1" applyBorder="1" applyAlignment="1" applyProtection="1">
      <alignment horizontal="center" vertical="center"/>
      <protection locked="0"/>
    </xf>
    <xf numFmtId="0" fontId="0" fillId="2" borderId="30" xfId="0" applyFill="1" applyBorder="1" applyAlignment="1" applyProtection="1">
      <alignment horizontal="left" vertical="top" wrapText="1"/>
      <protection locked="0"/>
    </xf>
    <xf numFmtId="0" fontId="12" fillId="29" borderId="29" xfId="0" applyFont="1" applyFill="1" applyBorder="1" applyAlignment="1" applyProtection="1">
      <alignment horizontal="center" vertical="center"/>
      <protection locked="0"/>
    </xf>
    <xf numFmtId="0" fontId="0" fillId="3" borderId="22" xfId="0" applyFill="1" applyBorder="1" applyAlignment="1">
      <alignment horizontal="center" vertical="top"/>
    </xf>
    <xf numFmtId="0" fontId="16" fillId="3" borderId="0" xfId="0" applyFont="1" applyFill="1" applyBorder="1" applyAlignment="1"/>
    <xf numFmtId="0" fontId="18" fillId="23" borderId="0" xfId="2" applyFill="1"/>
    <xf numFmtId="0" fontId="10" fillId="20" borderId="20" xfId="0" applyFont="1" applyFill="1" applyBorder="1" applyAlignment="1">
      <alignment horizontal="right" vertical="center"/>
    </xf>
    <xf numFmtId="0" fontId="14" fillId="30" borderId="19" xfId="0" applyFont="1" applyFill="1" applyBorder="1" applyAlignment="1">
      <alignment vertical="center"/>
    </xf>
    <xf numFmtId="0" fontId="0" fillId="30" borderId="22" xfId="0" applyNumberFormat="1" applyFill="1" applyBorder="1" applyAlignment="1">
      <alignment horizontal="center" vertical="center"/>
    </xf>
    <xf numFmtId="0" fontId="10" fillId="30" borderId="0" xfId="0" applyNumberFormat="1" applyFont="1" applyFill="1" applyBorder="1" applyAlignment="1">
      <alignment horizontal="right" vertical="center"/>
    </xf>
    <xf numFmtId="0" fontId="0" fillId="30" borderId="0" xfId="0" applyFill="1" applyBorder="1" applyAlignment="1">
      <alignment horizontal="center" vertical="center"/>
    </xf>
    <xf numFmtId="0" fontId="21" fillId="30" borderId="0" xfId="0" applyFont="1" applyFill="1" applyBorder="1" applyAlignment="1">
      <alignment horizontal="left" vertical="center"/>
    </xf>
    <xf numFmtId="0" fontId="9" fillId="25" borderId="31" xfId="0" applyNumberFormat="1" applyFont="1" applyFill="1" applyBorder="1" applyAlignment="1">
      <alignment horizontal="center" vertical="center"/>
    </xf>
    <xf numFmtId="0" fontId="9" fillId="25" borderId="32" xfId="0" applyFont="1" applyFill="1" applyBorder="1" applyAlignment="1">
      <alignment horizontal="center" vertical="center"/>
    </xf>
    <xf numFmtId="0" fontId="9" fillId="30" borderId="0" xfId="0" applyFont="1" applyFill="1" applyBorder="1" applyAlignment="1">
      <alignment vertical="center"/>
    </xf>
    <xf numFmtId="0" fontId="10" fillId="20" borderId="0" xfId="0" applyFont="1" applyFill="1" applyBorder="1" applyAlignment="1">
      <alignment horizontal="center" vertical="center"/>
    </xf>
    <xf numFmtId="0" fontId="25" fillId="0" borderId="0" xfId="0" pivotButton="1" applyFont="1" applyAlignment="1">
      <alignment horizontal="left" vertical="center"/>
    </xf>
    <xf numFmtId="164" fontId="26" fillId="0" borderId="0" xfId="0" applyNumberFormat="1" applyFont="1" applyFill="1" applyAlignment="1">
      <alignment horizontal="center" vertical="center"/>
    </xf>
    <xf numFmtId="0" fontId="3" fillId="0" borderId="34" xfId="0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Fill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left" vertical="center"/>
    </xf>
    <xf numFmtId="164" fontId="8" fillId="0" borderId="0" xfId="0" applyNumberFormat="1" applyFont="1" applyFill="1" applyBorder="1" applyAlignment="1">
      <alignment horizontal="center" vertical="center"/>
    </xf>
    <xf numFmtId="166" fontId="26" fillId="0" borderId="0" xfId="0" applyNumberFormat="1" applyFont="1" applyFill="1" applyAlignment="1">
      <alignment horizontal="center" vertical="center"/>
    </xf>
    <xf numFmtId="16" fontId="26" fillId="0" borderId="0" xfId="0" applyNumberFormat="1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166" fontId="3" fillId="0" borderId="0" xfId="0" applyNumberFormat="1" applyFont="1" applyFill="1" applyAlignment="1">
      <alignment horizontal="center" vertical="center"/>
    </xf>
    <xf numFmtId="16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6" fontId="27" fillId="0" borderId="0" xfId="0" applyNumberFormat="1" applyFont="1" applyFill="1" applyAlignment="1">
      <alignment horizontal="center" vertical="center"/>
    </xf>
    <xf numFmtId="16" fontId="27" fillId="0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164" fontId="27" fillId="0" borderId="0" xfId="0" applyNumberFormat="1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0" fontId="28" fillId="13" borderId="0" xfId="1" applyFont="1" applyFill="1" applyAlignment="1">
      <alignment horizontal="center"/>
    </xf>
    <xf numFmtId="0" fontId="12" fillId="13" borderId="32" xfId="0" applyFont="1" applyFill="1" applyBorder="1" applyAlignment="1">
      <alignment horizontal="center" vertical="center"/>
    </xf>
    <xf numFmtId="1" fontId="12" fillId="13" borderId="0" xfId="0" applyNumberFormat="1" applyFont="1" applyFill="1" applyBorder="1" applyAlignment="1">
      <alignment horizontal="center" vertical="center"/>
    </xf>
    <xf numFmtId="0" fontId="28" fillId="13" borderId="0" xfId="0" applyFont="1" applyFill="1"/>
    <xf numFmtId="164" fontId="3" fillId="0" borderId="1" xfId="1" applyNumberFormat="1" applyFont="1" applyFill="1" applyBorder="1"/>
    <xf numFmtId="0" fontId="3" fillId="0" borderId="2" xfId="1" applyFont="1" applyFill="1" applyBorder="1"/>
    <xf numFmtId="164" fontId="3" fillId="0" borderId="2" xfId="1" applyNumberFormat="1" applyFont="1" applyFill="1" applyBorder="1"/>
    <xf numFmtId="0" fontId="3" fillId="0" borderId="0" xfId="0" applyFont="1"/>
    <xf numFmtId="0" fontId="14" fillId="30" borderId="19" xfId="0" applyFont="1" applyFill="1" applyBorder="1" applyAlignment="1">
      <alignment horizontal="center" vertical="center"/>
    </xf>
    <xf numFmtId="165" fontId="12" fillId="20" borderId="17" xfId="0" applyNumberFormat="1" applyFont="1" applyFill="1" applyBorder="1" applyAlignment="1">
      <alignment horizontal="center"/>
    </xf>
    <xf numFmtId="0" fontId="9" fillId="25" borderId="36" xfId="0" applyFont="1" applyFill="1" applyBorder="1" applyAlignment="1">
      <alignment horizontal="center" vertical="center"/>
    </xf>
    <xf numFmtId="0" fontId="22" fillId="27" borderId="35" xfId="0" applyFont="1" applyFill="1" applyBorder="1" applyAlignment="1">
      <alignment horizontal="center" vertical="center" wrapText="1"/>
    </xf>
    <xf numFmtId="0" fontId="22" fillId="15" borderId="35" xfId="0" applyFont="1" applyFill="1" applyBorder="1" applyAlignment="1">
      <alignment horizontal="center" vertical="center" wrapText="1"/>
    </xf>
    <xf numFmtId="0" fontId="22" fillId="28" borderId="35" xfId="0" applyFont="1" applyFill="1" applyBorder="1" applyAlignment="1">
      <alignment horizontal="center" vertical="center" wrapText="1"/>
    </xf>
    <xf numFmtId="0" fontId="9" fillId="20" borderId="19" xfId="0" applyFont="1" applyFill="1" applyBorder="1" applyAlignment="1">
      <alignment horizontal="center" vertical="center"/>
    </xf>
    <xf numFmtId="0" fontId="12" fillId="20" borderId="20" xfId="0" applyFont="1" applyFill="1" applyBorder="1" applyAlignment="1">
      <alignment horizontal="center" vertical="center" wrapText="1"/>
    </xf>
    <xf numFmtId="167" fontId="15" fillId="26" borderId="20" xfId="0" applyNumberFormat="1" applyFont="1" applyFill="1" applyBorder="1" applyAlignment="1">
      <alignment horizontal="center" vertical="center"/>
    </xf>
    <xf numFmtId="0" fontId="0" fillId="20" borderId="22" xfId="0" applyFill="1" applyBorder="1" applyAlignment="1">
      <alignment horizontal="center" vertical="center"/>
    </xf>
    <xf numFmtId="165" fontId="12" fillId="20" borderId="17" xfId="0" applyNumberFormat="1" applyFont="1" applyFill="1" applyBorder="1" applyAlignment="1">
      <alignment vertical="center"/>
    </xf>
    <xf numFmtId="0" fontId="0" fillId="20" borderId="23" xfId="0" applyFill="1" applyBorder="1" applyAlignment="1">
      <alignment horizontal="center" vertical="center"/>
    </xf>
    <xf numFmtId="167" fontId="24" fillId="27" borderId="11" xfId="0" applyNumberFormat="1" applyFont="1" applyFill="1" applyBorder="1" applyAlignment="1">
      <alignment horizontal="center" vertical="center" wrapText="1"/>
    </xf>
    <xf numFmtId="167" fontId="15" fillId="26" borderId="11" xfId="0" applyNumberFormat="1" applyFont="1" applyFill="1" applyBorder="1" applyAlignment="1">
      <alignment horizontal="center" vertical="center"/>
    </xf>
    <xf numFmtId="0" fontId="0" fillId="20" borderId="24" xfId="0" applyFill="1" applyBorder="1" applyAlignment="1">
      <alignment horizontal="left"/>
    </xf>
    <xf numFmtId="164" fontId="17" fillId="20" borderId="25" xfId="0" applyNumberFormat="1" applyFont="1" applyFill="1" applyBorder="1" applyAlignment="1">
      <alignment horizontal="left" vertical="center"/>
    </xf>
    <xf numFmtId="165" fontId="12" fillId="20" borderId="21" xfId="0" applyNumberFormat="1" applyFont="1" applyFill="1" applyBorder="1" applyAlignment="1">
      <alignment vertical="center"/>
    </xf>
    <xf numFmtId="0" fontId="31" fillId="30" borderId="0" xfId="0" applyFont="1" applyFill="1" applyBorder="1" applyAlignment="1">
      <alignment horizontal="left" vertical="center"/>
    </xf>
    <xf numFmtId="7" fontId="3" fillId="0" borderId="0" xfId="0" applyNumberFormat="1" applyFont="1" applyFill="1" applyAlignment="1">
      <alignment horizontal="center" vertical="center"/>
    </xf>
    <xf numFmtId="14" fontId="29" fillId="20" borderId="0" xfId="0" applyNumberFormat="1" applyFont="1" applyFill="1" applyBorder="1" applyAlignment="1">
      <alignment horizontal="left" vertical="center"/>
    </xf>
    <xf numFmtId="14" fontId="30" fillId="20" borderId="0" xfId="0" applyNumberFormat="1" applyFont="1" applyFill="1" applyBorder="1" applyAlignment="1">
      <alignment horizontal="left" vertical="center"/>
    </xf>
    <xf numFmtId="164" fontId="28" fillId="33" borderId="1" xfId="0" applyNumberFormat="1" applyFont="1" applyFill="1" applyBorder="1"/>
    <xf numFmtId="164" fontId="28" fillId="32" borderId="2" xfId="0" applyNumberFormat="1" applyFont="1" applyFill="1" applyBorder="1"/>
    <xf numFmtId="164" fontId="28" fillId="33" borderId="2" xfId="0" applyNumberFormat="1" applyFont="1" applyFill="1" applyBorder="1"/>
    <xf numFmtId="164" fontId="28" fillId="32" borderId="1" xfId="0" applyNumberFormat="1" applyFont="1" applyFill="1" applyBorder="1"/>
    <xf numFmtId="164" fontId="28" fillId="33" borderId="2" xfId="1" applyNumberFormat="1" applyFont="1" applyFill="1" applyBorder="1"/>
    <xf numFmtId="164" fontId="28" fillId="32" borderId="2" xfId="1" applyNumberFormat="1" applyFont="1" applyFill="1" applyBorder="1"/>
    <xf numFmtId="164" fontId="28" fillId="31" borderId="2" xfId="1" applyNumberFormat="1" applyFont="1" applyFill="1" applyBorder="1"/>
    <xf numFmtId="164" fontId="28" fillId="32" borderId="1" xfId="1" applyNumberFormat="1" applyFont="1" applyFill="1" applyBorder="1"/>
    <xf numFmtId="164" fontId="28" fillId="31" borderId="1" xfId="1" applyNumberFormat="1" applyFont="1" applyFill="1" applyBorder="1"/>
    <xf numFmtId="164" fontId="26" fillId="0" borderId="0" xfId="0" applyNumberFormat="1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/>
    </xf>
    <xf numFmtId="0" fontId="10" fillId="20" borderId="20" xfId="0" applyFont="1" applyFill="1" applyBorder="1" applyAlignment="1">
      <alignment horizontal="center" vertical="center"/>
    </xf>
    <xf numFmtId="0" fontId="10" fillId="20" borderId="24" xfId="0" applyFont="1" applyFill="1" applyBorder="1" applyAlignment="1">
      <alignment horizontal="center" vertical="center"/>
    </xf>
    <xf numFmtId="164" fontId="28" fillId="0" borderId="0" xfId="1" applyNumberFormat="1" applyFont="1" applyFill="1" applyAlignment="1">
      <alignment horizontal="left" vertical="center"/>
    </xf>
    <xf numFmtId="164" fontId="28" fillId="0" borderId="0" xfId="0" applyNumberFormat="1" applyFont="1" applyFill="1" applyAlignment="1">
      <alignment horizontal="left" vertical="center"/>
    </xf>
    <xf numFmtId="164" fontId="10" fillId="0" borderId="0" xfId="0" applyNumberFormat="1" applyFont="1" applyFill="1" applyAlignment="1">
      <alignment horizontal="left" vertical="center"/>
    </xf>
    <xf numFmtId="0" fontId="10" fillId="20" borderId="40" xfId="0" applyFont="1" applyFill="1" applyBorder="1" applyAlignment="1">
      <alignment horizontal="center" vertical="center"/>
    </xf>
    <xf numFmtId="1" fontId="28" fillId="33" borderId="2" xfId="1" applyNumberFormat="1" applyFont="1" applyFill="1" applyBorder="1" applyAlignment="1">
      <alignment horizontal="center" vertical="center"/>
    </xf>
    <xf numFmtId="1" fontId="28" fillId="32" borderId="2" xfId="1" applyNumberFormat="1" applyFont="1" applyFill="1" applyBorder="1" applyAlignment="1">
      <alignment horizontal="center" vertical="center"/>
    </xf>
    <xf numFmtId="1" fontId="28" fillId="32" borderId="1" xfId="1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0" fillId="0" borderId="1" xfId="0" applyBorder="1" applyAlignment="1">
      <alignment horizontal="left" indent="1"/>
    </xf>
    <xf numFmtId="0" fontId="0" fillId="0" borderId="1" xfId="0" applyBorder="1" applyAlignment="1">
      <alignment horizontal="left" indent="2"/>
    </xf>
    <xf numFmtId="0" fontId="0" fillId="0" borderId="1" xfId="0" pivotButton="1" applyBorder="1"/>
    <xf numFmtId="0" fontId="0" fillId="0" borderId="1" xfId="0" applyBorder="1"/>
    <xf numFmtId="0" fontId="0" fillId="0" borderId="1" xfId="0" applyNumberFormat="1" applyBorder="1"/>
    <xf numFmtId="164" fontId="33" fillId="20" borderId="0" xfId="0" applyNumberFormat="1" applyFont="1" applyFill="1" applyBorder="1" applyAlignment="1">
      <alignment horizontal="center" vertical="center"/>
    </xf>
    <xf numFmtId="166" fontId="26" fillId="0" borderId="1" xfId="0" applyNumberFormat="1" applyFont="1" applyFill="1" applyBorder="1" applyAlignment="1">
      <alignment horizontal="center" vertical="center"/>
    </xf>
    <xf numFmtId="164" fontId="26" fillId="0" borderId="1" xfId="0" applyNumberFormat="1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6" fontId="27" fillId="0" borderId="1" xfId="0" applyNumberFormat="1" applyFont="1" applyFill="1" applyBorder="1" applyAlignment="1">
      <alignment horizontal="center" vertical="center"/>
    </xf>
    <xf numFmtId="164" fontId="27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27" fillId="0" borderId="0" xfId="0" applyNumberFormat="1" applyFont="1" applyFill="1" applyAlignment="1">
      <alignment horizontal="left" vertical="center"/>
    </xf>
    <xf numFmtId="166" fontId="0" fillId="0" borderId="2" xfId="0" applyNumberForma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168" fontId="34" fillId="13" borderId="39" xfId="0" applyNumberFormat="1" applyFont="1" applyFill="1" applyBorder="1"/>
    <xf numFmtId="0" fontId="34" fillId="13" borderId="38" xfId="0" applyFont="1" applyFill="1" applyBorder="1"/>
    <xf numFmtId="165" fontId="8" fillId="3" borderId="0" xfId="0" applyNumberFormat="1" applyFont="1" applyFill="1" applyBorder="1" applyAlignment="1">
      <alignment horizontal="center" vertical="center"/>
    </xf>
    <xf numFmtId="165" fontId="8" fillId="3" borderId="17" xfId="0" applyNumberFormat="1" applyFont="1" applyFill="1" applyBorder="1" applyAlignment="1">
      <alignment horizontal="center" vertical="center"/>
    </xf>
    <xf numFmtId="0" fontId="17" fillId="28" borderId="40" xfId="0" applyFont="1" applyFill="1" applyBorder="1" applyAlignment="1">
      <alignment horizontal="center" vertical="center"/>
    </xf>
    <xf numFmtId="0" fontId="32" fillId="20" borderId="41" xfId="0" applyFont="1" applyFill="1" applyBorder="1" applyAlignment="1">
      <alignment horizontal="center" vertical="center"/>
    </xf>
    <xf numFmtId="0" fontId="10" fillId="20" borderId="0" xfId="0" applyFont="1" applyFill="1" applyBorder="1" applyAlignment="1">
      <alignment horizontal="right"/>
    </xf>
    <xf numFmtId="165" fontId="9" fillId="3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/>
    <xf numFmtId="14" fontId="0" fillId="0" borderId="0" xfId="0" applyNumberFormat="1" applyBorder="1" applyAlignment="1">
      <alignment horizontal="left" vertical="center"/>
    </xf>
    <xf numFmtId="14" fontId="10" fillId="20" borderId="20" xfId="0" applyNumberFormat="1" applyFont="1" applyFill="1" applyBorder="1" applyAlignment="1">
      <alignment horizontal="left" vertical="center"/>
    </xf>
    <xf numFmtId="0" fontId="10" fillId="20" borderId="24" xfId="0" applyFont="1" applyFill="1" applyBorder="1" applyAlignment="1">
      <alignment horizontal="left" vertical="center"/>
    </xf>
    <xf numFmtId="14" fontId="10" fillId="13" borderId="33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Border="1" applyAlignment="1">
      <alignment horizontal="left"/>
    </xf>
    <xf numFmtId="0" fontId="10" fillId="20" borderId="0" xfId="0" applyFont="1" applyFill="1" applyBorder="1" applyAlignment="1">
      <alignment horizontal="left" vertical="center"/>
    </xf>
    <xf numFmtId="0" fontId="10" fillId="20" borderId="37" xfId="0" applyFont="1" applyFill="1" applyBorder="1" applyAlignment="1">
      <alignment horizontal="left" vertical="center"/>
    </xf>
    <xf numFmtId="164" fontId="10" fillId="13" borderId="2" xfId="0" applyNumberFormat="1" applyFon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0" fontId="10" fillId="3" borderId="33" xfId="0" applyFont="1" applyFill="1" applyBorder="1"/>
    <xf numFmtId="166" fontId="35" fillId="0" borderId="0" xfId="0" applyNumberFormat="1" applyFont="1" applyFill="1" applyAlignment="1">
      <alignment horizontal="center" vertical="center"/>
    </xf>
    <xf numFmtId="16" fontId="35" fillId="0" borderId="0" xfId="0" applyNumberFormat="1" applyFont="1" applyFill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164" fontId="35" fillId="0" borderId="0" xfId="0" applyNumberFormat="1" applyFont="1" applyFill="1" applyAlignment="1">
      <alignment horizontal="center" vertical="center"/>
    </xf>
    <xf numFmtId="164" fontId="35" fillId="0" borderId="0" xfId="0" applyNumberFormat="1" applyFont="1" applyFill="1" applyAlignment="1">
      <alignment horizontal="left" vertic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140"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numFmt numFmtId="1" formatCode="0"/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none">
          <fgColor indexed="64"/>
          <bgColor auto="1"/>
        </patternFill>
      </fill>
    </dxf>
    <dxf>
      <font>
        <i val="0"/>
        <strike val="0"/>
        <outline val="0"/>
        <shadow val="0"/>
        <u val="none"/>
        <vertAlign val="baseline"/>
        <sz val="10"/>
        <color theme="0"/>
        <name val="Consolas"/>
        <family val="3"/>
        <scheme val="none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0"/>
        <name val="Consolas"/>
        <family val="2"/>
        <scheme val="none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none">
          <bgColor auto="1"/>
        </patternFill>
      </fill>
    </dxf>
    <dxf>
      <alignment horizontal="left"/>
    </dxf>
    <dxf>
      <font>
        <color theme="0"/>
      </font>
    </dxf>
    <dxf>
      <fill>
        <patternFill patternType="solid"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none">
          <bgColor auto="1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general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numFmt numFmtId="164" formatCode="#,##0.00\ &quot;€&quot;"/>
    </dxf>
    <dxf>
      <font>
        <b val="0"/>
      </font>
    </dxf>
    <dxf>
      <font>
        <color theme="0"/>
      </font>
    </dxf>
    <dxf>
      <fill>
        <patternFill patternType="solid">
          <bgColor theme="6"/>
        </patternFill>
      </fill>
    </dxf>
    <dxf>
      <font>
        <b/>
      </font>
      <fill>
        <patternFill patternType="none">
          <fgColor indexed="64"/>
          <bgColor indexed="65"/>
        </patternFill>
      </fill>
      <alignment horizontal="center" vertical="center"/>
    </dxf>
    <dxf>
      <font>
        <b/>
      </font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6" formatCode="dd\-mm\-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FF9933"/>
      <color rgb="FF66FF99"/>
      <color rgb="FFCCECFF"/>
      <color rgb="FFFFCC00"/>
      <color rgb="FFDDDDDD"/>
      <color rgb="FF3608E0"/>
      <color rgb="FFFF5A33"/>
      <color rgb="FFFFFF99"/>
      <color rgb="FFFFCC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Répartition</a:t>
            </a:r>
            <a:r>
              <a:rPr lang="fr-FR">
                <a:latin typeface="Consolas" panose="020B0609020204030204" pitchFamily="49" charset="0"/>
              </a:rPr>
              <a:t> </a:t>
            </a: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comptes</a:t>
            </a:r>
            <a:r>
              <a:rPr lang="fr-FR" sz="1000"/>
              <a:t> </a:t>
            </a:r>
          </a:p>
        </c:rich>
      </c:tx>
      <c:layout>
        <c:manualLayout>
          <c:xMode val="edge"/>
          <c:yMode val="edge"/>
          <c:x val="0.1841775900461422"/>
          <c:y val="9.94009572332870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0125662500341037E-2"/>
          <c:y val="0.50951901057391646"/>
          <c:w val="0.93684399208932512"/>
          <c:h val="0.34578747142639638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delete val="1"/>
          </c:dLbls>
          <c:val>
            <c:numRef>
              <c:f>Données!$E$3</c:f>
              <c:numCache>
                <c:formatCode>#.##0\.00\ [$€-40C]</c:formatCode>
                <c:ptCount val="1"/>
                <c:pt idx="0">
                  <c:v>4228.09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B0-408E-B918-7C8565578BDB}"/>
            </c:ext>
          </c:extLst>
        </c:ser>
        <c:ser>
          <c:idx val="1"/>
          <c:order val="1"/>
          <c:spPr>
            <a:solidFill>
              <a:srgbClr val="FFCC66"/>
            </a:solidFill>
            <a:ln>
              <a:noFill/>
            </a:ln>
            <a:effectLst/>
          </c:spPr>
          <c:invertIfNegative val="0"/>
          <c:dLbls>
            <c:delete val="1"/>
          </c:dLbls>
          <c:val>
            <c:numRef>
              <c:f>Données!$F$3</c:f>
              <c:numCache>
                <c:formatCode>#\ ##0.00\ [$€-40C]</c:formatCode>
                <c:ptCount val="1"/>
                <c:pt idx="0">
                  <c:v>152.76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2B0-408E-B918-7C8565578BDB}"/>
            </c:ext>
          </c:extLst>
        </c:ser>
        <c:ser>
          <c:idx val="2"/>
          <c:order val="2"/>
          <c:spPr>
            <a:solidFill>
              <a:srgbClr val="9999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993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D17F-4E35-9B98-9B274A13707F}"/>
              </c:ext>
            </c:extLst>
          </c:dPt>
          <c:dLbls>
            <c:delete val="1"/>
          </c:dLbls>
          <c:val>
            <c:numRef>
              <c:f>Données!$G$3</c:f>
              <c:numCache>
                <c:formatCode>#\ ##0.00\ [$€-40C]</c:formatCode>
                <c:ptCount val="1"/>
                <c:pt idx="0">
                  <c:v>11000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2B0-408E-B918-7C8565578BD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19435776"/>
        <c:axId val="74228288"/>
      </c:barChart>
      <c:valAx>
        <c:axId val="74228288"/>
        <c:scaling>
          <c:orientation val="minMax"/>
        </c:scaling>
        <c:delete val="1"/>
        <c:axPos val="b"/>
        <c:numFmt formatCode="#.##0\.00\ [$€-40C]" sourceLinked="1"/>
        <c:majorTickMark val="none"/>
        <c:minorTickMark val="none"/>
        <c:tickLblPos val="nextTo"/>
        <c:crossAx val="119435776"/>
        <c:crosses val="autoZero"/>
        <c:crossBetween val="between"/>
      </c:valAx>
      <c:catAx>
        <c:axId val="1194357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2282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[Gestioncomptes-Vers-FINAL.xlsm]TcD!Tableau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layout>
        <c:manualLayout>
          <c:xMode val="edge"/>
          <c:yMode val="edge"/>
          <c:x val="0.40029186002474548"/>
          <c:y val="2.3057349627771978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</c:pivotFmt>
      <c:pivotFmt>
        <c:idx val="164"/>
      </c:pivotFmt>
      <c:pivotFmt>
        <c:idx val="165"/>
      </c:pivotFmt>
      <c:pivotFmt>
        <c:idx val="166"/>
      </c:pivotFmt>
      <c:pivotFmt>
        <c:idx val="167"/>
      </c:pivotFmt>
      <c:pivotFmt>
        <c:idx val="168"/>
      </c:pivotFmt>
      <c:pivotFmt>
        <c:idx val="169"/>
      </c:pivotFmt>
      <c:pivotFmt>
        <c:idx val="170"/>
      </c:pivotFmt>
      <c:pivotFmt>
        <c:idx val="171"/>
      </c:pivotFmt>
      <c:pivotFmt>
        <c:idx val="172"/>
      </c:pivotFmt>
      <c:pivotFmt>
        <c:idx val="173"/>
      </c:pivotFmt>
      <c:pivotFmt>
        <c:idx val="174"/>
      </c:pivotFmt>
      <c:pivotFmt>
        <c:idx val="175"/>
      </c:pivotFmt>
      <c:pivotFmt>
        <c:idx val="176"/>
      </c:pivotFmt>
      <c:pivotFmt>
        <c:idx val="177"/>
      </c:pivotFmt>
      <c:pivotFmt>
        <c:idx val="178"/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</c:pivotFmt>
      <c:pivotFmt>
        <c:idx val="180"/>
      </c:pivotFmt>
      <c:pivotFmt>
        <c:idx val="181"/>
      </c:pivotFmt>
      <c:pivotFmt>
        <c:idx val="182"/>
      </c:pivotFmt>
      <c:pivotFmt>
        <c:idx val="183"/>
      </c:pivotFmt>
      <c:pivotFmt>
        <c:idx val="184"/>
      </c:pivotFmt>
      <c:pivotFmt>
        <c:idx val="185"/>
      </c:pivotFmt>
      <c:pivotFmt>
        <c:idx val="186"/>
      </c:pivotFmt>
      <c:pivotFmt>
        <c:idx val="187"/>
      </c:pivotFmt>
      <c:pivotFmt>
        <c:idx val="188"/>
      </c:pivotFmt>
      <c:pivotFmt>
        <c:idx val="189"/>
      </c:pivotFmt>
      <c:pivotFmt>
        <c:idx val="190"/>
      </c:pivotFmt>
      <c:pivotFmt>
        <c:idx val="191"/>
      </c:pivotFmt>
      <c:pivotFmt>
        <c:idx val="192"/>
      </c:pivotFmt>
      <c:pivotFmt>
        <c:idx val="193"/>
      </c:pivotFmt>
      <c:pivotFmt>
        <c:idx val="194"/>
      </c:pivotFmt>
      <c:pivotFmt>
        <c:idx val="195"/>
      </c:pivotFmt>
      <c:pivotFmt>
        <c:idx val="196"/>
      </c:pivotFmt>
      <c:pivotFmt>
        <c:idx val="197"/>
      </c:pivotFmt>
      <c:pivotFmt>
        <c:idx val="198"/>
      </c:pivotFmt>
      <c:pivotFmt>
        <c:idx val="199"/>
      </c:pivotFmt>
      <c:pivotFmt>
        <c:idx val="200"/>
      </c:pivotFmt>
      <c:pivotFmt>
        <c:idx val="201"/>
      </c:pivotFmt>
      <c:pivotFmt>
        <c:idx val="202"/>
      </c:pivotFmt>
      <c:pivotFmt>
        <c:idx val="203"/>
      </c:pivotFmt>
      <c:pivotFmt>
        <c:idx val="204"/>
      </c:pivotFmt>
      <c:pivotFmt>
        <c:idx val="205"/>
      </c:pivotFmt>
      <c:pivotFmt>
        <c:idx val="206"/>
      </c:pivotFmt>
      <c:pivotFmt>
        <c:idx val="207"/>
      </c:pivotFmt>
      <c:pivotFmt>
        <c:idx val="208"/>
      </c:pivotFmt>
      <c:pivotFmt>
        <c:idx val="209"/>
      </c:pivotFmt>
      <c:pivotFmt>
        <c:idx val="210"/>
      </c:pivotFmt>
      <c:pivotFmt>
        <c:idx val="211"/>
      </c:pivotFmt>
      <c:pivotFmt>
        <c:idx val="212"/>
      </c:pivotFmt>
      <c:pivotFmt>
        <c:idx val="213"/>
      </c:pivotFmt>
      <c:pivotFmt>
        <c:idx val="214"/>
      </c:pivotFmt>
      <c:pivotFmt>
        <c:idx val="215"/>
      </c:pivotFmt>
      <c:pivotFmt>
        <c:idx val="216"/>
      </c:pivotFmt>
      <c:pivotFmt>
        <c:idx val="217"/>
      </c:pivotFmt>
      <c:pivotFmt>
        <c:idx val="218"/>
      </c:pivotFmt>
      <c:pivotFmt>
        <c:idx val="219"/>
      </c:pivotFmt>
      <c:pivotFmt>
        <c:idx val="220"/>
      </c:pivotFmt>
      <c:pivotFmt>
        <c:idx val="221"/>
      </c:pivotFmt>
      <c:pivotFmt>
        <c:idx val="222"/>
      </c:pivotFmt>
      <c:pivotFmt>
        <c:idx val="223"/>
      </c:pivotFmt>
      <c:pivotFmt>
        <c:idx val="224"/>
      </c:pivotFmt>
      <c:pivotFmt>
        <c:idx val="225"/>
      </c:pivotFmt>
      <c:pivotFmt>
        <c:idx val="226"/>
      </c:pivotFmt>
      <c:pivotFmt>
        <c:idx val="227"/>
      </c:pivotFmt>
      <c:pivotFmt>
        <c:idx val="228"/>
      </c:pivotFmt>
      <c:pivotFmt>
        <c:idx val="229"/>
      </c:pivotFmt>
      <c:pivotFmt>
        <c:idx val="230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TcD!$B$6</c:f>
              <c:strCache>
                <c:ptCount val="1"/>
                <c:pt idx="0">
                  <c:v> Débit(€)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E338-4DED-83E1-FCE6E638D022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E338-4DED-83E1-FCE6E638D022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E338-4DED-83E1-FCE6E638D022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E338-4DED-83E1-FCE6E638D022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E338-4DED-83E1-FCE6E638D022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E338-4DED-83E1-FCE6E638D022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E338-4DED-83E1-FCE6E638D022}"/>
              </c:ext>
            </c:extLst>
          </c:dPt>
          <c:dPt>
            <c:idx val="7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8-E338-4DED-83E1-FCE6E638D022}"/>
              </c:ext>
            </c:extLst>
          </c:dPt>
          <c:dLbls>
            <c:dLbl>
              <c:idx val="6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338-4DED-83E1-FCE6E638D022}"/>
                </c:ext>
              </c:extLst>
            </c:dLbl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TcD!$A$7:$A$50</c:f>
              <c:multiLvlStrCache>
                <c:ptCount val="22"/>
                <c:lvl>
                  <c:pt idx="0">
                    <c:v>Commerce</c:v>
                  </c:pt>
                  <c:pt idx="1">
                    <c:v>Grande surface</c:v>
                  </c:pt>
                  <c:pt idx="2">
                    <c:v>Restaurant</c:v>
                  </c:pt>
                  <c:pt idx="3">
                    <c:v>Scolarité</c:v>
                  </c:pt>
                  <c:pt idx="4">
                    <c:v>Bricolage-Travaux</c:v>
                  </c:pt>
                  <c:pt idx="5">
                    <c:v>Carburant</c:v>
                  </c:pt>
                  <c:pt idx="6">
                    <c:v>Public</c:v>
                  </c:pt>
                  <c:pt idx="7">
                    <c:v>Dépôt</c:v>
                  </c:pt>
                  <c:pt idx="8">
                    <c:v>Retrait</c:v>
                  </c:pt>
                  <c:pt idx="9">
                    <c:v>Salaire</c:v>
                  </c:pt>
                  <c:pt idx="10">
                    <c:v>Transfert</c:v>
                  </c:pt>
                  <c:pt idx="11">
                    <c:v>Autre</c:v>
                  </c:pt>
                  <c:pt idx="12">
                    <c:v>Mutuelle</c:v>
                  </c:pt>
                  <c:pt idx="13">
                    <c:v>Transfert</c:v>
                  </c:pt>
                  <c:pt idx="14">
                    <c:v>Forfait mobile</c:v>
                  </c:pt>
                  <c:pt idx="15">
                    <c:v>Assurance auto-scooter</c:v>
                  </c:pt>
                  <c:pt idx="16">
                    <c:v>Crédit auto</c:v>
                  </c:pt>
                  <c:pt idx="17">
                    <c:v>x</c:v>
                  </c:pt>
                  <c:pt idx="18">
                    <c:v>Scolarité</c:v>
                  </c:pt>
                  <c:pt idx="19">
                    <c:v>Electricité</c:v>
                  </c:pt>
                  <c:pt idx="20">
                    <c:v>Assurance crédit</c:v>
                  </c:pt>
                  <c:pt idx="21">
                    <c:v>Médecin</c:v>
                  </c:pt>
                </c:lvl>
                <c:lvl>
                  <c:pt idx="0">
                    <c:v>ALIMENTATION</c:v>
                  </c:pt>
                  <c:pt idx="3">
                    <c:v>FRAIS ANNEXES</c:v>
                  </c:pt>
                  <c:pt idx="4">
                    <c:v>HABITATION</c:v>
                  </c:pt>
                  <c:pt idx="5">
                    <c:v>TRANSPORT</c:v>
                  </c:pt>
                  <c:pt idx="7">
                    <c:v>FINANCE</c:v>
                  </c:pt>
                  <c:pt idx="11">
                    <c:v>HABITATION</c:v>
                  </c:pt>
                  <c:pt idx="12">
                    <c:v>SANTE</c:v>
                  </c:pt>
                  <c:pt idx="13">
                    <c:v>FINANCE</c:v>
                  </c:pt>
                  <c:pt idx="14">
                    <c:v>FRAIS ANNEXES</c:v>
                  </c:pt>
                  <c:pt idx="15">
                    <c:v>TRANSPORT</c:v>
                  </c:pt>
                  <c:pt idx="17">
                    <c:v>x</c:v>
                  </c:pt>
                  <c:pt idx="18">
                    <c:v>FRAIS ANNEXES</c:v>
                  </c:pt>
                  <c:pt idx="19">
                    <c:v>HABITATION</c:v>
                  </c:pt>
                  <c:pt idx="21">
                    <c:v>SANTE</c:v>
                  </c:pt>
                </c:lvl>
                <c:lvl>
                  <c:pt idx="0">
                    <c:v>CB</c:v>
                  </c:pt>
                  <c:pt idx="7">
                    <c:v>Virement</c:v>
                  </c:pt>
                  <c:pt idx="13">
                    <c:v>Apport</c:v>
                  </c:pt>
                  <c:pt idx="14">
                    <c:v>Prélévement</c:v>
                  </c:pt>
                  <c:pt idx="17">
                    <c:v>Ch N° 1405013</c:v>
                  </c:pt>
                  <c:pt idx="18">
                    <c:v>Prélèvement</c:v>
                  </c:pt>
                  <c:pt idx="21">
                    <c:v>Ch N° 1405014</c:v>
                  </c:pt>
                </c:lvl>
              </c:multiLvlStrCache>
            </c:multiLvlStrRef>
          </c:cat>
          <c:val>
            <c:numRef>
              <c:f>TcD!$B$7:$B$50</c:f>
              <c:numCache>
                <c:formatCode>#\ ##0.00\ "€"</c:formatCode>
                <c:ptCount val="22"/>
                <c:pt idx="0">
                  <c:v>-60.67</c:v>
                </c:pt>
                <c:pt idx="1">
                  <c:v>-300.02999999999997</c:v>
                </c:pt>
                <c:pt idx="2">
                  <c:v>-81</c:v>
                </c:pt>
                <c:pt idx="3">
                  <c:v>-146.66</c:v>
                </c:pt>
                <c:pt idx="4">
                  <c:v>-283.18</c:v>
                </c:pt>
                <c:pt idx="5">
                  <c:v>-58.87</c:v>
                </c:pt>
                <c:pt idx="6">
                  <c:v>-8.4499999999999993</c:v>
                </c:pt>
                <c:pt idx="8">
                  <c:v>-10</c:v>
                </c:pt>
                <c:pt idx="10">
                  <c:v>-3500</c:v>
                </c:pt>
                <c:pt idx="14">
                  <c:v>-23.98</c:v>
                </c:pt>
                <c:pt idx="15">
                  <c:v>-165.27</c:v>
                </c:pt>
                <c:pt idx="16">
                  <c:v>-321.61</c:v>
                </c:pt>
                <c:pt idx="17">
                  <c:v>-50</c:v>
                </c:pt>
                <c:pt idx="18">
                  <c:v>-209.44</c:v>
                </c:pt>
                <c:pt idx="19">
                  <c:v>-339.49</c:v>
                </c:pt>
                <c:pt idx="20">
                  <c:v>-164.16</c:v>
                </c:pt>
                <c:pt idx="21">
                  <c:v>-50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solidFill>
                      <a:schemeClr val="tx1"/>
                    </a:solidFill>
                  </a:ln>
                  <a:scene3d>
                    <a:camera prst="orthographicFront"/>
                    <a:lightRig rig="threePt" dir="t"/>
                  </a:scene3d>
                  <a:sp3d>
                    <a:bevelT/>
                  </a:sp3d>
                </c14:spPr>
              </c14:invertSolidFillFmt>
            </c:ext>
            <c:ext xmlns:c16="http://schemas.microsoft.com/office/drawing/2014/chart" uri="{C3380CC4-5D6E-409C-BE32-E72D297353CC}">
              <c16:uniqueId val="{00000000-1545-4200-B6A3-7B384252E097}"/>
            </c:ext>
          </c:extLst>
        </c:ser>
        <c:ser>
          <c:idx val="1"/>
          <c:order val="1"/>
          <c:tx>
            <c:strRef>
              <c:f>TcD!$C$6</c:f>
              <c:strCache>
                <c:ptCount val="1"/>
                <c:pt idx="0">
                  <c:v> Crédit(€)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chemeClr val="tx1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338-4DED-83E1-FCE6E638D02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338-4DED-83E1-FCE6E638D02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E338-4DED-83E1-FCE6E638D02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E338-4DED-83E1-FCE6E638D02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E338-4DED-83E1-FCE6E638D02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E338-4DED-83E1-FCE6E638D02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F-E338-4DED-83E1-FCE6E638D02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0-E338-4DED-83E1-FCE6E638D022}"/>
              </c:ext>
            </c:extLst>
          </c:dPt>
          <c:dLbls>
            <c:numFmt formatCode="#,##0.00\ &quot;€&quot;" sourceLinked="0"/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TcD!$A$7:$A$50</c:f>
              <c:multiLvlStrCache>
                <c:ptCount val="22"/>
                <c:lvl>
                  <c:pt idx="0">
                    <c:v>Commerce</c:v>
                  </c:pt>
                  <c:pt idx="1">
                    <c:v>Grande surface</c:v>
                  </c:pt>
                  <c:pt idx="2">
                    <c:v>Restaurant</c:v>
                  </c:pt>
                  <c:pt idx="3">
                    <c:v>Scolarité</c:v>
                  </c:pt>
                  <c:pt idx="4">
                    <c:v>Bricolage-Travaux</c:v>
                  </c:pt>
                  <c:pt idx="5">
                    <c:v>Carburant</c:v>
                  </c:pt>
                  <c:pt idx="6">
                    <c:v>Public</c:v>
                  </c:pt>
                  <c:pt idx="7">
                    <c:v>Dépôt</c:v>
                  </c:pt>
                  <c:pt idx="8">
                    <c:v>Retrait</c:v>
                  </c:pt>
                  <c:pt idx="9">
                    <c:v>Salaire</c:v>
                  </c:pt>
                  <c:pt idx="10">
                    <c:v>Transfert</c:v>
                  </c:pt>
                  <c:pt idx="11">
                    <c:v>Autre</c:v>
                  </c:pt>
                  <c:pt idx="12">
                    <c:v>Mutuelle</c:v>
                  </c:pt>
                  <c:pt idx="13">
                    <c:v>Transfert</c:v>
                  </c:pt>
                  <c:pt idx="14">
                    <c:v>Forfait mobile</c:v>
                  </c:pt>
                  <c:pt idx="15">
                    <c:v>Assurance auto-scooter</c:v>
                  </c:pt>
                  <c:pt idx="16">
                    <c:v>Crédit auto</c:v>
                  </c:pt>
                  <c:pt idx="17">
                    <c:v>x</c:v>
                  </c:pt>
                  <c:pt idx="18">
                    <c:v>Scolarité</c:v>
                  </c:pt>
                  <c:pt idx="19">
                    <c:v>Electricité</c:v>
                  </c:pt>
                  <c:pt idx="20">
                    <c:v>Assurance crédit</c:v>
                  </c:pt>
                  <c:pt idx="21">
                    <c:v>Médecin</c:v>
                  </c:pt>
                </c:lvl>
                <c:lvl>
                  <c:pt idx="0">
                    <c:v>ALIMENTATION</c:v>
                  </c:pt>
                  <c:pt idx="3">
                    <c:v>FRAIS ANNEXES</c:v>
                  </c:pt>
                  <c:pt idx="4">
                    <c:v>HABITATION</c:v>
                  </c:pt>
                  <c:pt idx="5">
                    <c:v>TRANSPORT</c:v>
                  </c:pt>
                  <c:pt idx="7">
                    <c:v>FINANCE</c:v>
                  </c:pt>
                  <c:pt idx="11">
                    <c:v>HABITATION</c:v>
                  </c:pt>
                  <c:pt idx="12">
                    <c:v>SANTE</c:v>
                  </c:pt>
                  <c:pt idx="13">
                    <c:v>FINANCE</c:v>
                  </c:pt>
                  <c:pt idx="14">
                    <c:v>FRAIS ANNEXES</c:v>
                  </c:pt>
                  <c:pt idx="15">
                    <c:v>TRANSPORT</c:v>
                  </c:pt>
                  <c:pt idx="17">
                    <c:v>x</c:v>
                  </c:pt>
                  <c:pt idx="18">
                    <c:v>FRAIS ANNEXES</c:v>
                  </c:pt>
                  <c:pt idx="19">
                    <c:v>HABITATION</c:v>
                  </c:pt>
                  <c:pt idx="21">
                    <c:v>SANTE</c:v>
                  </c:pt>
                </c:lvl>
                <c:lvl>
                  <c:pt idx="0">
                    <c:v>CB</c:v>
                  </c:pt>
                  <c:pt idx="7">
                    <c:v>Virement</c:v>
                  </c:pt>
                  <c:pt idx="13">
                    <c:v>Apport</c:v>
                  </c:pt>
                  <c:pt idx="14">
                    <c:v>Prélévement</c:v>
                  </c:pt>
                  <c:pt idx="17">
                    <c:v>Ch N° 1405013</c:v>
                  </c:pt>
                  <c:pt idx="18">
                    <c:v>Prélèvement</c:v>
                  </c:pt>
                  <c:pt idx="21">
                    <c:v>Ch N° 1405014</c:v>
                  </c:pt>
                </c:lvl>
              </c:multiLvlStrCache>
            </c:multiLvlStrRef>
          </c:cat>
          <c:val>
            <c:numRef>
              <c:f>TcD!$C$7:$C$50</c:f>
              <c:numCache>
                <c:formatCode>#\ ##0.00\ "€"</c:formatCode>
                <c:ptCount val="22"/>
                <c:pt idx="4">
                  <c:v>86.5</c:v>
                </c:pt>
                <c:pt idx="7">
                  <c:v>16.059999999999999</c:v>
                </c:pt>
                <c:pt idx="9">
                  <c:v>2000</c:v>
                </c:pt>
                <c:pt idx="11">
                  <c:v>157.87</c:v>
                </c:pt>
                <c:pt idx="12">
                  <c:v>21</c:v>
                </c:pt>
                <c:pt idx="13">
                  <c:v>3500.17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45-4200-B6A3-7B384252E09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20596480"/>
        <c:axId val="74230592"/>
      </c:barChart>
      <c:catAx>
        <c:axId val="120596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4230592"/>
        <c:crosses val="autoZero"/>
        <c:auto val="1"/>
        <c:lblAlgn val="ctr"/>
        <c:lblOffset val="100"/>
        <c:noMultiLvlLbl val="0"/>
      </c:catAx>
      <c:valAx>
        <c:axId val="74230592"/>
        <c:scaling>
          <c:orientation val="minMax"/>
        </c:scaling>
        <c:delete val="0"/>
        <c:axPos val="l"/>
        <c:numFmt formatCode="#\ ##0.00\ &quot;€&quot;" sourceLinked="1"/>
        <c:majorTickMark val="out"/>
        <c:minorTickMark val="none"/>
        <c:tickLblPos val="nextTo"/>
        <c:crossAx val="120596480"/>
        <c:crosses val="autoZero"/>
        <c:crossBetween val="between"/>
      </c:valAx>
      <c:dTable>
        <c:showHorzBorder val="1"/>
        <c:showVertBorder val="1"/>
        <c:showOutline val="1"/>
        <c:showKeys val="0"/>
      </c:dTable>
      <c:spPr>
        <a:noFill/>
        <a:ln>
          <a:noFill/>
        </a:ln>
        <a:effectLst/>
        <a:sp3d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comptes en %</a:t>
            </a:r>
            <a:endParaRPr lang="fr-FR" sz="1200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7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2-9BAB-4C53-985D-972C78CBC788}"/>
              </c:ext>
            </c:extLst>
          </c:dPt>
          <c:dPt>
            <c:idx val="1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9BAB-4C53-985D-972C78CBC788}"/>
              </c:ext>
            </c:extLst>
          </c:dPt>
          <c:dPt>
            <c:idx val="2"/>
            <c:bubble3D val="0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4-9BAB-4C53-985D-972C78CBC788}"/>
              </c:ext>
            </c:extLst>
          </c:dPt>
          <c:dLbls>
            <c:dLbl>
              <c:idx val="0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/>
                    </a:pPr>
                    <a:fld id="{6708381F-4C64-412C-BEA4-CD25A2BE7F67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9BAB-4C53-985D-972C78CBC788}"/>
                </c:ext>
              </c:extLst>
            </c:dLbl>
            <c:dLbl>
              <c:idx val="1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BAB-4C53-985D-972C78CBC788}"/>
                </c:ext>
              </c:extLst>
            </c:dLbl>
            <c:dLbl>
              <c:idx val="2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9BAB-4C53-985D-972C78CBC788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BAB-4C53-985D-972C78CBC788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TcD!$K$3:$M$3</c:f>
              <c:numCache>
                <c:formatCode>General</c:formatCode>
                <c:ptCount val="3"/>
                <c:pt idx="0">
                  <c:v>4228.09</c:v>
                </c:pt>
                <c:pt idx="1">
                  <c:v>152.76</c:v>
                </c:pt>
                <c:pt idx="2">
                  <c:v>11000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AB-4C53-985D-972C78CBC788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 CJ hebdomadaire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TcD!$V$7:$V$14</c:f>
              <c:numCache>
                <c:formatCode>m/d/yyyy</c:formatCode>
                <c:ptCount val="8"/>
                <c:pt idx="0">
                  <c:v>44347</c:v>
                </c:pt>
                <c:pt idx="1">
                  <c:v>44348</c:v>
                </c:pt>
                <c:pt idx="2">
                  <c:v>44349</c:v>
                </c:pt>
                <c:pt idx="3">
                  <c:v>44350</c:v>
                </c:pt>
                <c:pt idx="4">
                  <c:v>44351</c:v>
                </c:pt>
                <c:pt idx="5">
                  <c:v>44354</c:v>
                </c:pt>
                <c:pt idx="6">
                  <c:v>44355</c:v>
                </c:pt>
                <c:pt idx="7">
                  <c:v>44356</c:v>
                </c:pt>
              </c:numCache>
            </c:numRef>
          </c:cat>
          <c:val>
            <c:numRef>
              <c:f>TcD!$W$7:$W$14</c:f>
              <c:numCache>
                <c:formatCode>#\ ##0.00\ "€"</c:formatCode>
                <c:ptCount val="8"/>
                <c:pt idx="0">
                  <c:v>6227.8940000000011</c:v>
                </c:pt>
                <c:pt idx="1">
                  <c:v>9618.3133333333335</c:v>
                </c:pt>
                <c:pt idx="2">
                  <c:v>6077.9</c:v>
                </c:pt>
                <c:pt idx="3">
                  <c:v>5823.8850000000002</c:v>
                </c:pt>
                <c:pt idx="4">
                  <c:v>5615.54</c:v>
                </c:pt>
                <c:pt idx="5">
                  <c:v>4626.8027272727277</c:v>
                </c:pt>
                <c:pt idx="6">
                  <c:v>4211.4666666666672</c:v>
                </c:pt>
                <c:pt idx="7">
                  <c:v>4203.09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461-4D35-9614-63B0D6AE30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9115103"/>
        <c:axId val="1399123839"/>
      </c:lineChart>
      <c:dateAx>
        <c:axId val="1399115103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123839"/>
        <c:crosses val="autoZero"/>
        <c:auto val="1"/>
        <c:lblOffset val="100"/>
        <c:baseTimeUnit val="days"/>
      </c:dateAx>
      <c:valAx>
        <c:axId val="1399123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1151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19</xdr:row>
          <xdr:rowOff>133350</xdr:rowOff>
        </xdr:from>
        <xdr:to>
          <xdr:col>4</xdr:col>
          <xdr:colOff>457200</xdr:colOff>
          <xdr:row>21</xdr:row>
          <xdr:rowOff>161925</xdr:rowOff>
        </xdr:to>
        <xdr:sp macro="" textlink="">
          <xdr:nvSpPr>
            <xdr:cNvPr id="1028" name="Valide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304800</xdr:colOff>
          <xdr:row>2</xdr:row>
          <xdr:rowOff>9525</xdr:rowOff>
        </xdr:from>
        <xdr:to>
          <xdr:col>2</xdr:col>
          <xdr:colOff>1733550</xdr:colOff>
          <xdr:row>2</xdr:row>
          <xdr:rowOff>333375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381000</xdr:colOff>
      <xdr:row>0</xdr:row>
      <xdr:rowOff>0</xdr:rowOff>
    </xdr:from>
    <xdr:to>
      <xdr:col>9</xdr:col>
      <xdr:colOff>3974524</xdr:colOff>
      <xdr:row>2</xdr:row>
      <xdr:rowOff>523875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306102</xdr:colOff>
      <xdr:row>0</xdr:row>
      <xdr:rowOff>284452</xdr:rowOff>
    </xdr:from>
    <xdr:to>
      <xdr:col>0</xdr:col>
      <xdr:colOff>1548679</xdr:colOff>
      <xdr:row>2</xdr:row>
      <xdr:rowOff>139412</xdr:rowOff>
    </xdr:to>
    <xdr:sp macro="[0]!Module2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06102" y="284452"/>
          <a:ext cx="1242577" cy="302635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2</xdr:col>
      <xdr:colOff>1896775</xdr:colOff>
      <xdr:row>0</xdr:row>
      <xdr:rowOff>10826</xdr:rowOff>
    </xdr:from>
    <xdr:to>
      <xdr:col>3</xdr:col>
      <xdr:colOff>847725</xdr:colOff>
      <xdr:row>2</xdr:row>
      <xdr:rowOff>425269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25825" y="10826"/>
          <a:ext cx="865475" cy="8621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59532</xdr:colOff>
      <xdr:row>8</xdr:row>
      <xdr:rowOff>107153</xdr:rowOff>
    </xdr:from>
    <xdr:to>
      <xdr:col>13</xdr:col>
      <xdr:colOff>1119187</xdr:colOff>
      <xdr:row>50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631031</xdr:colOff>
      <xdr:row>0</xdr:row>
      <xdr:rowOff>0</xdr:rowOff>
    </xdr:from>
    <xdr:to>
      <xdr:col>19</xdr:col>
      <xdr:colOff>666751</xdr:colOff>
      <xdr:row>4</xdr:row>
      <xdr:rowOff>305604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1091406</xdr:colOff>
      <xdr:row>1</xdr:row>
      <xdr:rowOff>250032</xdr:rowOff>
    </xdr:from>
    <xdr:to>
      <xdr:col>5</xdr:col>
      <xdr:colOff>206058</xdr:colOff>
      <xdr:row>4</xdr:row>
      <xdr:rowOff>88635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99187" y="488157"/>
          <a:ext cx="960120" cy="957791"/>
        </a:xfrm>
        <a:prstGeom prst="rect">
          <a:avLst/>
        </a:prstGeom>
      </xdr:spPr>
    </xdr:pic>
    <xdr:clientData/>
  </xdr:twoCellAnchor>
  <xdr:twoCellAnchor>
    <xdr:from>
      <xdr:col>4</xdr:col>
      <xdr:colOff>1083468</xdr:colOff>
      <xdr:row>52</xdr:row>
      <xdr:rowOff>142875</xdr:rowOff>
    </xdr:from>
    <xdr:to>
      <xdr:col>13</xdr:col>
      <xdr:colOff>428625</xdr:colOff>
      <xdr:row>68</xdr:row>
      <xdr:rowOff>83343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Esteban" refreshedDate="44356.891762037034" createdVersion="7" refreshedVersion="7" minRefreshableVersion="3" recordCount="44" xr:uid="{00000000-000A-0000-FFFF-FFFF06000000}">
  <cacheSource type="worksheet">
    <worksheetSource name="T_Données"/>
  </cacheSource>
  <cacheFields count="11">
    <cacheField name="Date" numFmtId="166">
      <sharedItems containsSemiMixedTypes="0" containsNonDate="0" containsDate="1" containsString="0" minDate="2021-05-30T00:00:00" maxDate="2021-06-29T00:00:00" count="12"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5T00:00:00"/>
        <d v="2021-06-08T00:00:00"/>
        <d v="2021-06-28T00:00:00" u="1"/>
        <d v="2021-06-09T00:00:00" u="1"/>
        <d v="2021-06-10T00:00:00" u="1"/>
      </sharedItems>
    </cacheField>
    <cacheField name="Compte" numFmtId="0">
      <sharedItems containsBlank="1" count="4">
        <m/>
        <s v="LA BANQUE POSTALE - CP"/>
        <s v="LA BANQUE POSTALE - CJ"/>
        <s v="LIVRET A - CP"/>
      </sharedItems>
    </cacheField>
    <cacheField name="Mode" numFmtId="0">
      <sharedItems containsBlank="1" containsMixedTypes="1" containsNumber="1" minValue="-165.27" maxValue="-165.27" count="10">
        <m/>
        <s v="CB"/>
        <s v="Virement"/>
        <s v="Paypal"/>
        <s v="Apport"/>
        <s v="Ch N° 1405013"/>
        <s v="Prélévement"/>
        <s v="Prélèvement"/>
        <s v="Ch N° 1405014"/>
        <n v="-165.27" u="1"/>
      </sharedItems>
    </cacheField>
    <cacheField name="Catégorie" numFmtId="164">
      <sharedItems containsBlank="1" count="16">
        <m/>
        <s v="BEAUTE-MODE"/>
        <s v="FINANCE"/>
        <s v="TRANSPORT"/>
        <s v="ALIMENTATION"/>
        <s v="LOISIRS"/>
        <s v="HABITATION"/>
        <s v="x"/>
        <s v="FRAIS ANNEXES"/>
        <s v="SANTE"/>
        <s v="Mutuelle" u="1"/>
        <s v="ANIMALERIE-JARDINAGE" u="1"/>
        <s v="Retrait" u="1"/>
        <s v="Fibre" u="1"/>
        <s v="Forfait mobile" u="1"/>
        <s v="HABILLEMENT" u="1"/>
      </sharedItems>
    </cacheField>
    <cacheField name="S/Catégorie " numFmtId="164">
      <sharedItems containsBlank="1" count="26">
        <m/>
        <s v="Bijoux"/>
        <s v="Salaire"/>
        <s v="Public"/>
        <s v="Grande surface"/>
        <s v="Restaurant"/>
        <s v="Commerce"/>
        <s v="Informatique Hight-tech"/>
        <s v="Transfert"/>
        <s v="Bricolage-Travaux"/>
        <s v="Carburant"/>
        <s v="Dépôt"/>
        <s v="Retrait"/>
        <s v="Coiffeur"/>
        <s v="x"/>
        <s v="Forfait mobile"/>
        <s v="Assurance auto-scooter"/>
        <s v="Crédit auto"/>
        <s v="Electricité"/>
        <s v="Scolarité"/>
        <s v="Assurance crédit"/>
        <s v="Médecin"/>
        <s v="Autre"/>
        <s v="Mutuelle"/>
        <s v="Cotisation" u="1"/>
        <s v="Fibre" u="1"/>
      </sharedItems>
    </cacheField>
    <cacheField name="Débit(€)" numFmtId="164">
      <sharedItems containsString="0" containsBlank="1" containsNumber="1" minValue="-3500" maxValue="-0.99"/>
    </cacheField>
    <cacheField name="Crédit(€)" numFmtId="164">
      <sharedItems containsString="0" containsBlank="1" containsNumber="1" minValue="10" maxValue="3500.17"/>
    </cacheField>
    <cacheField name="Commentaires" numFmtId="164">
      <sharedItems containsBlank="1"/>
    </cacheField>
    <cacheField name="BPostale-CJ" numFmtId="164">
      <sharedItems containsString="0" containsBlank="1" containsNumber="1" minValue="4059.33" maxValue="9656.33"/>
    </cacheField>
    <cacheField name="Bpostale-CP" numFmtId="164">
      <sharedItems containsString="0" containsBlank="1" containsNumber="1" minValue="152.76" maxValue="479.14"/>
    </cacheField>
    <cacheField name="Livret A-CP" numFmtId="164">
      <sharedItems containsString="0" containsBlank="1" containsNumber="1" containsInteger="1" minValue="7390" maxValue="1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">
  <r>
    <x v="0"/>
    <x v="0"/>
    <x v="0"/>
    <x v="0"/>
    <x v="0"/>
    <m/>
    <m/>
    <m/>
    <n v="4269.3"/>
    <n v="479.14"/>
    <n v="7390"/>
  </r>
  <r>
    <x v="0"/>
    <x v="1"/>
    <x v="1"/>
    <x v="1"/>
    <x v="1"/>
    <n v="-59"/>
    <m/>
    <s v="HISTOIRE D'OR : bague Eva"/>
    <m/>
    <n v="420.14"/>
    <m/>
  </r>
  <r>
    <x v="1"/>
    <x v="2"/>
    <x v="2"/>
    <x v="2"/>
    <x v="2"/>
    <m/>
    <n v="2000"/>
    <s v="Salaire Adila"/>
    <n v="6269.3"/>
    <m/>
    <m/>
  </r>
  <r>
    <x v="1"/>
    <x v="2"/>
    <x v="1"/>
    <x v="3"/>
    <x v="3"/>
    <n v="-8.4499999999999993"/>
    <m/>
    <s v="RATP : carnet tickets 1/2 tarif "/>
    <n v="6260.85"/>
    <m/>
    <m/>
  </r>
  <r>
    <x v="1"/>
    <x v="2"/>
    <x v="1"/>
    <x v="4"/>
    <x v="4"/>
    <n v="-19.52"/>
    <m/>
    <s v="CASINO"/>
    <n v="6241.33"/>
    <m/>
    <m/>
  </r>
  <r>
    <x v="1"/>
    <x v="2"/>
    <x v="1"/>
    <x v="4"/>
    <x v="5"/>
    <n v="-29.5"/>
    <m/>
    <s v="SUSHI KING"/>
    <n v="6211.83"/>
    <m/>
    <m/>
  </r>
  <r>
    <x v="1"/>
    <x v="2"/>
    <x v="1"/>
    <x v="4"/>
    <x v="6"/>
    <n v="-55.67"/>
    <m/>
    <s v="PRIMEURS"/>
    <n v="6156.16"/>
    <m/>
    <m/>
  </r>
  <r>
    <x v="1"/>
    <x v="1"/>
    <x v="3"/>
    <x v="5"/>
    <x v="7"/>
    <n v="-62.43"/>
    <m/>
    <s v="ADOBE : photoshop-éléments 2021"/>
    <m/>
    <n v="357.71"/>
    <m/>
  </r>
  <r>
    <x v="2"/>
    <x v="2"/>
    <x v="4"/>
    <x v="2"/>
    <x v="8"/>
    <m/>
    <n v="3500.17"/>
    <s v="EDP : Epargne salarial ( transit livret A)"/>
    <n v="9656.33"/>
    <m/>
    <m/>
  </r>
  <r>
    <x v="2"/>
    <x v="2"/>
    <x v="1"/>
    <x v="6"/>
    <x v="9"/>
    <n v="-27.59"/>
    <m/>
    <s v="AMAZON : support mural TV"/>
    <n v="9628.74"/>
    <m/>
    <m/>
  </r>
  <r>
    <x v="2"/>
    <x v="2"/>
    <x v="1"/>
    <x v="3"/>
    <x v="10"/>
    <n v="-58.87"/>
    <m/>
    <s v="ESSO : hyundai"/>
    <n v="9569.8700000000008"/>
    <m/>
    <m/>
  </r>
  <r>
    <x v="3"/>
    <x v="2"/>
    <x v="2"/>
    <x v="2"/>
    <x v="8"/>
    <n v="-3500"/>
    <m/>
    <s v="EDP : Epargne salariale"/>
    <n v="6069.87"/>
    <m/>
    <m/>
  </r>
  <r>
    <x v="3"/>
    <x v="3"/>
    <x v="2"/>
    <x v="2"/>
    <x v="8"/>
    <m/>
    <n v="3500"/>
    <s v="EDP : Epargne salariale"/>
    <m/>
    <m/>
    <n v="10890"/>
  </r>
  <r>
    <x v="3"/>
    <x v="1"/>
    <x v="3"/>
    <x v="5"/>
    <x v="7"/>
    <n v="-17"/>
    <m/>
    <s v="EXCEL PRATIQUE : cours VBA"/>
    <m/>
    <n v="340.71"/>
    <m/>
  </r>
  <r>
    <x v="3"/>
    <x v="2"/>
    <x v="2"/>
    <x v="2"/>
    <x v="11"/>
    <m/>
    <n v="16.059999999999999"/>
    <s v="CREDIT AGRICOLE : cloture du compte"/>
    <n v="6085.93"/>
    <m/>
    <m/>
  </r>
  <r>
    <x v="4"/>
    <x v="2"/>
    <x v="2"/>
    <x v="2"/>
    <x v="12"/>
    <n v="-10"/>
    <m/>
    <s v="CJ&gt;livret A : suite cloture compte"/>
    <n v="6075.93"/>
    <m/>
    <m/>
  </r>
  <r>
    <x v="4"/>
    <x v="3"/>
    <x v="2"/>
    <x v="2"/>
    <x v="11"/>
    <m/>
    <n v="10"/>
    <s v="CJ&gt;livret A : suite cloture compte"/>
    <m/>
    <m/>
    <n v="10900"/>
  </r>
  <r>
    <x v="4"/>
    <x v="2"/>
    <x v="1"/>
    <x v="4"/>
    <x v="4"/>
    <n v="-238.9"/>
    <m/>
    <s v="CARREFOUR"/>
    <n v="5837.03"/>
    <m/>
    <m/>
  </r>
  <r>
    <x v="4"/>
    <x v="2"/>
    <x v="1"/>
    <x v="6"/>
    <x v="9"/>
    <n v="-119.99"/>
    <m/>
    <s v="LEROY MERLIN : store vélux,..."/>
    <n v="5717.04"/>
    <m/>
    <m/>
  </r>
  <r>
    <x v="4"/>
    <x v="2"/>
    <x v="1"/>
    <x v="4"/>
    <x v="5"/>
    <n v="-51.5"/>
    <m/>
    <s v="SUSHI KING"/>
    <n v="5665.54"/>
    <m/>
    <m/>
  </r>
  <r>
    <x v="4"/>
    <x v="1"/>
    <x v="3"/>
    <x v="5"/>
    <x v="7"/>
    <n v="-19.989999999999998"/>
    <m/>
    <s v="AVANQUEST : Berlitz anglais"/>
    <m/>
    <n v="320.72000000000003"/>
    <m/>
  </r>
  <r>
    <x v="4"/>
    <x v="1"/>
    <x v="3"/>
    <x v="5"/>
    <x v="7"/>
    <n v="-9.98"/>
    <m/>
    <s v="ASHAMPOO : Backup PRO 15"/>
    <m/>
    <n v="310.74"/>
    <m/>
  </r>
  <r>
    <x v="5"/>
    <x v="1"/>
    <x v="3"/>
    <x v="5"/>
    <x v="7"/>
    <n v="-0.99"/>
    <m/>
    <s v="MICROSOFT : thème"/>
    <m/>
    <n v="309.75"/>
    <m/>
  </r>
  <r>
    <x v="5"/>
    <x v="1"/>
    <x v="1"/>
    <x v="1"/>
    <x v="13"/>
    <n v="-30"/>
    <m/>
    <s v="ESCALE COIFFURE "/>
    <m/>
    <n v="279.75"/>
    <m/>
  </r>
  <r>
    <x v="5"/>
    <x v="2"/>
    <x v="5"/>
    <x v="7"/>
    <x v="14"/>
    <n v="-50"/>
    <m/>
    <s v="Ordre non reporté"/>
    <n v="5615.54"/>
    <m/>
    <m/>
  </r>
  <r>
    <x v="5"/>
    <x v="3"/>
    <x v="2"/>
    <x v="2"/>
    <x v="11"/>
    <m/>
    <n v="100"/>
    <s v="CP&gt;Livret A"/>
    <m/>
    <m/>
    <n v="11000"/>
  </r>
  <r>
    <x v="5"/>
    <x v="1"/>
    <x v="2"/>
    <x v="2"/>
    <x v="12"/>
    <n v="-100"/>
    <m/>
    <s v="CP&gt;Livret A"/>
    <m/>
    <n v="179.75"/>
    <m/>
  </r>
  <r>
    <x v="6"/>
    <x v="2"/>
    <x v="6"/>
    <x v="8"/>
    <x v="15"/>
    <n v="-11.99"/>
    <m/>
    <s v="Forfait SOSH Alex"/>
    <n v="5603.55"/>
    <m/>
    <m/>
  </r>
  <r>
    <x v="6"/>
    <x v="2"/>
    <x v="6"/>
    <x v="8"/>
    <x v="15"/>
    <n v="-11.99"/>
    <m/>
    <s v="Forfait SOSH Eva"/>
    <n v="5591.56"/>
    <m/>
    <m/>
  </r>
  <r>
    <x v="7"/>
    <x v="2"/>
    <x v="6"/>
    <x v="3"/>
    <x v="16"/>
    <n v="-165.27"/>
    <m/>
    <s v="MACIF"/>
    <n v="5426.29"/>
    <m/>
    <m/>
  </r>
  <r>
    <x v="6"/>
    <x v="2"/>
    <x v="6"/>
    <x v="3"/>
    <x v="17"/>
    <n v="-321.61"/>
    <m/>
    <s v="DIAC : crédit hyundai"/>
    <n v="5104.68"/>
    <m/>
    <m/>
  </r>
  <r>
    <x v="6"/>
    <x v="2"/>
    <x v="7"/>
    <x v="6"/>
    <x v="18"/>
    <n v="-339.49"/>
    <m/>
    <s v="ERDF"/>
    <n v="4765.1899999999996"/>
    <m/>
    <m/>
  </r>
  <r>
    <x v="6"/>
    <x v="2"/>
    <x v="7"/>
    <x v="8"/>
    <x v="19"/>
    <n v="-209.44"/>
    <m/>
    <s v="EPIN"/>
    <n v="4555.75"/>
    <m/>
    <m/>
  </r>
  <r>
    <x v="6"/>
    <x v="2"/>
    <x v="7"/>
    <x v="6"/>
    <x v="20"/>
    <n v="-164.16"/>
    <m/>
    <s v="CSF assurance"/>
    <n v="4391.59"/>
    <m/>
    <m/>
  </r>
  <r>
    <x v="6"/>
    <x v="2"/>
    <x v="8"/>
    <x v="9"/>
    <x v="21"/>
    <n v="-50"/>
    <m/>
    <s v="Remplaçante Dct CORCOS - Adila + Alex"/>
    <n v="4341.59"/>
    <m/>
    <m/>
  </r>
  <r>
    <x v="6"/>
    <x v="2"/>
    <x v="1"/>
    <x v="8"/>
    <x v="19"/>
    <n v="-146.66"/>
    <m/>
    <s v="ACADOMIA"/>
    <n v="4194.93"/>
    <m/>
    <m/>
  </r>
  <r>
    <x v="6"/>
    <x v="2"/>
    <x v="1"/>
    <x v="6"/>
    <x v="9"/>
    <n v="-135.6"/>
    <m/>
    <s v="LEROY MERLIN"/>
    <n v="4059.33"/>
    <m/>
    <m/>
  </r>
  <r>
    <x v="6"/>
    <x v="2"/>
    <x v="1"/>
    <x v="6"/>
    <x v="9"/>
    <m/>
    <n v="86.5"/>
    <s v="LEROY MERLIN : Remboursement store VELUX"/>
    <n v="4145.83"/>
    <m/>
    <m/>
  </r>
  <r>
    <x v="6"/>
    <x v="2"/>
    <x v="1"/>
    <x v="4"/>
    <x v="6"/>
    <n v="-5"/>
    <m/>
    <s v="Boulangerie"/>
    <n v="4140.83"/>
    <m/>
    <m/>
  </r>
  <r>
    <x v="6"/>
    <x v="1"/>
    <x v="1"/>
    <x v="8"/>
    <x v="15"/>
    <n v="-12"/>
    <m/>
    <s v="FREE : 07.68.58.93.41"/>
    <m/>
    <n v="167.75"/>
    <m/>
  </r>
  <r>
    <x v="6"/>
    <x v="1"/>
    <x v="3"/>
    <x v="5"/>
    <x v="7"/>
    <n v="-14.99"/>
    <m/>
    <s v="BITDEFENDER anti-virus 2021"/>
    <m/>
    <n v="152.76"/>
    <m/>
  </r>
  <r>
    <x v="8"/>
    <x v="2"/>
    <x v="1"/>
    <x v="4"/>
    <x v="4"/>
    <n v="-41.61"/>
    <m/>
    <s v="PICARD"/>
    <n v="4099.22"/>
    <m/>
    <m/>
  </r>
  <r>
    <x v="8"/>
    <x v="2"/>
    <x v="2"/>
    <x v="6"/>
    <x v="22"/>
    <m/>
    <n v="157.87"/>
    <s v="VIREMENT DE CREDIT LOGEMENT 2100239-174 5079447 RESTITUTION MUTUALISATIO .LOG MESQUITA ADILA M15028862001_x000d__x000a_"/>
    <n v="4257.09"/>
    <m/>
    <m/>
  </r>
  <r>
    <x v="8"/>
    <x v="2"/>
    <x v="2"/>
    <x v="9"/>
    <x v="23"/>
    <m/>
    <n v="21"/>
    <s v="FILHET ALLARD"/>
    <n v="4278.09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1" rowHeaderCaption="GESTION COMPTE">
  <location ref="A6:C50" firstHeaderRow="0" firstDataRow="1" firstDataCol="1" rowPageCount="2" colPageCount="1"/>
  <pivotFields count="11">
    <pivotField axis="axisPage" numFmtId="14" multipleItemSelectionAllowed="1" showAll="0">
      <items count="13">
        <item x="0"/>
        <item x="1"/>
        <item x="2"/>
        <item x="3"/>
        <item x="4"/>
        <item x="5"/>
        <item x="8"/>
        <item m="1" x="9"/>
        <item m="1" x="11"/>
        <item x="6"/>
        <item x="7"/>
        <item m="1" x="10"/>
        <item t="default"/>
      </items>
    </pivotField>
    <pivotField axis="axisPage" multipleItemSelectionAllowed="1" showAll="0">
      <items count="5">
        <item x="2"/>
        <item h="1" x="1"/>
        <item h="1" x="3"/>
        <item h="1" x="0"/>
        <item t="default"/>
      </items>
    </pivotField>
    <pivotField axis="axisRow" showAll="0">
      <items count="11">
        <item x="1"/>
        <item x="2"/>
        <item x="3"/>
        <item x="0"/>
        <item x="4"/>
        <item x="6"/>
        <item x="5"/>
        <item m="1" x="9"/>
        <item x="7"/>
        <item x="8"/>
        <item t="default"/>
      </items>
    </pivotField>
    <pivotField axis="axisRow" showAll="0">
      <items count="17">
        <item x="4"/>
        <item m="1" x="11"/>
        <item x="2"/>
        <item x="8"/>
        <item x="6"/>
        <item x="5"/>
        <item x="9"/>
        <item x="3"/>
        <item x="0"/>
        <item x="1"/>
        <item m="1" x="15"/>
        <item m="1" x="10"/>
        <item m="1" x="13"/>
        <item m="1" x="14"/>
        <item m="1" x="12"/>
        <item x="7"/>
        <item t="default"/>
      </items>
    </pivotField>
    <pivotField axis="axisRow" showAll="0">
      <items count="27">
        <item x="1"/>
        <item x="9"/>
        <item x="10"/>
        <item x="13"/>
        <item x="6"/>
        <item x="11"/>
        <item x="15"/>
        <item x="4"/>
        <item x="7"/>
        <item x="3"/>
        <item x="5"/>
        <item x="12"/>
        <item x="2"/>
        <item x="8"/>
        <item x="14"/>
        <item x="0"/>
        <item m="1" x="24"/>
        <item x="19"/>
        <item x="16"/>
        <item x="17"/>
        <item x="18"/>
        <item x="20"/>
        <item x="21"/>
        <item x="22"/>
        <item x="23"/>
        <item m="1" x="25"/>
        <item t="default"/>
      </items>
    </pivotField>
    <pivotField dataField="1" showAll="0"/>
    <pivotField dataField="1" showAll="0"/>
    <pivotField showAll="0"/>
    <pivotField showAll="0"/>
    <pivotField showAll="0"/>
    <pivotField showAll="0"/>
  </pivotFields>
  <rowFields count="3">
    <field x="2"/>
    <field x="3"/>
    <field x="4"/>
  </rowFields>
  <rowItems count="44">
    <i>
      <x/>
    </i>
    <i r="1">
      <x/>
    </i>
    <i r="2">
      <x v="4"/>
    </i>
    <i r="2">
      <x v="7"/>
    </i>
    <i r="2">
      <x v="10"/>
    </i>
    <i r="1">
      <x v="3"/>
    </i>
    <i r="2">
      <x v="17"/>
    </i>
    <i r="1">
      <x v="4"/>
    </i>
    <i r="2">
      <x v="1"/>
    </i>
    <i r="1">
      <x v="7"/>
    </i>
    <i r="2">
      <x v="2"/>
    </i>
    <i r="2">
      <x v="9"/>
    </i>
    <i>
      <x v="1"/>
    </i>
    <i r="1">
      <x v="2"/>
    </i>
    <i r="2">
      <x v="5"/>
    </i>
    <i r="2">
      <x v="11"/>
    </i>
    <i r="2">
      <x v="12"/>
    </i>
    <i r="2">
      <x v="13"/>
    </i>
    <i r="1">
      <x v="4"/>
    </i>
    <i r="2">
      <x v="23"/>
    </i>
    <i r="1">
      <x v="6"/>
    </i>
    <i r="2">
      <x v="24"/>
    </i>
    <i>
      <x v="4"/>
    </i>
    <i r="1">
      <x v="2"/>
    </i>
    <i r="2">
      <x v="13"/>
    </i>
    <i>
      <x v="5"/>
    </i>
    <i r="1">
      <x v="3"/>
    </i>
    <i r="2">
      <x v="6"/>
    </i>
    <i r="1">
      <x v="7"/>
    </i>
    <i r="2">
      <x v="18"/>
    </i>
    <i r="2">
      <x v="19"/>
    </i>
    <i>
      <x v="6"/>
    </i>
    <i r="1">
      <x v="15"/>
    </i>
    <i r="2">
      <x v="14"/>
    </i>
    <i>
      <x v="8"/>
    </i>
    <i r="1">
      <x v="3"/>
    </i>
    <i r="2">
      <x v="17"/>
    </i>
    <i r="1">
      <x v="4"/>
    </i>
    <i r="2">
      <x v="20"/>
    </i>
    <i r="2">
      <x v="21"/>
    </i>
    <i>
      <x v="9"/>
    </i>
    <i r="1">
      <x v="6"/>
    </i>
    <i r="2">
      <x v="22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 Débit(€)" fld="5" baseField="5" baseItem="1" numFmtId="164"/>
    <dataField name=" Crédit(€)" fld="6" baseField="5" baseItem="0" numFmtId="164"/>
  </dataFields>
  <formats count="42">
    <format dxfId="86">
      <pivotArea field="2" type="button" dataOnly="0" labelOnly="1" outline="0" axis="axisRow" fieldPosition="0"/>
    </format>
    <format dxfId="85">
      <pivotArea field="2" type="button" dataOnly="0" labelOnly="1" outline="0" axis="axisRow" fieldPosition="0"/>
    </format>
    <format dxfId="84">
      <pivotArea field="2" type="button" dataOnly="0" labelOnly="1" outline="0" axis="axisRow" fieldPosition="0"/>
    </format>
    <format dxfId="83">
      <pivotArea field="1" type="button" dataOnly="0" labelOnly="1" outline="0" axis="axisPage" fieldPosition="1"/>
    </format>
    <format dxfId="82">
      <pivotArea field="1" type="button" dataOnly="0" labelOnly="1" outline="0" axis="axisPage" fieldPosition="1"/>
    </format>
    <format dxfId="81">
      <pivotArea field="1" type="button" dataOnly="0" labelOnly="1" outline="0" axis="axisPage" fieldPosition="1"/>
    </format>
    <format dxfId="80">
      <pivotArea field="1" type="button" dataOnly="0" labelOnly="1" outline="0" axis="axisPage" fieldPosition="1"/>
    </format>
    <format dxfId="79">
      <pivotArea outline="0" fieldPosition="0">
        <references count="1">
          <reference field="4294967294" count="1">
            <x v="0"/>
          </reference>
        </references>
      </pivotArea>
    </format>
    <format dxfId="78">
      <pivotArea field="1" type="button" dataOnly="0" labelOnly="1" outline="0" axis="axisPage" fieldPosition="1"/>
    </format>
    <format dxfId="77">
      <pivotArea field="1" type="button" dataOnly="0" labelOnly="1" outline="0" axis="axisPage" fieldPosition="1"/>
    </format>
    <format dxfId="76">
      <pivotArea field="1" type="button" dataOnly="0" labelOnly="1" outline="0" axis="axisPage" fieldPosition="1"/>
    </format>
    <format dxfId="75">
      <pivotArea field="1" type="button" dataOnly="0" labelOnly="1" outline="0" axis="axisPage" fieldPosition="1"/>
    </format>
    <format dxfId="74">
      <pivotArea field="1" type="button" dataOnly="0" labelOnly="1" outline="0" axis="axisPage" fieldPosition="1"/>
    </format>
    <format dxfId="73">
      <pivotArea field="1" type="button" dataOnly="0" labelOnly="1" outline="0" axis="axisPage" fieldPosition="1"/>
    </format>
    <format dxfId="72">
      <pivotArea field="1" type="button" dataOnly="0" labelOnly="1" outline="0" axis="axisPage" fieldPosition="1"/>
    </format>
    <format dxfId="71">
      <pivotArea field="1" type="button" dataOnly="0" labelOnly="1" outline="0" axis="axisPage" fieldPosition="1"/>
    </format>
    <format dxfId="70">
      <pivotArea field="2" type="button" dataOnly="0" labelOnly="1" outline="0" axis="axisRow" fieldPosition="0"/>
    </format>
    <format dxfId="69">
      <pivotArea field="1" type="button" dataOnly="0" labelOnly="1" outline="0" axis="axisPage" fieldPosition="1"/>
    </format>
    <format dxfId="68">
      <pivotArea field="1" type="button" dataOnly="0" labelOnly="1" outline="0" axis="axisPage" fieldPosition="1"/>
    </format>
    <format dxfId="67">
      <pivotArea outline="0" fieldPosition="0">
        <references count="1">
          <reference field="4294967294" count="1">
            <x v="1"/>
          </reference>
        </references>
      </pivotArea>
    </format>
    <format dxfId="66">
      <pivotArea outline="0" collapsedLevelsAreSubtotals="1" fieldPosition="0"/>
    </format>
    <format dxfId="65">
      <pivotArea dataOnly="0" labelOnly="1" fieldPosition="0">
        <references count="1">
          <reference field="2" count="7">
            <x v="0"/>
            <x v="1"/>
            <x v="4"/>
            <x v="5"/>
            <x v="6"/>
            <x v="8"/>
            <x v="9"/>
          </reference>
        </references>
      </pivotArea>
    </format>
    <format dxfId="64">
      <pivotArea dataOnly="0" labelOnly="1" grandRow="1" outline="0" fieldPosition="0"/>
    </format>
    <format dxfId="63">
      <pivotArea dataOnly="0" labelOnly="1" fieldPosition="0">
        <references count="2">
          <reference field="2" count="1" selected="0">
            <x v="0"/>
          </reference>
          <reference field="3" count="4">
            <x v="0"/>
            <x v="3"/>
            <x v="4"/>
            <x v="7"/>
          </reference>
        </references>
      </pivotArea>
    </format>
    <format dxfId="62">
      <pivotArea dataOnly="0" labelOnly="1" fieldPosition="0">
        <references count="2">
          <reference field="2" count="1" selected="0">
            <x v="1"/>
          </reference>
          <reference field="3" count="1">
            <x v="2"/>
          </reference>
        </references>
      </pivotArea>
    </format>
    <format dxfId="61">
      <pivotArea dataOnly="0" labelOnly="1" fieldPosition="0">
        <references count="2">
          <reference field="2" count="1" selected="0">
            <x v="4"/>
          </reference>
          <reference field="3" count="1">
            <x v="2"/>
          </reference>
        </references>
      </pivotArea>
    </format>
    <format dxfId="60">
      <pivotArea dataOnly="0" labelOnly="1" fieldPosition="0">
        <references count="2">
          <reference field="2" count="1" selected="0">
            <x v="5"/>
          </reference>
          <reference field="3" count="2">
            <x v="3"/>
            <x v="7"/>
          </reference>
        </references>
      </pivotArea>
    </format>
    <format dxfId="59">
      <pivotArea dataOnly="0" labelOnly="1" fieldPosition="0">
        <references count="2">
          <reference field="2" count="1" selected="0">
            <x v="6"/>
          </reference>
          <reference field="3" count="1">
            <x v="15"/>
          </reference>
        </references>
      </pivotArea>
    </format>
    <format dxfId="58">
      <pivotArea dataOnly="0" labelOnly="1" fieldPosition="0">
        <references count="2">
          <reference field="2" count="1" selected="0">
            <x v="8"/>
          </reference>
          <reference field="3" count="2">
            <x v="3"/>
            <x v="4"/>
          </reference>
        </references>
      </pivotArea>
    </format>
    <format dxfId="57">
      <pivotArea dataOnly="0" labelOnly="1" fieldPosition="0">
        <references count="2">
          <reference field="2" count="1" selected="0">
            <x v="9"/>
          </reference>
          <reference field="3" count="1">
            <x v="6"/>
          </reference>
        </references>
      </pivotArea>
    </format>
    <format dxfId="56">
      <pivotArea dataOnly="0" labelOnly="1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3">
            <x v="4"/>
            <x v="7"/>
            <x v="10"/>
          </reference>
        </references>
      </pivotArea>
    </format>
    <format dxfId="55">
      <pivotArea dataOnly="0" labelOnly="1" fieldPosition="0">
        <references count="3">
          <reference field="2" count="1" selected="0">
            <x v="0"/>
          </reference>
          <reference field="3" count="1" selected="0">
            <x v="3"/>
          </reference>
          <reference field="4" count="1">
            <x v="17"/>
          </reference>
        </references>
      </pivotArea>
    </format>
    <format dxfId="54">
      <pivotArea dataOnly="0" labelOnly="1" fieldPosition="0">
        <references count="3">
          <reference field="2" count="1" selected="0">
            <x v="0"/>
          </reference>
          <reference field="3" count="1" selected="0">
            <x v="4"/>
          </reference>
          <reference field="4" count="1">
            <x v="1"/>
          </reference>
        </references>
      </pivotArea>
    </format>
    <format dxfId="53">
      <pivotArea dataOnly="0" labelOnly="1" fieldPosition="0">
        <references count="3">
          <reference field="2" count="1" selected="0">
            <x v="0"/>
          </reference>
          <reference field="3" count="1" selected="0">
            <x v="7"/>
          </reference>
          <reference field="4" count="2">
            <x v="2"/>
            <x v="9"/>
          </reference>
        </references>
      </pivotArea>
    </format>
    <format dxfId="52">
      <pivotArea dataOnly="0" labelOnly="1" fieldPosition="0">
        <references count="3">
          <reference field="2" count="1" selected="0">
            <x v="1"/>
          </reference>
          <reference field="3" count="1" selected="0">
            <x v="2"/>
          </reference>
          <reference field="4" count="4">
            <x v="5"/>
            <x v="11"/>
            <x v="12"/>
            <x v="13"/>
          </reference>
        </references>
      </pivotArea>
    </format>
    <format dxfId="51">
      <pivotArea dataOnly="0" labelOnly="1" fieldPosition="0">
        <references count="3">
          <reference field="2" count="1" selected="0">
            <x v="4"/>
          </reference>
          <reference field="3" count="1" selected="0">
            <x v="2"/>
          </reference>
          <reference field="4" count="1">
            <x v="13"/>
          </reference>
        </references>
      </pivotArea>
    </format>
    <format dxfId="50">
      <pivotArea dataOnly="0" labelOnly="1" fieldPosition="0">
        <references count="3">
          <reference field="2" count="1" selected="0">
            <x v="5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49">
      <pivotArea dataOnly="0" labelOnly="1" fieldPosition="0">
        <references count="3">
          <reference field="2" count="1" selected="0">
            <x v="5"/>
          </reference>
          <reference field="3" count="1" selected="0">
            <x v="7"/>
          </reference>
          <reference field="4" count="2">
            <x v="18"/>
            <x v="19"/>
          </reference>
        </references>
      </pivotArea>
    </format>
    <format dxfId="48">
      <pivotArea dataOnly="0" labelOnly="1" fieldPosition="0">
        <references count="3">
          <reference field="2" count="1" selected="0">
            <x v="6"/>
          </reference>
          <reference field="3" count="1" selected="0">
            <x v="15"/>
          </reference>
          <reference field="4" count="1">
            <x v="14"/>
          </reference>
        </references>
      </pivotArea>
    </format>
    <format dxfId="47">
      <pivotArea dataOnly="0" labelOnly="1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17"/>
          </reference>
        </references>
      </pivotArea>
    </format>
    <format dxfId="46">
      <pivotArea dataOnly="0" labelOnly="1" fieldPosition="0">
        <references count="3">
          <reference field="2" count="1" selected="0">
            <x v="8"/>
          </reference>
          <reference field="3" count="1" selected="0">
            <x v="4"/>
          </reference>
          <reference field="4" count="2">
            <x v="20"/>
            <x v="21"/>
          </reference>
        </references>
      </pivotArea>
    </format>
    <format dxfId="45">
      <pivotArea dataOnly="0" labelOnly="1" fieldPosition="0">
        <references count="3">
          <reference field="2" count="1" selected="0">
            <x v="9"/>
          </reference>
          <reference field="3" count="1" selected="0">
            <x v="6"/>
          </reference>
          <reference field="4" count="1">
            <x v="22"/>
          </reference>
        </references>
      </pivotArea>
    </format>
  </formats>
  <chartFormats count="9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4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4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6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3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chartFormat>
    <chartFormat chart="0" format="173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74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175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176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1"/>
          </reference>
        </references>
      </pivotArea>
    </chartFormat>
    <chartFormat chart="0" format="177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2"/>
          </reference>
        </references>
      </pivotArea>
    </chartFormat>
    <chartFormat chart="0" format="178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9"/>
          </reference>
        </references>
      </pivotArea>
    </chartFormat>
    <chartFormat chart="0" format="179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180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181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2"/>
          </reference>
        </references>
      </pivotArea>
    </chartFormat>
    <chartFormat chart="0" format="182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83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  <reference field="4" count="1" selected="0">
            <x v="8"/>
          </reference>
        </references>
      </pivotArea>
    </chartFormat>
    <chartFormat chart="0" format="184">
      <pivotArea type="data" outline="0" fieldPosition="0">
        <references count="4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85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"/>
          </reference>
        </references>
      </pivotArea>
    </chartFormat>
    <chartFormat chart="0" format="186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87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188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189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1"/>
          </reference>
        </references>
      </pivotArea>
    </chartFormat>
    <chartFormat chart="0" format="190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2"/>
          </reference>
        </references>
      </pivotArea>
    </chartFormat>
    <chartFormat chart="0" format="191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9"/>
          </reference>
        </references>
      </pivotArea>
    </chartFormat>
    <chartFormat chart="0" format="192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193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194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2"/>
          </reference>
        </references>
      </pivotArea>
    </chartFormat>
    <chartFormat chart="0" format="195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96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  <reference field="4" count="1" selected="0">
            <x v="8"/>
          </reference>
        </references>
      </pivotArea>
    </chartFormat>
    <chartFormat chart="0" format="197">
      <pivotArea type="data" outline="0" fieldPosition="0">
        <references count="4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98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"/>
          </reference>
        </references>
      </pivotArea>
    </chartFormat>
    <chartFormat chart="0" format="199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200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02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203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05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207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209">
      <pivotArea type="data" outline="0" fieldPosition="0">
        <references count="4">
          <reference field="4294967294" count="1" selected="0">
            <x v="0"/>
          </reference>
          <reference field="2" count="1" selected="0">
            <x v="7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0">
      <pivotArea type="data" outline="0" fieldPosition="0">
        <references count="4">
          <reference field="4294967294" count="1" selected="0">
            <x v="1"/>
          </reference>
          <reference field="2" count="1" selected="0">
            <x v="7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1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2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9"/>
          </reference>
        </references>
      </pivotArea>
    </chartFormat>
    <chartFormat chart="0" format="213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4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9"/>
          </reference>
        </references>
      </pivotArea>
    </chartFormat>
    <chartFormat chart="0" format="215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16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17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0"/>
          </reference>
        </references>
      </pivotArea>
    </chartFormat>
    <chartFormat chart="0" format="218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1"/>
          </reference>
        </references>
      </pivotArea>
    </chartFormat>
    <chartFormat chart="0" format="219">
      <pivotArea type="data" outline="0" fieldPosition="0">
        <references count="4">
          <reference field="4294967294" count="1" selected="0">
            <x v="0"/>
          </reference>
          <reference field="2" count="1" selected="0">
            <x v="9"/>
          </reference>
          <reference field="3" count="1" selected="0">
            <x v="6"/>
          </reference>
          <reference field="4" count="1" selected="0">
            <x v="22"/>
          </reference>
        </references>
      </pivotArea>
    </chartFormat>
    <chartFormat chart="0" format="220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21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22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0"/>
          </reference>
        </references>
      </pivotArea>
    </chartFormat>
    <chartFormat chart="0" format="223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1"/>
          </reference>
        </references>
      </pivotArea>
    </chartFormat>
    <chartFormat chart="0" format="224">
      <pivotArea type="data" outline="0" fieldPosition="0">
        <references count="4">
          <reference field="4294967294" count="1" selected="0">
            <x v="1"/>
          </reference>
          <reference field="2" count="1" selected="0">
            <x v="9"/>
          </reference>
          <reference field="3" count="1" selected="0">
            <x v="6"/>
          </reference>
          <reference field="4" count="1" selected="0">
            <x v="22"/>
          </reference>
        </references>
      </pivotArea>
    </chartFormat>
    <chartFormat chart="0" format="225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23"/>
          </reference>
        </references>
      </pivotArea>
    </chartFormat>
    <chartFormat chart="0" format="226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4"/>
          </reference>
        </references>
      </pivotArea>
    </chartFormat>
    <chartFormat chart="0" format="227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23"/>
          </reference>
        </references>
      </pivotArea>
    </chartFormat>
    <chartFormat chart="0" format="228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4"/>
          </reference>
        </references>
      </pivotArea>
    </chartFormat>
    <chartFormat chart="0" format="229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5"/>
          </reference>
        </references>
      </pivotArea>
    </chartFormat>
    <chartFormat chart="0" format="230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5"/>
          </reference>
        </references>
      </pivotArea>
    </chartFormat>
  </chart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2" cacheId="7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Comptes">
  <location ref="O6:P20" firstHeaderRow="1" firstDataRow="1" firstDataCol="1"/>
  <pivotFields count="11">
    <pivotField numFmtId="14" showAll="0"/>
    <pivotField axis="axisRow" showAll="0">
      <items count="5">
        <item x="2"/>
        <item x="1"/>
        <item x="3"/>
        <item h="1" x="0"/>
        <item t="default"/>
      </items>
    </pivotField>
    <pivotField axis="axisRow" dataField="1" showAll="0">
      <items count="11">
        <item x="1"/>
        <item x="2"/>
        <item x="3"/>
        <item x="0"/>
        <item x="4"/>
        <item x="6"/>
        <item x="5"/>
        <item m="1" x="9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14">
    <i>
      <x/>
    </i>
    <i r="1">
      <x/>
    </i>
    <i r="1">
      <x v="1"/>
    </i>
    <i r="1">
      <x v="4"/>
    </i>
    <i r="1">
      <x v="5"/>
    </i>
    <i r="1">
      <x v="6"/>
    </i>
    <i r="1">
      <x v="8"/>
    </i>
    <i r="1">
      <x v="9"/>
    </i>
    <i>
      <x v="1"/>
    </i>
    <i r="1">
      <x/>
    </i>
    <i r="1">
      <x v="1"/>
    </i>
    <i r="1">
      <x v="2"/>
    </i>
    <i>
      <x v="2"/>
    </i>
    <i r="1">
      <x v="1"/>
    </i>
  </rowItems>
  <colItems count="1">
    <i/>
  </colItems>
  <dataFields count="1">
    <dataField name=" Mode" fld="2" subtotal="count" baseField="3" baseItem="0"/>
  </dataFields>
  <formats count="8">
    <format dxfId="94">
      <pivotArea type="all" dataOnly="0" outline="0" fieldPosition="0"/>
    </format>
    <format dxfId="93">
      <pivotArea outline="0" collapsedLevelsAreSubtotals="1" fieldPosition="0"/>
    </format>
    <format dxfId="92">
      <pivotArea field="1" type="button" dataOnly="0" labelOnly="1" outline="0" axis="axisRow" fieldPosition="0"/>
    </format>
    <format dxfId="91">
      <pivotArea dataOnly="0" labelOnly="1" fieldPosition="0">
        <references count="1">
          <reference field="1" count="0"/>
        </references>
      </pivotArea>
    </format>
    <format dxfId="90">
      <pivotArea dataOnly="0" labelOnly="1" fieldPosition="0">
        <references count="2">
          <reference field="1" count="1" selected="0">
            <x v="0"/>
          </reference>
          <reference field="2" count="7">
            <x v="0"/>
            <x v="1"/>
            <x v="4"/>
            <x v="5"/>
            <x v="6"/>
            <x v="8"/>
            <x v="9"/>
          </reference>
        </references>
      </pivotArea>
    </format>
    <format dxfId="89">
      <pivotArea dataOnly="0" labelOnly="1" fieldPosition="0">
        <references count="2">
          <reference field="1" count="1" selected="0">
            <x v="1"/>
          </reference>
          <reference field="2" count="3">
            <x v="0"/>
            <x v="1"/>
            <x v="2"/>
          </reference>
        </references>
      </pivotArea>
    </format>
    <format dxfId="88">
      <pivotArea dataOnly="0" labelOnly="1" fieldPosition="0">
        <references count="2">
          <reference field="1" count="1" selected="0">
            <x v="2"/>
          </reference>
          <reference field="2" count="1">
            <x v="1"/>
          </reference>
        </references>
      </pivotArea>
    </format>
    <format dxfId="87">
      <pivotArea dataOnly="0" labelOnly="1" outline="0" axis="axisValues" fieldPosition="0"/>
    </format>
  </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Données" displayName="T_Données" ref="A4:K50" totalsRowShown="0" headerRowDxfId="129" dataDxfId="127" headerRowBorderDxfId="128">
  <sortState xmlns:xlrd2="http://schemas.microsoft.com/office/spreadsheetml/2017/richdata2" ref="A5:K5">
    <sortCondition ref="A4:A5"/>
  </sortState>
  <tableColumns count="11">
    <tableColumn id="1" xr3:uid="{00000000-0010-0000-0000-000001000000}" name="Date" dataDxfId="126"/>
    <tableColumn id="2" xr3:uid="{00000000-0010-0000-0000-000002000000}" name="Compte" dataDxfId="125"/>
    <tableColumn id="3" xr3:uid="{00000000-0010-0000-0000-000003000000}" name="Mode" dataDxfId="124"/>
    <tableColumn id="9" xr3:uid="{00000000-0010-0000-0000-000009000000}" name="Catégorie" dataDxfId="123"/>
    <tableColumn id="8" xr3:uid="{00000000-0010-0000-0000-000008000000}" name="S/Catégorie " dataDxfId="122"/>
    <tableColumn id="4" xr3:uid="{00000000-0010-0000-0000-000004000000}" name="Débit(€)" dataDxfId="121"/>
    <tableColumn id="5" xr3:uid="{00000000-0010-0000-0000-000005000000}" name="Crédit(€)" dataDxfId="120"/>
    <tableColumn id="6" xr3:uid="{00000000-0010-0000-0000-000006000000}" name="Commentaires" dataDxfId="119"/>
    <tableColumn id="7" xr3:uid="{00000000-0010-0000-0000-000007000000}" name="BPostale-CJ" dataDxfId="118"/>
    <tableColumn id="10" xr3:uid="{00000000-0010-0000-0000-00000A000000}" name="Bpostale-CP" dataDxfId="117"/>
    <tableColumn id="13" xr3:uid="{00000000-0010-0000-0000-00000D000000}" name="Livret A-CP" dataDxfId="116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_Recap" displayName="T_Recap" ref="S6:T37" totalsRowShown="0" headerRowDxfId="44" headerRowBorderDxfId="43" tableBorderDxfId="42" totalsRowBorderDxfId="41">
  <autoFilter ref="S6:T37" xr:uid="{00000000-0009-0000-0100-000006000000}"/>
  <tableColumns count="2">
    <tableColumn id="1" xr3:uid="{00000000-0010-0000-0100-000001000000}" name="Date " dataDxfId="40"/>
    <tableColumn id="2" xr3:uid="{00000000-0010-0000-0100-000002000000}" name="Bpostale-CJ" dataDxfId="39"/>
  </tableColumns>
  <tableStyleInfo name="TableStyleMedium2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6060707-DB1F-471D-8EDC-7112A6FE011F}" name="T_Mouvement" displayName="T_Mouvement" ref="A1:R11" totalsRowShown="0" headerRowDxfId="29" dataDxfId="28" tableBorderDxfId="27" headerRowCellStyle="Normal 2" dataCellStyle="Normal 2">
  <tableColumns count="18">
    <tableColumn id="18" xr3:uid="{145CE072-C0B4-419B-AA7C-3C76B5B9EC9F}" name="Compte" dataDxfId="26" dataCellStyle="Normal 2"/>
    <tableColumn id="1" xr3:uid="{8368DF9A-8352-41B1-805D-164DBA29F751}" name="Catégorie" dataDxfId="25" dataCellStyle="Normal 2"/>
    <tableColumn id="2" xr3:uid="{49641CAC-296B-43C2-8B81-CFCFCC6828A5}" name="S/Catégorie " dataDxfId="24" dataCellStyle="Normal 2"/>
    <tableColumn id="16" xr3:uid="{8CF83585-1313-4D43-9C71-CB18A1B59731}" name="JOUR" dataDxfId="23" dataCellStyle="Normal 2"/>
    <tableColumn id="3" xr3:uid="{70844EB6-B40F-45F6-9B50-4869C0F9F486}" name="janvier" dataDxfId="22" dataCellStyle="Normal 2"/>
    <tableColumn id="4" xr3:uid="{774B381D-0DF2-453D-BCA6-792C127CB78C}" name="février" dataDxfId="21" dataCellStyle="Normal 2"/>
    <tableColumn id="5" xr3:uid="{4AFD1E79-43CB-4C94-9AC0-BF547AC16240}" name="mars" dataDxfId="20" dataCellStyle="Normal 2"/>
    <tableColumn id="6" xr3:uid="{4CC35CA2-1E78-4BD9-9A24-A99E4448EC5F}" name="avril" dataDxfId="19" dataCellStyle="Normal 2"/>
    <tableColumn id="7" xr3:uid="{D8E3DF2B-2FAC-44F8-8AB2-EB2642BA3EE2}" name="mai" dataDxfId="18" dataCellStyle="Normal 2"/>
    <tableColumn id="8" xr3:uid="{1EEB03E5-4121-4CCF-A3D2-5C5210B47A3D}" name="juin" dataDxfId="17" dataCellStyle="Normal 2"/>
    <tableColumn id="9" xr3:uid="{4D4EDC53-F943-4B9D-9803-ECEFC44549C2}" name="juillet" dataDxfId="16" dataCellStyle="Normal 2"/>
    <tableColumn id="10" xr3:uid="{4ED99FBB-55BA-4581-BD49-BEA5487680B0}" name="août" dataDxfId="15" dataCellStyle="Normal 2"/>
    <tableColumn id="11" xr3:uid="{53423EB6-8473-4401-ADF9-37FB00879889}" name="septembre" dataDxfId="14" dataCellStyle="Normal 2"/>
    <tableColumn id="12" xr3:uid="{6381404C-95E0-4BB3-B898-B132F35431B7}" name="octobre" dataDxfId="13" dataCellStyle="Normal 2"/>
    <tableColumn id="13" xr3:uid="{7ED5123B-BBD1-45B2-908A-FA059BD044C1}" name="novembre" dataDxfId="12" dataCellStyle="Normal 2"/>
    <tableColumn id="14" xr3:uid="{8C8A2B4D-ED2C-4E81-9AF0-44A03769FC34}" name="décembre" dataDxfId="11" dataCellStyle="Normal 2"/>
    <tableColumn id="15" xr3:uid="{6B29480C-056B-4F9C-9BDC-09674A0B70AF}" name="type" dataDxfId="10" dataCellStyle="Normal 2"/>
    <tableColumn id="17" xr3:uid="{722ED3D3-9DBC-4342-AE37-4795F8BF5641}" name="Commentaires" dataDxfId="9" dataCellStyle="Normal 2"/>
  </tableColumns>
  <tableStyleInfo name="TableStyleDark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Années" displayName="T_Années" ref="A1:A2" totalsRowShown="0" tableBorderDxfId="8">
  <autoFilter ref="A1:A2" xr:uid="{00000000-0009-0000-0100-000001000000}">
    <filterColumn colId="0" hiddenButton="1"/>
  </autoFilter>
  <tableColumns count="1">
    <tableColumn id="1" xr3:uid="{00000000-0010-0000-0200-000001000000}" name="Année"/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_Jours" displayName="T_Jours" ref="E1:E32" totalsRowShown="0" tableBorderDxfId="7">
  <autoFilter ref="E1:E32" xr:uid="{00000000-0009-0000-0100-000003000000}">
    <filterColumn colId="0" hiddenButton="1"/>
  </autoFilter>
  <tableColumns count="1">
    <tableColumn id="1" xr3:uid="{00000000-0010-0000-0300-000001000000}" name="Jour"/>
  </tableColumns>
  <tableStyleInfo name="TableStyleDark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_Catégories" displayName="T_Catégories" ref="G1:G13" totalsRowShown="0" headerRowDxfId="6" dataDxfId="5" tableBorderDxfId="4">
  <autoFilter ref="G1:G13" xr:uid="{00000000-0009-0000-0100-000004000000}">
    <filterColumn colId="0" hiddenButton="1"/>
  </autoFilter>
  <tableColumns count="1">
    <tableColumn id="1" xr3:uid="{00000000-0010-0000-0400-000001000000}" name="Catégorie" dataDxfId="3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_Mois" displayName="T_Mois" ref="C1:C13" totalsRowShown="0" tableBorderDxfId="2">
  <autoFilter ref="C1:C13" xr:uid="{00000000-0009-0000-0100-000008000000}"/>
  <tableColumns count="1">
    <tableColumn id="1" xr3:uid="{00000000-0010-0000-0500-000001000000}" name="Mois"/>
  </tableColumns>
  <tableStyleInfo name="TableStyleDark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6000000}" name="T_Sous_Catégories3" displayName="T_Sous_Catégories3" ref="I1:I9" totalsRowShown="0" tableBorderDxfId="1">
  <autoFilter ref="I1:I9" xr:uid="{00000000-0009-0000-0100-000002000000}"/>
  <sortState xmlns:xlrd2="http://schemas.microsoft.com/office/spreadsheetml/2017/richdata2" ref="I2:I7">
    <sortCondition ref="I2"/>
  </sortState>
  <tableColumns count="1">
    <tableColumn id="1" xr3:uid="{00000000-0010-0000-0600-000001000000}" name="Modes"/>
  </tableColumns>
  <tableStyleInfo name="TableStyleDark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_Sous_Catégories38" displayName="T_Sous_Catégories38" ref="K1:K4" totalsRowShown="0" tableBorderDxfId="0">
  <autoFilter ref="K1:K4" xr:uid="{00000000-0009-0000-0100-000007000000}"/>
  <sortState xmlns:xlrd2="http://schemas.microsoft.com/office/spreadsheetml/2017/richdata2" ref="K2:K4">
    <sortCondition ref="K4"/>
  </sortState>
  <tableColumns count="1">
    <tableColumn id="1" xr3:uid="{00000000-0010-0000-0700-000001000000}" name="Comptes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downloads.com/threads/aide-vba.20057578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4"/>
  <sheetViews>
    <sheetView showGridLines="0" showRowColHeaders="0" zoomScale="80" zoomScaleNormal="80" workbookViewId="0">
      <selection activeCell="C14" sqref="C14"/>
    </sheetView>
  </sheetViews>
  <sheetFormatPr baseColWidth="10" defaultColWidth="9.140625" defaultRowHeight="12.75" x14ac:dyDescent="0.2"/>
  <cols>
    <col min="1" max="1" width="5.7109375" style="57" customWidth="1"/>
    <col min="2" max="2" width="16.85546875" style="57" customWidth="1"/>
    <col min="3" max="3" width="32.28515625" style="60" customWidth="1"/>
    <col min="4" max="4" width="19.5703125" style="57" customWidth="1"/>
    <col min="5" max="16384" width="9.140625" style="57"/>
  </cols>
  <sheetData>
    <row r="1" spans="1:9" ht="23.25" customHeight="1" thickBot="1" x14ac:dyDescent="0.25"/>
    <row r="2" spans="1:9" ht="15.75" x14ac:dyDescent="0.25">
      <c r="B2" s="62" t="s">
        <v>15</v>
      </c>
      <c r="C2" s="63"/>
      <c r="D2" s="64"/>
      <c r="E2" s="65"/>
    </row>
    <row r="3" spans="1:9" x14ac:dyDescent="0.2">
      <c r="B3" s="66"/>
      <c r="C3" s="67"/>
      <c r="D3" s="193">
        <f ca="1">TODAY()</f>
        <v>44356</v>
      </c>
      <c r="E3" s="194"/>
    </row>
    <row r="4" spans="1:9" ht="21.95" customHeight="1" x14ac:dyDescent="0.2">
      <c r="B4" s="70" t="s">
        <v>0</v>
      </c>
      <c r="C4" s="87">
        <v>2021</v>
      </c>
      <c r="D4" s="68"/>
      <c r="E4" s="69"/>
    </row>
    <row r="5" spans="1:9" ht="6.4" customHeight="1" x14ac:dyDescent="0.2">
      <c r="B5" s="71"/>
      <c r="C5" s="67"/>
      <c r="D5" s="68"/>
      <c r="E5" s="69"/>
    </row>
    <row r="6" spans="1:9" ht="21.95" customHeight="1" x14ac:dyDescent="0.2">
      <c r="B6" s="70" t="s">
        <v>14</v>
      </c>
      <c r="C6" s="87" t="s">
        <v>6</v>
      </c>
      <c r="D6" s="68"/>
      <c r="E6" s="69"/>
    </row>
    <row r="7" spans="1:9" ht="6.4" customHeight="1" x14ac:dyDescent="0.2">
      <c r="B7" s="71"/>
      <c r="C7" s="67"/>
      <c r="D7" s="68"/>
      <c r="E7" s="69"/>
    </row>
    <row r="8" spans="1:9" ht="21.95" customHeight="1" x14ac:dyDescent="0.2">
      <c r="B8" s="70" t="s">
        <v>16</v>
      </c>
      <c r="C8" s="87">
        <v>4</v>
      </c>
      <c r="D8" s="68"/>
      <c r="E8" s="69"/>
    </row>
    <row r="9" spans="1:9" ht="55.5" customHeight="1" x14ac:dyDescent="0.2">
      <c r="B9" s="71"/>
      <c r="C9" s="67"/>
      <c r="D9" s="68"/>
      <c r="E9" s="69"/>
    </row>
    <row r="10" spans="1:9" ht="21.95" customHeight="1" x14ac:dyDescent="0.2">
      <c r="B10" s="70" t="s">
        <v>30</v>
      </c>
      <c r="C10" s="85" t="s">
        <v>73</v>
      </c>
      <c r="D10" s="68"/>
      <c r="E10" s="69"/>
    </row>
    <row r="11" spans="1:9" ht="6.4" customHeight="1" x14ac:dyDescent="0.2">
      <c r="B11" s="71"/>
      <c r="C11" s="67"/>
      <c r="D11" s="68"/>
      <c r="E11" s="69"/>
    </row>
    <row r="12" spans="1:9" ht="21.95" customHeight="1" x14ac:dyDescent="0.2">
      <c r="A12" s="58"/>
      <c r="B12" s="70" t="s">
        <v>21</v>
      </c>
      <c r="C12" s="82" t="s">
        <v>26</v>
      </c>
      <c r="D12" s="103"/>
      <c r="E12" s="69"/>
    </row>
    <row r="13" spans="1:9" ht="6.4" customHeight="1" x14ac:dyDescent="0.2">
      <c r="B13" s="71"/>
      <c r="C13" s="67"/>
      <c r="D13" s="68"/>
      <c r="E13" s="69"/>
    </row>
    <row r="14" spans="1:9" ht="21.95" customHeight="1" x14ac:dyDescent="0.2">
      <c r="A14" s="59"/>
      <c r="B14" s="70" t="s">
        <v>1</v>
      </c>
      <c r="C14" s="85" t="s">
        <v>57</v>
      </c>
      <c r="D14" s="68"/>
      <c r="E14" s="69"/>
    </row>
    <row r="15" spans="1:9" ht="6" customHeight="1" x14ac:dyDescent="0.2">
      <c r="B15" s="71"/>
      <c r="C15" s="67"/>
      <c r="D15" s="68"/>
      <c r="E15" s="69"/>
    </row>
    <row r="16" spans="1:9" ht="21.95" customHeight="1" x14ac:dyDescent="0.2">
      <c r="B16" s="70" t="s">
        <v>17</v>
      </c>
      <c r="C16" s="85" t="s">
        <v>74</v>
      </c>
      <c r="D16" s="68"/>
      <c r="E16" s="69"/>
      <c r="I16" s="90" t="s">
        <v>122</v>
      </c>
    </row>
    <row r="17" spans="1:10" ht="6" customHeight="1" x14ac:dyDescent="0.2">
      <c r="B17" s="71"/>
      <c r="C17" s="67"/>
      <c r="D17" s="68"/>
      <c r="E17" s="69"/>
    </row>
    <row r="18" spans="1:10" ht="70.5" customHeight="1" x14ac:dyDescent="0.2">
      <c r="A18" s="58"/>
      <c r="B18" s="88" t="s">
        <v>22</v>
      </c>
      <c r="C18" s="86"/>
      <c r="D18" s="89" t="s">
        <v>50</v>
      </c>
      <c r="E18" s="69"/>
    </row>
    <row r="19" spans="1:10" ht="6" customHeight="1" x14ac:dyDescent="0.2">
      <c r="B19" s="66"/>
      <c r="C19" s="67"/>
      <c r="D19" s="68"/>
      <c r="E19" s="69"/>
      <c r="J19" s="61"/>
    </row>
    <row r="20" spans="1:10" ht="21.75" customHeight="1" x14ac:dyDescent="0.2">
      <c r="B20" s="72" t="s">
        <v>18</v>
      </c>
      <c r="C20" s="83"/>
      <c r="D20" s="68"/>
      <c r="E20" s="69"/>
    </row>
    <row r="21" spans="1:10" ht="6" customHeight="1" x14ac:dyDescent="0.2">
      <c r="B21" s="73"/>
      <c r="C21" s="67"/>
      <c r="D21" s="68"/>
      <c r="E21" s="69"/>
    </row>
    <row r="22" spans="1:10" ht="21.75" customHeight="1" x14ac:dyDescent="0.2">
      <c r="B22" s="72" t="s">
        <v>19</v>
      </c>
      <c r="C22" s="84"/>
      <c r="D22" s="68"/>
      <c r="E22" s="69"/>
    </row>
    <row r="23" spans="1:10" ht="6" customHeight="1" x14ac:dyDescent="0.2">
      <c r="B23" s="66"/>
      <c r="C23" s="67"/>
      <c r="D23" s="68"/>
      <c r="E23" s="69"/>
    </row>
    <row r="24" spans="1:10" ht="13.5" thickBot="1" x14ac:dyDescent="0.25">
      <c r="B24" s="74"/>
      <c r="C24" s="75"/>
      <c r="D24" s="76"/>
      <c r="E24" s="77"/>
    </row>
  </sheetData>
  <sheetProtection selectLockedCells="1"/>
  <mergeCells count="1">
    <mergeCell ref="D3:E3"/>
  </mergeCells>
  <dataValidations count="7">
    <dataValidation type="list" allowBlank="1" showInputMessage="1" showErrorMessage="1" sqref="C16" xr:uid="{00000000-0002-0000-0000-000000000000}">
      <formula1>OFFSET(s_SousCatégories,0,0,COUNTIF(s_SousCatégories,"&lt;&gt;0"))</formula1>
    </dataValidation>
    <dataValidation type="list" allowBlank="1" showInputMessage="1" showErrorMessage="1" sqref="C4" xr:uid="{00000000-0002-0000-0000-000001000000}">
      <formula1>s_Années</formula1>
    </dataValidation>
    <dataValidation type="list" allowBlank="1" showInputMessage="1" showErrorMessage="1" sqref="C6" xr:uid="{00000000-0002-0000-0000-000002000000}">
      <formula1>s_Mois</formula1>
    </dataValidation>
    <dataValidation type="list" allowBlank="1" showInputMessage="1" showErrorMessage="1" sqref="C8" xr:uid="{00000000-0002-0000-0000-000003000000}">
      <formula1>s_Jours</formula1>
    </dataValidation>
    <dataValidation type="list" allowBlank="1" showInputMessage="1" showErrorMessage="1" sqref="C14" xr:uid="{00000000-0002-0000-0000-000004000000}">
      <formula1>s_Catégories</formula1>
    </dataValidation>
    <dataValidation type="list" allowBlank="1" showInputMessage="1" showErrorMessage="1" sqref="C12" xr:uid="{00000000-0002-0000-0000-000005000000}">
      <formula1>T_Modes</formula1>
    </dataValidation>
    <dataValidation type="list" allowBlank="1" showInputMessage="1" showErrorMessage="1" sqref="C10" xr:uid="{00000000-0002-0000-0000-000006000000}">
      <formula1>T_Comptes</formula1>
    </dataValidation>
  </dataValidations>
  <hyperlinks>
    <hyperlink ref="I16" r:id="rId1" xr:uid="{00000000-0004-0000-0000-000000000000}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Valider">
              <controlPr defaultSize="0" print="0" autoFill="0" autoPict="0" macro="[0]!CopyData">
                <anchor moveWithCells="1" sizeWithCells="1">
                  <from>
                    <xdr:col>3</xdr:col>
                    <xdr:colOff>419100</xdr:colOff>
                    <xdr:row>19</xdr:row>
                    <xdr:rowOff>133350</xdr:rowOff>
                  </from>
                  <to>
                    <xdr:col>4</xdr:col>
                    <xdr:colOff>457200</xdr:colOff>
                    <xdr:row>21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0"/>
  <sheetViews>
    <sheetView zoomScaleNormal="100" workbookViewId="0">
      <pane xSplit="1" ySplit="5" topLeftCell="D12" activePane="bottomRight" state="frozen"/>
      <selection pane="topRight" activeCell="B1" sqref="B1"/>
      <selection pane="bottomLeft" activeCell="A6" sqref="A6"/>
      <selection pane="bottomRight" activeCell="D56" sqref="D56"/>
    </sheetView>
  </sheetViews>
  <sheetFormatPr baseColWidth="10" defaultColWidth="11.42578125" defaultRowHeight="12.75" x14ac:dyDescent="0.2"/>
  <cols>
    <col min="1" max="1" width="28.7109375" style="1" customWidth="1"/>
    <col min="2" max="7" width="28.7109375" style="2" customWidth="1"/>
    <col min="8" max="8" width="66.28515625" style="53" customWidth="1"/>
    <col min="9" max="9" width="21.85546875" style="53" hidden="1" customWidth="1"/>
    <col min="10" max="10" width="21.85546875" style="8" hidden="1" customWidth="1"/>
    <col min="11" max="11" width="21.85546875" hidden="1" customWidth="1"/>
    <col min="12" max="12" width="11" bestFit="1" customWidth="1"/>
    <col min="13" max="14" width="18.28515625" customWidth="1"/>
  </cols>
  <sheetData>
    <row r="1" spans="1:16" ht="22.5" customHeight="1" x14ac:dyDescent="0.2">
      <c r="A1" s="130" t="s">
        <v>102</v>
      </c>
      <c r="B1" s="94" t="s">
        <v>124</v>
      </c>
      <c r="C1" s="147">
        <f>COUNTA(A6:A9929)</f>
        <v>45</v>
      </c>
      <c r="D1" s="136"/>
      <c r="E1" s="137" t="s">
        <v>107</v>
      </c>
      <c r="F1" s="138">
        <f>E3+F3</f>
        <v>4380.8500000000004</v>
      </c>
      <c r="G1" s="51"/>
      <c r="H1" s="52"/>
      <c r="I1" s="52"/>
      <c r="J1" s="91"/>
      <c r="K1" s="146"/>
      <c r="O1" s="4"/>
      <c r="P1" s="4"/>
    </row>
    <row r="2" spans="1:16" ht="12.75" customHeight="1" x14ac:dyDescent="0.2">
      <c r="A2" s="93"/>
      <c r="B2" s="96"/>
      <c r="C2" s="96"/>
      <c r="D2" s="139"/>
      <c r="E2" s="78" t="s">
        <v>111</v>
      </c>
      <c r="F2" s="79" t="s">
        <v>112</v>
      </c>
      <c r="G2" s="80" t="s">
        <v>113</v>
      </c>
      <c r="H2" s="50"/>
      <c r="I2" s="50"/>
      <c r="J2" s="55"/>
      <c r="K2" s="140"/>
      <c r="L2" s="4"/>
      <c r="O2" s="4"/>
      <c r="P2" s="4"/>
    </row>
    <row r="3" spans="1:16" ht="34.5" customHeight="1" thickBot="1" x14ac:dyDescent="0.25">
      <c r="A3" s="131">
        <f ca="1">TODAY()</f>
        <v>44356</v>
      </c>
      <c r="B3" s="95"/>
      <c r="C3" s="95"/>
      <c r="D3" s="141"/>
      <c r="E3" s="142">
        <f>VLOOKUP(9^9,I5:I4297,1)</f>
        <v>4228.09</v>
      </c>
      <c r="F3" s="143">
        <f>VLOOKUP(9^9,J5:J4297,1)</f>
        <v>152.76</v>
      </c>
      <c r="G3" s="143">
        <f>VLOOKUP(9^9,K5:K4297,1)</f>
        <v>11000</v>
      </c>
      <c r="H3" s="144"/>
      <c r="I3" s="144"/>
      <c r="J3" s="56"/>
      <c r="K3" s="145"/>
      <c r="L3" s="4"/>
      <c r="O3" s="4"/>
      <c r="P3" s="4"/>
    </row>
    <row r="4" spans="1:16" ht="22.5" customHeight="1" thickBot="1" x14ac:dyDescent="0.25">
      <c r="A4" s="97" t="s">
        <v>123</v>
      </c>
      <c r="B4" s="98" t="s">
        <v>30</v>
      </c>
      <c r="C4" s="98" t="s">
        <v>21</v>
      </c>
      <c r="D4" s="132" t="s">
        <v>1</v>
      </c>
      <c r="E4" s="132" t="s">
        <v>20</v>
      </c>
      <c r="F4" s="132" t="s">
        <v>19</v>
      </c>
      <c r="G4" s="132" t="s">
        <v>18</v>
      </c>
      <c r="H4" s="132" t="s">
        <v>28</v>
      </c>
      <c r="I4" s="133" t="s">
        <v>103</v>
      </c>
      <c r="J4" s="134" t="s">
        <v>104</v>
      </c>
      <c r="K4" s="135" t="s">
        <v>105</v>
      </c>
      <c r="L4" s="4"/>
      <c r="M4" s="4"/>
      <c r="N4" s="4"/>
      <c r="O4" s="4"/>
      <c r="P4" s="4"/>
    </row>
    <row r="5" spans="1:16" hidden="1" x14ac:dyDescent="0.2">
      <c r="A5" s="105">
        <v>44346</v>
      </c>
      <c r="B5" s="106"/>
      <c r="C5" s="107"/>
      <c r="D5" s="108"/>
      <c r="E5" s="108"/>
      <c r="F5" s="108"/>
      <c r="G5" s="108"/>
      <c r="H5" s="109"/>
      <c r="I5" s="110">
        <v>4269.3</v>
      </c>
      <c r="J5" s="110">
        <v>479.14</v>
      </c>
      <c r="K5" s="110">
        <v>7390</v>
      </c>
    </row>
    <row r="6" spans="1:16" x14ac:dyDescent="0.2">
      <c r="A6" s="111">
        <v>44346</v>
      </c>
      <c r="B6" s="112" t="s">
        <v>106</v>
      </c>
      <c r="C6" s="113" t="s">
        <v>24</v>
      </c>
      <c r="D6" s="102" t="s">
        <v>61</v>
      </c>
      <c r="E6" s="102" t="s">
        <v>47</v>
      </c>
      <c r="F6" s="102">
        <v>-59</v>
      </c>
      <c r="G6" s="102"/>
      <c r="H6" s="164" t="s">
        <v>151</v>
      </c>
      <c r="I6" s="102"/>
      <c r="J6" s="102">
        <v>420.14</v>
      </c>
      <c r="K6" s="102"/>
    </row>
    <row r="7" spans="1:16" x14ac:dyDescent="0.2">
      <c r="A7" s="111">
        <v>44347</v>
      </c>
      <c r="B7" s="112" t="s">
        <v>73</v>
      </c>
      <c r="C7" s="113" t="s">
        <v>27</v>
      </c>
      <c r="D7" s="102" t="s">
        <v>57</v>
      </c>
      <c r="E7" s="102" t="s">
        <v>85</v>
      </c>
      <c r="F7" s="102"/>
      <c r="G7" s="102">
        <v>2000</v>
      </c>
      <c r="H7" s="164" t="s">
        <v>152</v>
      </c>
      <c r="I7" s="102">
        <v>6269.3</v>
      </c>
      <c r="J7" s="102"/>
      <c r="K7" s="102"/>
    </row>
    <row r="8" spans="1:16" x14ac:dyDescent="0.2">
      <c r="A8" s="111">
        <v>44347</v>
      </c>
      <c r="B8" s="112" t="s">
        <v>73</v>
      </c>
      <c r="C8" s="113" t="s">
        <v>24</v>
      </c>
      <c r="D8" s="102" t="s">
        <v>58</v>
      </c>
      <c r="E8" s="102" t="s">
        <v>59</v>
      </c>
      <c r="F8" s="102">
        <v>-8.4499999999999993</v>
      </c>
      <c r="G8" s="102"/>
      <c r="H8" s="164" t="s">
        <v>153</v>
      </c>
      <c r="I8" s="102">
        <v>6260.85</v>
      </c>
      <c r="J8" s="102"/>
      <c r="K8" s="102"/>
    </row>
    <row r="9" spans="1:16" x14ac:dyDescent="0.2">
      <c r="A9" s="114">
        <v>44347</v>
      </c>
      <c r="B9" s="115" t="s">
        <v>73</v>
      </c>
      <c r="C9" s="116" t="s">
        <v>24</v>
      </c>
      <c r="D9" s="104" t="s">
        <v>55</v>
      </c>
      <c r="E9" s="104" t="s">
        <v>63</v>
      </c>
      <c r="F9" s="104">
        <v>-19.52</v>
      </c>
      <c r="G9" s="104"/>
      <c r="H9" s="164" t="s">
        <v>154</v>
      </c>
      <c r="I9" s="104">
        <v>6241.33</v>
      </c>
      <c r="J9" s="104"/>
      <c r="K9" s="104"/>
    </row>
    <row r="10" spans="1:16" x14ac:dyDescent="0.2">
      <c r="A10" s="114">
        <v>44347</v>
      </c>
      <c r="B10" s="115" t="s">
        <v>73</v>
      </c>
      <c r="C10" s="116" t="s">
        <v>24</v>
      </c>
      <c r="D10" s="104" t="s">
        <v>55</v>
      </c>
      <c r="E10" s="104" t="s">
        <v>41</v>
      </c>
      <c r="F10" s="104">
        <v>-29.5</v>
      </c>
      <c r="G10" s="104"/>
      <c r="H10" s="164" t="s">
        <v>155</v>
      </c>
      <c r="I10" s="104">
        <v>6211.83</v>
      </c>
      <c r="J10" s="104"/>
      <c r="K10" s="104"/>
    </row>
    <row r="11" spans="1:16" x14ac:dyDescent="0.2">
      <c r="A11" s="114">
        <v>44347</v>
      </c>
      <c r="B11" s="115" t="s">
        <v>73</v>
      </c>
      <c r="C11" s="116" t="s">
        <v>24</v>
      </c>
      <c r="D11" s="104" t="s">
        <v>55</v>
      </c>
      <c r="E11" s="104" t="s">
        <v>60</v>
      </c>
      <c r="F11" s="104">
        <v>-55.67</v>
      </c>
      <c r="G11" s="104"/>
      <c r="H11" s="164" t="s">
        <v>156</v>
      </c>
      <c r="I11" s="104">
        <v>6156.16</v>
      </c>
      <c r="J11" s="104"/>
      <c r="K11" s="104"/>
    </row>
    <row r="12" spans="1:16" x14ac:dyDescent="0.2">
      <c r="A12" s="114">
        <v>44347</v>
      </c>
      <c r="B12" s="115" t="s">
        <v>106</v>
      </c>
      <c r="C12" s="116" t="s">
        <v>32</v>
      </c>
      <c r="D12" s="104" t="s">
        <v>62</v>
      </c>
      <c r="E12" s="104" t="s">
        <v>98</v>
      </c>
      <c r="F12" s="104">
        <v>-62.43</v>
      </c>
      <c r="G12" s="104"/>
      <c r="H12" s="165" t="s">
        <v>157</v>
      </c>
      <c r="I12" s="104"/>
      <c r="J12" s="104">
        <v>357.71</v>
      </c>
      <c r="K12" s="104"/>
    </row>
    <row r="13" spans="1:16" x14ac:dyDescent="0.2">
      <c r="A13" s="117">
        <v>44348</v>
      </c>
      <c r="B13" s="118" t="s">
        <v>73</v>
      </c>
      <c r="C13" s="119" t="s">
        <v>127</v>
      </c>
      <c r="D13" s="120" t="s">
        <v>57</v>
      </c>
      <c r="E13" s="120" t="s">
        <v>128</v>
      </c>
      <c r="F13" s="120"/>
      <c r="G13" s="120">
        <v>3500.17</v>
      </c>
      <c r="H13" s="166" t="s">
        <v>158</v>
      </c>
      <c r="I13" s="120">
        <v>9656.33</v>
      </c>
      <c r="J13" s="120"/>
      <c r="K13" s="120"/>
    </row>
    <row r="14" spans="1:16" x14ac:dyDescent="0.2">
      <c r="A14" s="117">
        <v>44348</v>
      </c>
      <c r="B14" s="118" t="s">
        <v>73</v>
      </c>
      <c r="C14" s="119" t="s">
        <v>24</v>
      </c>
      <c r="D14" s="120" t="s">
        <v>51</v>
      </c>
      <c r="E14" s="120" t="s">
        <v>91</v>
      </c>
      <c r="F14" s="120">
        <v>-27.59</v>
      </c>
      <c r="G14" s="120"/>
      <c r="H14" s="166" t="s">
        <v>159</v>
      </c>
      <c r="I14" s="120">
        <v>9628.74</v>
      </c>
      <c r="J14" s="120"/>
      <c r="K14" s="120"/>
    </row>
    <row r="15" spans="1:16" x14ac:dyDescent="0.2">
      <c r="A15" s="117">
        <v>44348</v>
      </c>
      <c r="B15" s="118" t="s">
        <v>73</v>
      </c>
      <c r="C15" s="119" t="s">
        <v>24</v>
      </c>
      <c r="D15" s="120" t="s">
        <v>58</v>
      </c>
      <c r="E15" s="120" t="s">
        <v>33</v>
      </c>
      <c r="F15" s="120">
        <v>-58.87</v>
      </c>
      <c r="G15" s="120"/>
      <c r="H15" s="166" t="s">
        <v>160</v>
      </c>
      <c r="I15" s="120">
        <v>9569.8700000000008</v>
      </c>
      <c r="J15" s="120"/>
      <c r="K15" s="120"/>
    </row>
    <row r="16" spans="1:16" x14ac:dyDescent="0.2">
      <c r="A16" s="117">
        <v>44349</v>
      </c>
      <c r="B16" s="118" t="s">
        <v>73</v>
      </c>
      <c r="C16" s="119" t="s">
        <v>27</v>
      </c>
      <c r="D16" s="120" t="s">
        <v>57</v>
      </c>
      <c r="E16" s="120" t="s">
        <v>128</v>
      </c>
      <c r="F16" s="120">
        <v>-3500</v>
      </c>
      <c r="G16" s="120"/>
      <c r="H16" s="166" t="s">
        <v>161</v>
      </c>
      <c r="I16" s="120">
        <v>6069.87</v>
      </c>
      <c r="J16" s="120"/>
      <c r="K16" s="120"/>
    </row>
    <row r="17" spans="1:11" x14ac:dyDescent="0.2">
      <c r="A17" s="117">
        <v>44349</v>
      </c>
      <c r="B17" s="118" t="s">
        <v>79</v>
      </c>
      <c r="C17" s="119" t="s">
        <v>27</v>
      </c>
      <c r="D17" s="120" t="s">
        <v>57</v>
      </c>
      <c r="E17" s="120" t="s">
        <v>128</v>
      </c>
      <c r="F17" s="120"/>
      <c r="G17" s="120">
        <v>3500</v>
      </c>
      <c r="H17" s="166" t="s">
        <v>161</v>
      </c>
      <c r="I17" s="120"/>
      <c r="J17" s="120"/>
      <c r="K17" s="120">
        <v>10890</v>
      </c>
    </row>
    <row r="18" spans="1:11" x14ac:dyDescent="0.2">
      <c r="A18" s="117">
        <v>44349</v>
      </c>
      <c r="B18" s="118" t="s">
        <v>106</v>
      </c>
      <c r="C18" s="119" t="s">
        <v>32</v>
      </c>
      <c r="D18" s="120" t="s">
        <v>62</v>
      </c>
      <c r="E18" s="120" t="s">
        <v>98</v>
      </c>
      <c r="F18" s="120">
        <v>-17</v>
      </c>
      <c r="G18" s="120"/>
      <c r="H18" s="166" t="s">
        <v>162</v>
      </c>
      <c r="I18" s="120"/>
      <c r="J18" s="120">
        <v>340.71</v>
      </c>
      <c r="K18" s="120"/>
    </row>
    <row r="19" spans="1:11" x14ac:dyDescent="0.2">
      <c r="A19" s="117">
        <v>44349</v>
      </c>
      <c r="B19" s="118" t="s">
        <v>73</v>
      </c>
      <c r="C19" s="119" t="s">
        <v>27</v>
      </c>
      <c r="D19" s="120" t="s">
        <v>57</v>
      </c>
      <c r="E19" s="120" t="s">
        <v>74</v>
      </c>
      <c r="F19" s="120"/>
      <c r="G19" s="120">
        <v>16.059999999999999</v>
      </c>
      <c r="H19" s="166" t="s">
        <v>163</v>
      </c>
      <c r="I19" s="120">
        <v>6085.93</v>
      </c>
      <c r="J19" s="120"/>
      <c r="K19" s="120"/>
    </row>
    <row r="20" spans="1:11" x14ac:dyDescent="0.2">
      <c r="A20" s="117">
        <v>44350</v>
      </c>
      <c r="B20" s="118" t="s">
        <v>73</v>
      </c>
      <c r="C20" s="119" t="s">
        <v>27</v>
      </c>
      <c r="D20" s="120" t="s">
        <v>57</v>
      </c>
      <c r="E20" s="120" t="s">
        <v>75</v>
      </c>
      <c r="F20" s="120">
        <v>-10</v>
      </c>
      <c r="G20" s="120"/>
      <c r="H20" s="166" t="s">
        <v>164</v>
      </c>
      <c r="I20" s="120">
        <v>6075.93</v>
      </c>
      <c r="J20" s="120"/>
      <c r="K20" s="120"/>
    </row>
    <row r="21" spans="1:11" x14ac:dyDescent="0.2">
      <c r="A21" s="117">
        <v>44350</v>
      </c>
      <c r="B21" s="118" t="s">
        <v>79</v>
      </c>
      <c r="C21" s="119" t="s">
        <v>27</v>
      </c>
      <c r="D21" s="120" t="s">
        <v>57</v>
      </c>
      <c r="E21" s="120" t="s">
        <v>74</v>
      </c>
      <c r="F21" s="120"/>
      <c r="G21" s="120">
        <v>10</v>
      </c>
      <c r="H21" s="166" t="s">
        <v>164</v>
      </c>
      <c r="I21" s="120"/>
      <c r="J21" s="120"/>
      <c r="K21" s="120">
        <v>10900</v>
      </c>
    </row>
    <row r="22" spans="1:11" x14ac:dyDescent="0.2">
      <c r="A22" s="117">
        <v>44350</v>
      </c>
      <c r="B22" s="118" t="s">
        <v>73</v>
      </c>
      <c r="C22" s="119" t="s">
        <v>24</v>
      </c>
      <c r="D22" s="120" t="s">
        <v>55</v>
      </c>
      <c r="E22" s="120" t="s">
        <v>63</v>
      </c>
      <c r="F22" s="120">
        <v>-238.9</v>
      </c>
      <c r="G22" s="120"/>
      <c r="H22" s="166" t="s">
        <v>165</v>
      </c>
      <c r="I22" s="120">
        <v>5837.03</v>
      </c>
      <c r="J22" s="120"/>
      <c r="K22" s="120"/>
    </row>
    <row r="23" spans="1:11" x14ac:dyDescent="0.2">
      <c r="A23" s="117">
        <v>44350</v>
      </c>
      <c r="B23" s="118" t="s">
        <v>73</v>
      </c>
      <c r="C23" s="119" t="s">
        <v>24</v>
      </c>
      <c r="D23" s="120" t="s">
        <v>51</v>
      </c>
      <c r="E23" s="120" t="s">
        <v>91</v>
      </c>
      <c r="F23" s="120">
        <v>-119.99</v>
      </c>
      <c r="G23" s="120"/>
      <c r="H23" s="166" t="s">
        <v>166</v>
      </c>
      <c r="I23" s="120">
        <v>5717.04</v>
      </c>
      <c r="J23" s="120"/>
      <c r="K23" s="120"/>
    </row>
    <row r="24" spans="1:11" x14ac:dyDescent="0.2">
      <c r="A24" s="117">
        <v>44350</v>
      </c>
      <c r="B24" s="118" t="s">
        <v>73</v>
      </c>
      <c r="C24" s="119" t="s">
        <v>24</v>
      </c>
      <c r="D24" s="120" t="s">
        <v>55</v>
      </c>
      <c r="E24" s="120" t="s">
        <v>41</v>
      </c>
      <c r="F24" s="120">
        <v>-51.5</v>
      </c>
      <c r="G24" s="120"/>
      <c r="H24" s="166" t="s">
        <v>155</v>
      </c>
      <c r="I24" s="120">
        <v>5665.54</v>
      </c>
      <c r="J24" s="120"/>
      <c r="K24" s="120"/>
    </row>
    <row r="25" spans="1:11" x14ac:dyDescent="0.2">
      <c r="A25" s="117">
        <v>44350</v>
      </c>
      <c r="B25" s="118" t="s">
        <v>106</v>
      </c>
      <c r="C25" s="119" t="s">
        <v>32</v>
      </c>
      <c r="D25" s="120" t="s">
        <v>62</v>
      </c>
      <c r="E25" s="120" t="s">
        <v>98</v>
      </c>
      <c r="F25" s="120">
        <v>-19.989999999999998</v>
      </c>
      <c r="G25" s="120"/>
      <c r="H25" s="166" t="s">
        <v>167</v>
      </c>
      <c r="I25" s="120"/>
      <c r="J25" s="120">
        <v>320.72000000000003</v>
      </c>
      <c r="K25" s="120"/>
    </row>
    <row r="26" spans="1:11" x14ac:dyDescent="0.2">
      <c r="A26" s="117">
        <v>44350</v>
      </c>
      <c r="B26" s="118" t="s">
        <v>106</v>
      </c>
      <c r="C26" s="119" t="s">
        <v>32</v>
      </c>
      <c r="D26" s="120" t="s">
        <v>62</v>
      </c>
      <c r="E26" s="120" t="s">
        <v>98</v>
      </c>
      <c r="F26" s="120">
        <v>-9.98</v>
      </c>
      <c r="G26" s="120"/>
      <c r="H26" s="166" t="s">
        <v>168</v>
      </c>
      <c r="I26" s="120"/>
      <c r="J26" s="120">
        <v>310.74</v>
      </c>
      <c r="K26" s="120"/>
    </row>
    <row r="27" spans="1:11" x14ac:dyDescent="0.2">
      <c r="A27" s="117">
        <v>44351</v>
      </c>
      <c r="B27" s="118" t="s">
        <v>106</v>
      </c>
      <c r="C27" s="119" t="s">
        <v>32</v>
      </c>
      <c r="D27" s="120" t="s">
        <v>62</v>
      </c>
      <c r="E27" s="120" t="s">
        <v>98</v>
      </c>
      <c r="F27" s="120">
        <v>-0.99</v>
      </c>
      <c r="G27" s="120"/>
      <c r="H27" s="166" t="s">
        <v>169</v>
      </c>
      <c r="I27" s="120"/>
      <c r="J27" s="120">
        <v>309.75</v>
      </c>
      <c r="K27" s="120"/>
    </row>
    <row r="28" spans="1:11" x14ac:dyDescent="0.2">
      <c r="A28" s="117">
        <v>44351</v>
      </c>
      <c r="B28" s="118" t="s">
        <v>106</v>
      </c>
      <c r="C28" s="119" t="s">
        <v>24</v>
      </c>
      <c r="D28" s="120" t="s">
        <v>61</v>
      </c>
      <c r="E28" s="120" t="s">
        <v>31</v>
      </c>
      <c r="F28" s="120">
        <v>-30</v>
      </c>
      <c r="G28" s="120"/>
      <c r="H28" s="166" t="s">
        <v>170</v>
      </c>
      <c r="I28" s="120"/>
      <c r="J28" s="120">
        <v>279.75</v>
      </c>
      <c r="K28" s="120"/>
    </row>
    <row r="29" spans="1:11" x14ac:dyDescent="0.2">
      <c r="A29" s="117">
        <v>44351</v>
      </c>
      <c r="B29" s="118" t="s">
        <v>73</v>
      </c>
      <c r="C29" s="119" t="s">
        <v>147</v>
      </c>
      <c r="D29" s="120" t="s">
        <v>146</v>
      </c>
      <c r="E29" s="120" t="s">
        <v>146</v>
      </c>
      <c r="F29" s="120">
        <v>-50</v>
      </c>
      <c r="G29" s="120"/>
      <c r="H29" s="166" t="s">
        <v>171</v>
      </c>
      <c r="I29" s="120">
        <v>5615.54</v>
      </c>
      <c r="J29" s="120"/>
      <c r="K29" s="120"/>
    </row>
    <row r="30" spans="1:11" x14ac:dyDescent="0.2">
      <c r="A30" s="117">
        <v>44351</v>
      </c>
      <c r="B30" s="118" t="s">
        <v>79</v>
      </c>
      <c r="C30" s="119" t="s">
        <v>27</v>
      </c>
      <c r="D30" s="120" t="s">
        <v>57</v>
      </c>
      <c r="E30" s="121" t="s">
        <v>74</v>
      </c>
      <c r="F30" s="120"/>
      <c r="G30" s="120">
        <v>100</v>
      </c>
      <c r="H30" s="166" t="s">
        <v>172</v>
      </c>
      <c r="I30" s="120"/>
      <c r="J30" s="120"/>
      <c r="K30" s="120">
        <v>11000</v>
      </c>
    </row>
    <row r="31" spans="1:11" x14ac:dyDescent="0.2">
      <c r="A31" s="117">
        <v>44351</v>
      </c>
      <c r="B31" s="118" t="s">
        <v>106</v>
      </c>
      <c r="C31" s="119" t="s">
        <v>27</v>
      </c>
      <c r="D31" s="120" t="s">
        <v>57</v>
      </c>
      <c r="E31" s="121" t="s">
        <v>75</v>
      </c>
      <c r="F31" s="120">
        <v>-100</v>
      </c>
      <c r="G31" s="120"/>
      <c r="H31" s="166" t="s">
        <v>172</v>
      </c>
      <c r="I31" s="120"/>
      <c r="J31" s="120">
        <v>179.75</v>
      </c>
      <c r="K31" s="120"/>
    </row>
    <row r="32" spans="1:11" x14ac:dyDescent="0.2">
      <c r="A32" s="114">
        <v>44354</v>
      </c>
      <c r="B32" s="115" t="s">
        <v>73</v>
      </c>
      <c r="C32" s="116" t="s">
        <v>143</v>
      </c>
      <c r="D32" s="104" t="s">
        <v>94</v>
      </c>
      <c r="E32" s="104" t="s">
        <v>108</v>
      </c>
      <c r="F32" s="104">
        <v>-11.99</v>
      </c>
      <c r="G32" s="104"/>
      <c r="H32" s="165" t="s">
        <v>173</v>
      </c>
      <c r="I32" s="104">
        <v>5603.55</v>
      </c>
      <c r="J32" s="104"/>
      <c r="K32" s="104"/>
    </row>
    <row r="33" spans="1:11" x14ac:dyDescent="0.2">
      <c r="A33" s="114">
        <v>44354</v>
      </c>
      <c r="B33" s="115" t="s">
        <v>73</v>
      </c>
      <c r="C33" s="116" t="s">
        <v>143</v>
      </c>
      <c r="D33" s="104" t="s">
        <v>94</v>
      </c>
      <c r="E33" s="104" t="s">
        <v>108</v>
      </c>
      <c r="F33" s="104">
        <v>-11.99</v>
      </c>
      <c r="G33" s="104"/>
      <c r="H33" s="165" t="s">
        <v>174</v>
      </c>
      <c r="I33" s="104">
        <v>5591.56</v>
      </c>
      <c r="J33" s="104"/>
      <c r="K33" s="104"/>
    </row>
    <row r="34" spans="1:11" x14ac:dyDescent="0.2">
      <c r="A34" s="114">
        <v>44352</v>
      </c>
      <c r="B34" s="115" t="s">
        <v>73</v>
      </c>
      <c r="C34" s="148" t="s">
        <v>143</v>
      </c>
      <c r="D34" s="104" t="s">
        <v>58</v>
      </c>
      <c r="E34" s="104" t="s">
        <v>70</v>
      </c>
      <c r="F34" s="104">
        <v>-165.27</v>
      </c>
      <c r="G34" s="104"/>
      <c r="H34" s="165" t="s">
        <v>175</v>
      </c>
      <c r="I34" s="104">
        <v>5426.29</v>
      </c>
      <c r="J34" s="104"/>
      <c r="K34" s="104"/>
    </row>
    <row r="35" spans="1:11" x14ac:dyDescent="0.2">
      <c r="A35" s="114">
        <v>44354</v>
      </c>
      <c r="B35" s="115" t="s">
        <v>73</v>
      </c>
      <c r="C35" s="116" t="s">
        <v>143</v>
      </c>
      <c r="D35" s="104" t="s">
        <v>58</v>
      </c>
      <c r="E35" s="104" t="s">
        <v>45</v>
      </c>
      <c r="F35" s="104">
        <v>-321.61</v>
      </c>
      <c r="G35" s="104"/>
      <c r="H35" s="165" t="s">
        <v>176</v>
      </c>
      <c r="I35" s="104">
        <v>5104.68</v>
      </c>
      <c r="J35" s="104"/>
      <c r="K35" s="104"/>
    </row>
    <row r="36" spans="1:11" x14ac:dyDescent="0.2">
      <c r="A36" s="117">
        <v>44354</v>
      </c>
      <c r="B36" s="118" t="s">
        <v>73</v>
      </c>
      <c r="C36" s="119" t="s">
        <v>26</v>
      </c>
      <c r="D36" s="120" t="s">
        <v>51</v>
      </c>
      <c r="E36" s="120" t="s">
        <v>52</v>
      </c>
      <c r="F36" s="120">
        <v>-339.49</v>
      </c>
      <c r="G36" s="120"/>
      <c r="H36" s="166" t="s">
        <v>177</v>
      </c>
      <c r="I36" s="120">
        <v>4765.1899999999996</v>
      </c>
      <c r="J36" s="120"/>
      <c r="K36" s="120"/>
    </row>
    <row r="37" spans="1:11" x14ac:dyDescent="0.2">
      <c r="A37" s="117">
        <v>44354</v>
      </c>
      <c r="B37" s="118" t="s">
        <v>73</v>
      </c>
      <c r="C37" s="119" t="s">
        <v>26</v>
      </c>
      <c r="D37" s="120" t="s">
        <v>94</v>
      </c>
      <c r="E37" s="120" t="s">
        <v>46</v>
      </c>
      <c r="F37" s="120">
        <v>-209.44</v>
      </c>
      <c r="G37" s="120"/>
      <c r="H37" s="166" t="s">
        <v>178</v>
      </c>
      <c r="I37" s="120">
        <v>4555.75</v>
      </c>
      <c r="J37" s="120"/>
      <c r="K37" s="120"/>
    </row>
    <row r="38" spans="1:11" x14ac:dyDescent="0.2">
      <c r="A38" s="117">
        <v>44354</v>
      </c>
      <c r="B38" s="118" t="s">
        <v>73</v>
      </c>
      <c r="C38" s="119" t="s">
        <v>26</v>
      </c>
      <c r="D38" s="120" t="s">
        <v>51</v>
      </c>
      <c r="E38" s="120" t="s">
        <v>80</v>
      </c>
      <c r="F38" s="120">
        <v>-164.16</v>
      </c>
      <c r="G38" s="120"/>
      <c r="H38" s="166" t="s">
        <v>179</v>
      </c>
      <c r="I38" s="120">
        <v>4391.59</v>
      </c>
      <c r="J38" s="120"/>
      <c r="K38" s="120"/>
    </row>
    <row r="39" spans="1:11" x14ac:dyDescent="0.2">
      <c r="A39" s="117">
        <v>44354</v>
      </c>
      <c r="B39" s="118" t="s">
        <v>73</v>
      </c>
      <c r="C39" s="119" t="s">
        <v>148</v>
      </c>
      <c r="D39" s="120" t="s">
        <v>54</v>
      </c>
      <c r="E39" s="120" t="s">
        <v>34</v>
      </c>
      <c r="F39" s="120">
        <v>-50</v>
      </c>
      <c r="G39" s="120"/>
      <c r="H39" s="166" t="s">
        <v>180</v>
      </c>
      <c r="I39" s="120">
        <v>4341.59</v>
      </c>
      <c r="J39" s="120"/>
      <c r="K39" s="120"/>
    </row>
    <row r="40" spans="1:11" x14ac:dyDescent="0.2">
      <c r="A40" s="117">
        <v>44354</v>
      </c>
      <c r="B40" s="118" t="s">
        <v>73</v>
      </c>
      <c r="C40" s="119" t="s">
        <v>24</v>
      </c>
      <c r="D40" s="120" t="s">
        <v>94</v>
      </c>
      <c r="E40" s="120" t="s">
        <v>46</v>
      </c>
      <c r="F40" s="120">
        <v>-146.66</v>
      </c>
      <c r="G40" s="120"/>
      <c r="H40" s="166" t="s">
        <v>181</v>
      </c>
      <c r="I40" s="120">
        <v>4194.93</v>
      </c>
      <c r="J40" s="120"/>
      <c r="K40" s="120"/>
    </row>
    <row r="41" spans="1:11" x14ac:dyDescent="0.2">
      <c r="A41" s="117">
        <v>44354</v>
      </c>
      <c r="B41" s="118" t="s">
        <v>73</v>
      </c>
      <c r="C41" s="119" t="s">
        <v>24</v>
      </c>
      <c r="D41" s="120" t="s">
        <v>51</v>
      </c>
      <c r="E41" s="120" t="s">
        <v>91</v>
      </c>
      <c r="F41" s="120">
        <v>-135.6</v>
      </c>
      <c r="G41" s="120"/>
      <c r="H41" s="166" t="s">
        <v>182</v>
      </c>
      <c r="I41" s="120">
        <v>4059.33</v>
      </c>
      <c r="J41" s="120"/>
      <c r="K41" s="120"/>
    </row>
    <row r="42" spans="1:11" x14ac:dyDescent="0.2">
      <c r="A42" s="117">
        <v>44354</v>
      </c>
      <c r="B42" s="118" t="s">
        <v>73</v>
      </c>
      <c r="C42" s="119" t="s">
        <v>24</v>
      </c>
      <c r="D42" s="120" t="s">
        <v>51</v>
      </c>
      <c r="E42" s="120" t="s">
        <v>91</v>
      </c>
      <c r="F42" s="120"/>
      <c r="G42" s="120">
        <v>86.5</v>
      </c>
      <c r="H42" s="166" t="s">
        <v>183</v>
      </c>
      <c r="I42" s="120">
        <v>4145.83</v>
      </c>
      <c r="J42" s="120"/>
      <c r="K42" s="120"/>
    </row>
    <row r="43" spans="1:11" x14ac:dyDescent="0.2">
      <c r="A43" s="117">
        <v>44354</v>
      </c>
      <c r="B43" s="118" t="s">
        <v>73</v>
      </c>
      <c r="C43" s="119" t="s">
        <v>24</v>
      </c>
      <c r="D43" s="120" t="s">
        <v>55</v>
      </c>
      <c r="E43" s="120" t="s">
        <v>60</v>
      </c>
      <c r="F43" s="120">
        <v>-5</v>
      </c>
      <c r="G43" s="120"/>
      <c r="H43" s="166" t="s">
        <v>184</v>
      </c>
      <c r="I43" s="120">
        <v>4140.83</v>
      </c>
      <c r="J43" s="120"/>
      <c r="K43" s="120"/>
    </row>
    <row r="44" spans="1:11" x14ac:dyDescent="0.2">
      <c r="A44" s="117">
        <v>44354</v>
      </c>
      <c r="B44" s="118" t="s">
        <v>106</v>
      </c>
      <c r="C44" s="119" t="s">
        <v>24</v>
      </c>
      <c r="D44" s="120" t="s">
        <v>94</v>
      </c>
      <c r="E44" s="120" t="s">
        <v>108</v>
      </c>
      <c r="F44" s="120">
        <v>-12</v>
      </c>
      <c r="G44" s="120"/>
      <c r="H44" s="166" t="s">
        <v>185</v>
      </c>
      <c r="I44" s="120"/>
      <c r="J44" s="120">
        <v>167.75</v>
      </c>
      <c r="K44" s="120"/>
    </row>
    <row r="45" spans="1:11" x14ac:dyDescent="0.2">
      <c r="A45" s="117">
        <v>44354</v>
      </c>
      <c r="B45" s="118" t="s">
        <v>106</v>
      </c>
      <c r="C45" s="119" t="s">
        <v>32</v>
      </c>
      <c r="D45" s="120" t="s">
        <v>62</v>
      </c>
      <c r="E45" s="120" t="s">
        <v>98</v>
      </c>
      <c r="F45" s="120">
        <v>-14.99</v>
      </c>
      <c r="G45" s="120"/>
      <c r="H45" s="166" t="s">
        <v>186</v>
      </c>
      <c r="I45" s="120"/>
      <c r="J45" s="120">
        <v>152.76</v>
      </c>
      <c r="K45" s="120"/>
    </row>
    <row r="46" spans="1:11" x14ac:dyDescent="0.2">
      <c r="A46" s="117">
        <v>44355</v>
      </c>
      <c r="B46" s="118" t="s">
        <v>73</v>
      </c>
      <c r="C46" s="119" t="s">
        <v>24</v>
      </c>
      <c r="D46" s="120" t="s">
        <v>55</v>
      </c>
      <c r="E46" s="120" t="s">
        <v>63</v>
      </c>
      <c r="F46" s="120">
        <v>-41.61</v>
      </c>
      <c r="G46" s="120"/>
      <c r="H46" s="188" t="s">
        <v>192</v>
      </c>
      <c r="I46" s="120">
        <v>4099.22</v>
      </c>
      <c r="J46" s="120"/>
      <c r="K46" s="120"/>
    </row>
    <row r="47" spans="1:11" x14ac:dyDescent="0.2">
      <c r="A47" s="117">
        <v>44355</v>
      </c>
      <c r="B47" s="118" t="s">
        <v>73</v>
      </c>
      <c r="C47" s="119" t="s">
        <v>27</v>
      </c>
      <c r="D47" s="120" t="s">
        <v>51</v>
      </c>
      <c r="E47" s="120" t="s">
        <v>193</v>
      </c>
      <c r="F47" s="120"/>
      <c r="G47" s="120">
        <v>157.87</v>
      </c>
      <c r="H47" s="188" t="s">
        <v>194</v>
      </c>
      <c r="I47" s="120">
        <v>4257.09</v>
      </c>
      <c r="J47" s="120"/>
      <c r="K47" s="120"/>
    </row>
    <row r="48" spans="1:11" x14ac:dyDescent="0.2">
      <c r="A48" s="117">
        <v>44355</v>
      </c>
      <c r="B48" s="118" t="s">
        <v>73</v>
      </c>
      <c r="C48" s="119" t="s">
        <v>27</v>
      </c>
      <c r="D48" s="120" t="s">
        <v>54</v>
      </c>
      <c r="E48" s="120" t="s">
        <v>49</v>
      </c>
      <c r="F48" s="120"/>
      <c r="G48" s="120">
        <v>21</v>
      </c>
      <c r="H48" s="188" t="s">
        <v>195</v>
      </c>
      <c r="I48" s="120">
        <v>4278.09</v>
      </c>
      <c r="J48" s="120"/>
      <c r="K48" s="120"/>
    </row>
    <row r="49" spans="1:11" x14ac:dyDescent="0.2">
      <c r="A49" s="212">
        <v>44356</v>
      </c>
      <c r="B49" s="213" t="s">
        <v>73</v>
      </c>
      <c r="C49" s="214" t="s">
        <v>24</v>
      </c>
      <c r="D49" s="215" t="s">
        <v>57</v>
      </c>
      <c r="E49" s="215" t="s">
        <v>44</v>
      </c>
      <c r="F49" s="215">
        <v>-100</v>
      </c>
      <c r="G49" s="215"/>
      <c r="H49" s="216"/>
      <c r="I49" s="215">
        <v>4178.09</v>
      </c>
      <c r="J49" s="215"/>
      <c r="K49" s="215"/>
    </row>
    <row r="50" spans="1:11" x14ac:dyDescent="0.2">
      <c r="A50" s="212">
        <v>44356</v>
      </c>
      <c r="B50" s="213" t="s">
        <v>73</v>
      </c>
      <c r="C50" s="214" t="s">
        <v>76</v>
      </c>
      <c r="D50" s="215" t="s">
        <v>57</v>
      </c>
      <c r="E50" s="215" t="s">
        <v>74</v>
      </c>
      <c r="F50" s="215"/>
      <c r="G50" s="215">
        <v>50</v>
      </c>
      <c r="H50" s="216"/>
      <c r="I50" s="215">
        <v>4228.09</v>
      </c>
      <c r="J50" s="215"/>
      <c r="K50" s="215"/>
    </row>
  </sheetData>
  <phoneticPr fontId="23" type="noConversion"/>
  <conditionalFormatting sqref="F1">
    <cfRule type="cellIs" dxfId="139" priority="28" operator="lessThan">
      <formula>0</formula>
    </cfRule>
    <cfRule type="cellIs" dxfId="138" priority="29" operator="greaterThanOrEqual">
      <formula>0</formula>
    </cfRule>
  </conditionalFormatting>
  <conditionalFormatting sqref="A6:G45 I6:K45 A46:K9740">
    <cfRule type="expression" dxfId="137" priority="25">
      <formula>$D6="LA BANQUE POSTALE - CP"</formula>
    </cfRule>
    <cfRule type="expression" dxfId="136" priority="26">
      <formula>$D6="LA BANQUE POSTALE - CJ"</formula>
    </cfRule>
    <cfRule type="expression" dxfId="135" priority="27">
      <formula>$D6="LIVRET A - CP"</formula>
    </cfRule>
  </conditionalFormatting>
  <conditionalFormatting sqref="F3:G3">
    <cfRule type="cellIs" dxfId="134" priority="22" operator="lessThan">
      <formula>0</formula>
    </cfRule>
    <cfRule type="cellIs" dxfId="133" priority="23" operator="greaterThanOrEqual">
      <formula>0</formula>
    </cfRule>
  </conditionalFormatting>
  <conditionalFormatting sqref="H6:H45">
    <cfRule type="expression" dxfId="132" priority="4">
      <formula>$D6="LA BANQUE POSTALE - CP"</formula>
    </cfRule>
    <cfRule type="expression" dxfId="131" priority="5">
      <formula>$D6="LA BANQUE POSTALE - CJ"</formula>
    </cfRule>
    <cfRule type="expression" dxfId="130" priority="6">
      <formula>$D6="LIVRET A - CP"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>
              <from>
                <xdr:col>2</xdr:col>
                <xdr:colOff>304800</xdr:colOff>
                <xdr:row>2</xdr:row>
                <xdr:rowOff>9525</xdr:rowOff>
              </from>
              <to>
                <xdr:col>2</xdr:col>
                <xdr:colOff>1733550</xdr:colOff>
                <xdr:row>2</xdr:row>
                <xdr:rowOff>333375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W50"/>
  <sheetViews>
    <sheetView showGridLines="0" tabSelected="1" topLeftCell="B1" zoomScale="80" zoomScaleNormal="80" workbookViewId="0">
      <pane ySplit="6" topLeftCell="A28" activePane="bottomLeft" state="frozen"/>
      <selection pane="bottomLeft" activeCell="W32" sqref="W32"/>
    </sheetView>
  </sheetViews>
  <sheetFormatPr baseColWidth="10" defaultRowHeight="12.75" x14ac:dyDescent="0.2"/>
  <cols>
    <col min="1" max="1" width="34.28515625" bestFit="1" customWidth="1"/>
    <col min="2" max="2" width="28" bestFit="1" customWidth="1"/>
    <col min="3" max="3" width="12" bestFit="1" customWidth="1"/>
    <col min="4" max="4" width="2.42578125" customWidth="1"/>
    <col min="5" max="5" width="27.7109375" bestFit="1" customWidth="1"/>
    <col min="6" max="6" width="6.7109375" bestFit="1" customWidth="1"/>
    <col min="7" max="8" width="16.140625" customWidth="1"/>
    <col min="9" max="9" width="30.5703125" bestFit="1" customWidth="1"/>
    <col min="10" max="10" width="6.5703125" bestFit="1" customWidth="1"/>
    <col min="11" max="14" width="19.140625" customWidth="1"/>
    <col min="15" max="15" width="26.85546875" bestFit="1" customWidth="1"/>
    <col min="16" max="16" width="6.5703125" bestFit="1" customWidth="1"/>
    <col min="17" max="17" width="6.85546875" hidden="1" customWidth="1"/>
    <col min="18" max="18" width="1.5703125" style="3" customWidth="1"/>
    <col min="19" max="19" width="12" style="3" bestFit="1" customWidth="1"/>
    <col min="20" max="20" width="15.85546875" bestFit="1" customWidth="1"/>
    <col min="21" max="21" width="1.5703125" customWidth="1"/>
    <col min="22" max="22" width="15.85546875" style="204" customWidth="1"/>
    <col min="23" max="23" width="12" style="210" customWidth="1"/>
    <col min="24" max="24" width="12" customWidth="1"/>
    <col min="25" max="25" width="6" bestFit="1" customWidth="1"/>
    <col min="26" max="26" width="7" bestFit="1" customWidth="1"/>
    <col min="27" max="28" width="15" bestFit="1" customWidth="1"/>
    <col min="29" max="29" width="6" bestFit="1" customWidth="1"/>
    <col min="30" max="30" width="10" bestFit="1" customWidth="1"/>
    <col min="31" max="31" width="8" bestFit="1" customWidth="1"/>
    <col min="32" max="32" width="10" bestFit="1" customWidth="1"/>
    <col min="33" max="33" width="11" bestFit="1" customWidth="1"/>
    <col min="34" max="34" width="10" bestFit="1" customWidth="1"/>
    <col min="35" max="35" width="16.140625" bestFit="1" customWidth="1"/>
    <col min="36" max="36" width="17.140625" bestFit="1" customWidth="1"/>
    <col min="37" max="37" width="11" bestFit="1" customWidth="1"/>
    <col min="38" max="54" width="8" bestFit="1" customWidth="1"/>
    <col min="55" max="55" width="5" bestFit="1" customWidth="1"/>
    <col min="56" max="58" width="8" bestFit="1" customWidth="1"/>
    <col min="59" max="60" width="7" bestFit="1" customWidth="1"/>
    <col min="61" max="70" width="8" bestFit="1" customWidth="1"/>
    <col min="71" max="71" width="7" bestFit="1" customWidth="1"/>
    <col min="72" max="72" width="8" bestFit="1" customWidth="1"/>
    <col min="73" max="73" width="16.140625" bestFit="1" customWidth="1"/>
    <col min="74" max="74" width="17.140625" bestFit="1" customWidth="1"/>
  </cols>
  <sheetData>
    <row r="1" spans="1:23" ht="18.75" x14ac:dyDescent="0.2">
      <c r="A1" s="92" t="s">
        <v>191</v>
      </c>
      <c r="B1" s="99"/>
      <c r="C1" s="99"/>
      <c r="D1" s="99"/>
      <c r="E1" s="198">
        <f ca="1">TODAY()</f>
        <v>44356</v>
      </c>
      <c r="F1" s="198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62"/>
      <c r="T1" s="162"/>
      <c r="U1" s="162"/>
      <c r="V1" s="201"/>
      <c r="W1" s="206"/>
    </row>
    <row r="2" spans="1:23" ht="56.25" customHeight="1" x14ac:dyDescent="0.2">
      <c r="A2" s="99"/>
      <c r="B2" s="99"/>
      <c r="C2" s="99"/>
      <c r="D2" s="99"/>
      <c r="E2" s="99"/>
      <c r="F2" s="99"/>
      <c r="G2" s="100"/>
      <c r="H2" s="100"/>
      <c r="I2" s="100"/>
      <c r="J2" s="100"/>
      <c r="K2" s="167" t="s">
        <v>119</v>
      </c>
      <c r="L2" s="167" t="s">
        <v>120</v>
      </c>
      <c r="M2" s="167" t="s">
        <v>121</v>
      </c>
      <c r="N2" s="196" t="s">
        <v>129</v>
      </c>
      <c r="O2" s="100"/>
      <c r="P2" s="100"/>
      <c r="Q2" s="100"/>
      <c r="R2" s="100"/>
      <c r="S2" s="100"/>
      <c r="T2" s="100"/>
      <c r="U2" s="100"/>
      <c r="V2" s="149"/>
      <c r="W2" s="206"/>
    </row>
    <row r="3" spans="1:23" ht="15.75" customHeight="1" x14ac:dyDescent="0.2">
      <c r="A3" s="81" t="s">
        <v>123</v>
      </c>
      <c r="B3" t="s">
        <v>145</v>
      </c>
      <c r="C3" s="99"/>
      <c r="D3" s="99"/>
      <c r="E3" s="99"/>
      <c r="F3" s="99"/>
      <c r="G3" s="100"/>
      <c r="H3" s="100"/>
      <c r="I3" s="100"/>
      <c r="J3" s="100"/>
      <c r="K3" s="195">
        <f>Données!E3</f>
        <v>4228.09</v>
      </c>
      <c r="L3" s="195">
        <f>Données!F3</f>
        <v>152.76</v>
      </c>
      <c r="M3" s="195">
        <f>Données!G3</f>
        <v>11000</v>
      </c>
      <c r="N3" s="196"/>
      <c r="O3" s="100"/>
      <c r="P3" s="100"/>
      <c r="Q3" s="100"/>
      <c r="R3" s="100"/>
      <c r="S3" s="100"/>
      <c r="T3" s="100"/>
      <c r="U3" s="100"/>
      <c r="V3" s="150"/>
      <c r="W3" s="206"/>
    </row>
    <row r="4" spans="1:23" ht="15.75" customHeight="1" x14ac:dyDescent="0.2">
      <c r="A4" s="199" t="s">
        <v>30</v>
      </c>
      <c r="B4" t="s">
        <v>73</v>
      </c>
      <c r="C4" s="99"/>
      <c r="D4" s="99"/>
      <c r="E4" s="99"/>
      <c r="F4" s="99"/>
      <c r="G4" s="100"/>
      <c r="H4" s="100"/>
      <c r="I4" s="100"/>
      <c r="J4" s="100"/>
      <c r="K4" s="195"/>
      <c r="L4" s="195"/>
      <c r="M4" s="195"/>
      <c r="N4" s="196"/>
      <c r="O4" s="100"/>
      <c r="P4" s="100"/>
      <c r="Q4" s="100"/>
      <c r="R4" s="100"/>
      <c r="S4" s="100"/>
      <c r="T4" s="100"/>
      <c r="U4" s="100"/>
      <c r="V4" s="150"/>
      <c r="W4" s="206"/>
    </row>
    <row r="5" spans="1:23" ht="24.75" customHeight="1" thickBot="1" x14ac:dyDescent="0.25">
      <c r="A5" s="99"/>
      <c r="B5" s="99"/>
      <c r="C5" s="99"/>
      <c r="D5" s="99"/>
      <c r="E5" s="99"/>
      <c r="F5" s="99"/>
      <c r="G5" s="197" t="s">
        <v>110</v>
      </c>
      <c r="H5" s="197"/>
      <c r="I5" s="179">
        <f>L3+M3</f>
        <v>11152.76</v>
      </c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63"/>
      <c r="V5" s="202"/>
      <c r="W5" s="207"/>
    </row>
    <row r="6" spans="1:23" x14ac:dyDescent="0.2">
      <c r="A6" s="101" t="s">
        <v>117</v>
      </c>
      <c r="B6" t="s">
        <v>115</v>
      </c>
      <c r="C6" t="s">
        <v>116</v>
      </c>
      <c r="O6" s="176" t="s">
        <v>29</v>
      </c>
      <c r="P6" s="177" t="s">
        <v>118</v>
      </c>
      <c r="S6" s="191" t="s">
        <v>125</v>
      </c>
      <c r="T6" s="192" t="s">
        <v>126</v>
      </c>
      <c r="U6" s="211"/>
      <c r="V6" s="203" t="s">
        <v>149</v>
      </c>
      <c r="W6" s="208" t="s">
        <v>150</v>
      </c>
    </row>
    <row r="7" spans="1:23" x14ac:dyDescent="0.2">
      <c r="A7" s="172" t="s">
        <v>24</v>
      </c>
      <c r="B7" s="173">
        <v>-938.86</v>
      </c>
      <c r="C7" s="173">
        <v>86.5</v>
      </c>
      <c r="O7" s="172" t="s">
        <v>73</v>
      </c>
      <c r="P7" s="178">
        <v>30</v>
      </c>
      <c r="S7" s="180">
        <v>44347</v>
      </c>
      <c r="T7" s="181">
        <v>6269.3</v>
      </c>
      <c r="U7" s="160"/>
      <c r="V7" s="200">
        <v>44347</v>
      </c>
      <c r="W7" s="209" cm="1">
        <f t="array" ref="W7">SUMPRODUCT(($S$7:$S$495=$V7)*($T$7:$T$495))/COUNTIF($S$7:$S$495,V7)</f>
        <v>6227.8940000000011</v>
      </c>
    </row>
    <row r="8" spans="1:23" x14ac:dyDescent="0.2">
      <c r="A8" s="174" t="s">
        <v>55</v>
      </c>
      <c r="B8" s="173">
        <v>-441.7</v>
      </c>
      <c r="C8" s="173"/>
      <c r="O8" s="174" t="s">
        <v>24</v>
      </c>
      <c r="P8" s="178">
        <v>14</v>
      </c>
      <c r="S8" s="180">
        <v>44347</v>
      </c>
      <c r="T8" s="181">
        <v>6260.85</v>
      </c>
      <c r="U8" s="160"/>
      <c r="V8" s="200">
        <v>44348</v>
      </c>
      <c r="W8" s="209" cm="1">
        <f t="array" ref="W8">SUMPRODUCT(($S$7:$S$495=$V8)*($T$7:$T$495))/COUNTIF($S$7:$S$495,V8)</f>
        <v>9618.3133333333335</v>
      </c>
    </row>
    <row r="9" spans="1:23" x14ac:dyDescent="0.2">
      <c r="A9" s="175" t="s">
        <v>60</v>
      </c>
      <c r="B9" s="173">
        <v>-60.67</v>
      </c>
      <c r="C9" s="173"/>
      <c r="O9" s="174" t="s">
        <v>27</v>
      </c>
      <c r="P9" s="178">
        <v>6</v>
      </c>
      <c r="S9" s="182">
        <v>44347</v>
      </c>
      <c r="T9" s="183">
        <v>6241.33</v>
      </c>
      <c r="U9" s="108"/>
      <c r="V9" s="200">
        <v>44349</v>
      </c>
      <c r="W9" s="209" cm="1">
        <f t="array" ref="W9">SUMPRODUCT(($S$7:$S$495=$V9)*($T$7:$T$495))/COUNTIF($S$7:$S$495,V9)</f>
        <v>6077.9</v>
      </c>
    </row>
    <row r="10" spans="1:23" x14ac:dyDescent="0.2">
      <c r="A10" s="175" t="s">
        <v>63</v>
      </c>
      <c r="B10" s="173">
        <v>-300.02999999999997</v>
      </c>
      <c r="C10" s="173"/>
      <c r="O10" s="174" t="s">
        <v>127</v>
      </c>
      <c r="P10" s="178">
        <v>1</v>
      </c>
      <c r="S10" s="182">
        <v>44347</v>
      </c>
      <c r="T10" s="183">
        <v>6211.83</v>
      </c>
      <c r="U10" s="108"/>
      <c r="V10" s="200">
        <v>44350</v>
      </c>
      <c r="W10" s="209" cm="1">
        <f t="array" ref="W10">SUMPRODUCT(($S$7:$S$495=$V10)*($T$7:$T$495))/COUNTIF($S$7:$S$495,V10)</f>
        <v>5823.8850000000002</v>
      </c>
    </row>
    <row r="11" spans="1:23" x14ac:dyDescent="0.2">
      <c r="A11" s="175" t="s">
        <v>41</v>
      </c>
      <c r="B11" s="173">
        <v>-81</v>
      </c>
      <c r="C11" s="173"/>
      <c r="O11" s="174" t="s">
        <v>143</v>
      </c>
      <c r="P11" s="178">
        <v>4</v>
      </c>
      <c r="S11" s="182">
        <v>44347</v>
      </c>
      <c r="T11" s="183">
        <v>6156.16</v>
      </c>
      <c r="U11" s="108"/>
      <c r="V11" s="200">
        <v>44351</v>
      </c>
      <c r="W11" s="209" cm="1">
        <f t="array" ref="W11">SUMPRODUCT(($S$7:$S$495=$V11)*($T$7:$T$495))/COUNTIF($S$7:$S$495,V11)</f>
        <v>5615.54</v>
      </c>
    </row>
    <row r="12" spans="1:23" x14ac:dyDescent="0.2">
      <c r="A12" s="174" t="s">
        <v>94</v>
      </c>
      <c r="B12" s="173">
        <v>-146.66</v>
      </c>
      <c r="C12" s="173"/>
      <c r="O12" s="174" t="s">
        <v>147</v>
      </c>
      <c r="P12" s="178">
        <v>1</v>
      </c>
      <c r="S12" s="184">
        <v>44348</v>
      </c>
      <c r="T12" s="185">
        <v>9656.33</v>
      </c>
      <c r="U12" s="161"/>
      <c r="V12" s="200">
        <v>44354</v>
      </c>
      <c r="W12" s="209" cm="1">
        <f t="array" ref="W12">SUMPRODUCT(($S$7:$S$495=$V12)*($T$7:$T$495))/COUNTIF($S$7:$S$495,V12)</f>
        <v>4626.8027272727277</v>
      </c>
    </row>
    <row r="13" spans="1:23" x14ac:dyDescent="0.2">
      <c r="A13" s="175" t="s">
        <v>46</v>
      </c>
      <c r="B13" s="173">
        <v>-146.66</v>
      </c>
      <c r="C13" s="173"/>
      <c r="O13" s="174" t="s">
        <v>26</v>
      </c>
      <c r="P13" s="178">
        <v>3</v>
      </c>
      <c r="S13" s="184">
        <v>44348</v>
      </c>
      <c r="T13" s="185">
        <v>9628.74</v>
      </c>
      <c r="U13" s="161"/>
      <c r="V13" s="200">
        <v>44355</v>
      </c>
      <c r="W13" s="209" cm="1">
        <f t="array" ref="W13">SUMPRODUCT(($S$7:$S$495=$V13)*($T$7:$T$495))/COUNTIF($S$7:$S$495,V13)</f>
        <v>4211.4666666666672</v>
      </c>
    </row>
    <row r="14" spans="1:23" x14ac:dyDescent="0.2">
      <c r="A14" s="174" t="s">
        <v>51</v>
      </c>
      <c r="B14" s="173">
        <v>-283.18</v>
      </c>
      <c r="C14" s="173">
        <v>86.5</v>
      </c>
      <c r="O14" s="174" t="s">
        <v>148</v>
      </c>
      <c r="P14" s="178">
        <v>1</v>
      </c>
      <c r="S14" s="184">
        <v>44348</v>
      </c>
      <c r="T14" s="185">
        <v>9569.8700000000008</v>
      </c>
      <c r="U14" s="161"/>
      <c r="V14" s="200">
        <v>44356</v>
      </c>
      <c r="W14" s="209" cm="1">
        <f t="array" ref="W14">SUMPRODUCT(($S$7:$S$495=$V14)*($T$7:$T$495))/COUNTIF($S$7:$S$495,V14)</f>
        <v>4203.09</v>
      </c>
    </row>
    <row r="15" spans="1:23" x14ac:dyDescent="0.2">
      <c r="A15" s="175" t="s">
        <v>91</v>
      </c>
      <c r="B15" s="173">
        <v>-283.18</v>
      </c>
      <c r="C15" s="173">
        <v>86.5</v>
      </c>
      <c r="O15" s="172" t="s">
        <v>106</v>
      </c>
      <c r="P15" s="178">
        <v>10</v>
      </c>
      <c r="S15" s="184">
        <v>44349</v>
      </c>
      <c r="T15" s="185">
        <v>6069.87</v>
      </c>
      <c r="U15" s="161"/>
    </row>
    <row r="16" spans="1:23" x14ac:dyDescent="0.2">
      <c r="A16" s="174" t="s">
        <v>58</v>
      </c>
      <c r="B16" s="173">
        <v>-67.319999999999993</v>
      </c>
      <c r="C16" s="173"/>
      <c r="O16" s="174" t="s">
        <v>24</v>
      </c>
      <c r="P16" s="178">
        <v>3</v>
      </c>
      <c r="S16" s="184">
        <v>44349</v>
      </c>
      <c r="T16" s="185">
        <v>6085.93</v>
      </c>
      <c r="U16" s="161"/>
      <c r="V16" s="205"/>
      <c r="W16" s="209"/>
    </row>
    <row r="17" spans="1:23" x14ac:dyDescent="0.2">
      <c r="A17" s="175" t="s">
        <v>33</v>
      </c>
      <c r="B17" s="173">
        <v>-58.87</v>
      </c>
      <c r="C17" s="173"/>
      <c r="O17" s="174" t="s">
        <v>27</v>
      </c>
      <c r="P17" s="178">
        <v>1</v>
      </c>
      <c r="S17" s="184">
        <v>44350</v>
      </c>
      <c r="T17" s="185">
        <v>6075.93</v>
      </c>
      <c r="U17" s="161"/>
      <c r="V17" s="205"/>
      <c r="W17" s="209"/>
    </row>
    <row r="18" spans="1:23" x14ac:dyDescent="0.2">
      <c r="A18" s="175" t="s">
        <v>59</v>
      </c>
      <c r="B18" s="173">
        <v>-8.4499999999999993</v>
      </c>
      <c r="C18" s="173"/>
      <c r="O18" s="174" t="s">
        <v>32</v>
      </c>
      <c r="P18" s="178">
        <v>6</v>
      </c>
      <c r="S18" s="184">
        <v>44350</v>
      </c>
      <c r="T18" s="185">
        <v>5837.03</v>
      </c>
      <c r="U18" s="161"/>
      <c r="V18" s="205"/>
      <c r="W18" s="209"/>
    </row>
    <row r="19" spans="1:23" x14ac:dyDescent="0.2">
      <c r="A19" s="172" t="s">
        <v>27</v>
      </c>
      <c r="B19" s="173">
        <v>-3510</v>
      </c>
      <c r="C19" s="173">
        <v>2194.9299999999998</v>
      </c>
      <c r="O19" s="172" t="s">
        <v>79</v>
      </c>
      <c r="P19" s="178">
        <v>3</v>
      </c>
      <c r="S19" s="184">
        <v>44350</v>
      </c>
      <c r="T19" s="185">
        <v>5717.04</v>
      </c>
      <c r="U19" s="161"/>
      <c r="V19" s="205"/>
      <c r="W19" s="209"/>
    </row>
    <row r="20" spans="1:23" x14ac:dyDescent="0.2">
      <c r="A20" s="174" t="s">
        <v>57</v>
      </c>
      <c r="B20" s="173">
        <v>-3510</v>
      </c>
      <c r="C20" s="173">
        <v>2016.06</v>
      </c>
      <c r="O20" s="174" t="s">
        <v>27</v>
      </c>
      <c r="P20" s="178">
        <v>3</v>
      </c>
      <c r="S20" s="184">
        <v>44350</v>
      </c>
      <c r="T20" s="185">
        <v>5665.54</v>
      </c>
      <c r="U20" s="161"/>
      <c r="V20" s="205"/>
      <c r="W20" s="209"/>
    </row>
    <row r="21" spans="1:23" x14ac:dyDescent="0.2">
      <c r="A21" s="175" t="s">
        <v>74</v>
      </c>
      <c r="B21" s="173"/>
      <c r="C21" s="173">
        <v>16.059999999999999</v>
      </c>
      <c r="S21" s="184">
        <v>44351</v>
      </c>
      <c r="T21" s="185">
        <v>5615.54</v>
      </c>
      <c r="U21" s="161"/>
    </row>
    <row r="22" spans="1:23" x14ac:dyDescent="0.2">
      <c r="A22" s="175" t="s">
        <v>75</v>
      </c>
      <c r="B22" s="173">
        <v>-10</v>
      </c>
      <c r="C22" s="173"/>
      <c r="S22" s="182">
        <v>44354</v>
      </c>
      <c r="T22" s="183">
        <v>5603.55</v>
      </c>
      <c r="U22" s="108"/>
    </row>
    <row r="23" spans="1:23" x14ac:dyDescent="0.2">
      <c r="A23" s="175" t="s">
        <v>85</v>
      </c>
      <c r="B23" s="173"/>
      <c r="C23" s="173">
        <v>2000</v>
      </c>
      <c r="S23" s="182">
        <v>44354</v>
      </c>
      <c r="T23" s="183">
        <v>5591.56</v>
      </c>
      <c r="U23" s="108"/>
    </row>
    <row r="24" spans="1:23" x14ac:dyDescent="0.2">
      <c r="A24" s="175" t="s">
        <v>128</v>
      </c>
      <c r="B24" s="173">
        <v>-3500</v>
      </c>
      <c r="C24" s="173"/>
      <c r="S24" s="182">
        <v>44354</v>
      </c>
      <c r="T24" s="183">
        <v>5104.68</v>
      </c>
      <c r="U24" s="108"/>
    </row>
    <row r="25" spans="1:23" x14ac:dyDescent="0.2">
      <c r="A25" s="186" t="s">
        <v>51</v>
      </c>
      <c r="B25" s="173"/>
      <c r="C25" s="173">
        <v>157.87</v>
      </c>
      <c r="S25" s="184">
        <v>44354</v>
      </c>
      <c r="T25" s="185">
        <v>4765.1899999999996</v>
      </c>
      <c r="U25" s="108"/>
    </row>
    <row r="26" spans="1:23" x14ac:dyDescent="0.2">
      <c r="A26" s="187" t="s">
        <v>193</v>
      </c>
      <c r="B26" s="173"/>
      <c r="C26" s="173">
        <v>157.87</v>
      </c>
      <c r="S26" s="184">
        <v>44354</v>
      </c>
      <c r="T26" s="185">
        <v>4555.75</v>
      </c>
      <c r="U26" s="161"/>
    </row>
    <row r="27" spans="1:23" x14ac:dyDescent="0.2">
      <c r="A27" s="186" t="s">
        <v>54</v>
      </c>
      <c r="B27" s="173"/>
      <c r="C27" s="173">
        <v>21</v>
      </c>
      <c r="S27" s="184">
        <v>44354</v>
      </c>
      <c r="T27" s="185">
        <v>4391.59</v>
      </c>
      <c r="U27" s="161"/>
    </row>
    <row r="28" spans="1:23" x14ac:dyDescent="0.2">
      <c r="A28" s="187" t="s">
        <v>49</v>
      </c>
      <c r="B28" s="173"/>
      <c r="C28" s="173">
        <v>21</v>
      </c>
      <c r="S28" s="184">
        <v>44354</v>
      </c>
      <c r="T28" s="185">
        <v>4341.59</v>
      </c>
      <c r="U28" s="161"/>
    </row>
    <row r="29" spans="1:23" x14ac:dyDescent="0.2">
      <c r="A29" s="172" t="s">
        <v>127</v>
      </c>
      <c r="B29" s="173"/>
      <c r="C29" s="173">
        <v>3500.17</v>
      </c>
      <c r="S29" s="184">
        <v>44354</v>
      </c>
      <c r="T29" s="185">
        <v>4194.93</v>
      </c>
      <c r="U29" s="161"/>
    </row>
    <row r="30" spans="1:23" x14ac:dyDescent="0.2">
      <c r="A30" s="174" t="s">
        <v>57</v>
      </c>
      <c r="B30" s="173"/>
      <c r="C30" s="173">
        <v>3500.17</v>
      </c>
      <c r="S30" s="184">
        <v>44354</v>
      </c>
      <c r="T30" s="185">
        <v>4059.33</v>
      </c>
      <c r="U30" s="161"/>
    </row>
    <row r="31" spans="1:23" x14ac:dyDescent="0.2">
      <c r="A31" s="175" t="s">
        <v>128</v>
      </c>
      <c r="B31" s="173"/>
      <c r="C31" s="173">
        <v>3500.17</v>
      </c>
      <c r="S31" s="184">
        <v>44354</v>
      </c>
      <c r="T31" s="185">
        <v>4145.83</v>
      </c>
      <c r="U31" s="161"/>
    </row>
    <row r="32" spans="1:23" x14ac:dyDescent="0.2">
      <c r="A32" s="172" t="s">
        <v>143</v>
      </c>
      <c r="B32" s="173">
        <v>-510.86</v>
      </c>
      <c r="C32" s="173"/>
      <c r="S32" s="184">
        <v>44354</v>
      </c>
      <c r="T32" s="185">
        <v>4140.83</v>
      </c>
      <c r="U32" s="161"/>
    </row>
    <row r="33" spans="1:21" x14ac:dyDescent="0.2">
      <c r="A33" s="174" t="s">
        <v>94</v>
      </c>
      <c r="B33" s="173">
        <v>-23.98</v>
      </c>
      <c r="C33" s="173"/>
      <c r="S33" s="189">
        <v>44355</v>
      </c>
      <c r="T33" s="190">
        <v>4099.22</v>
      </c>
      <c r="U33" s="161"/>
    </row>
    <row r="34" spans="1:21" x14ac:dyDescent="0.2">
      <c r="A34" s="175" t="s">
        <v>108</v>
      </c>
      <c r="B34" s="173">
        <v>-23.98</v>
      </c>
      <c r="C34" s="173"/>
      <c r="S34" s="189">
        <v>44355</v>
      </c>
      <c r="T34" s="190">
        <v>4257.09</v>
      </c>
      <c r="U34" s="53"/>
    </row>
    <row r="35" spans="1:21" x14ac:dyDescent="0.2">
      <c r="A35" s="174" t="s">
        <v>58</v>
      </c>
      <c r="B35" s="173">
        <v>-486.88</v>
      </c>
      <c r="C35" s="173"/>
      <c r="S35" s="189">
        <v>44355</v>
      </c>
      <c r="T35" s="190">
        <v>4278.09</v>
      </c>
    </row>
    <row r="36" spans="1:21" x14ac:dyDescent="0.2">
      <c r="A36" s="175" t="s">
        <v>70</v>
      </c>
      <c r="B36" s="173">
        <v>-165.27</v>
      </c>
      <c r="C36" s="173"/>
      <c r="S36" s="189">
        <v>44356</v>
      </c>
      <c r="T36" s="190">
        <v>4178.09</v>
      </c>
    </row>
    <row r="37" spans="1:21" x14ac:dyDescent="0.2">
      <c r="A37" s="175" t="s">
        <v>45</v>
      </c>
      <c r="B37" s="173">
        <v>-321.61</v>
      </c>
      <c r="C37" s="173"/>
      <c r="S37" s="189">
        <v>44356</v>
      </c>
      <c r="T37" s="190">
        <v>4228.09</v>
      </c>
    </row>
    <row r="38" spans="1:21" x14ac:dyDescent="0.2">
      <c r="A38" s="172" t="s">
        <v>147</v>
      </c>
      <c r="B38" s="173">
        <v>-50</v>
      </c>
      <c r="C38" s="173"/>
    </row>
    <row r="39" spans="1:21" x14ac:dyDescent="0.2">
      <c r="A39" s="174" t="s">
        <v>146</v>
      </c>
      <c r="B39" s="173">
        <v>-50</v>
      </c>
      <c r="C39" s="173"/>
    </row>
    <row r="40" spans="1:21" x14ac:dyDescent="0.2">
      <c r="A40" s="175" t="s">
        <v>146</v>
      </c>
      <c r="B40" s="173">
        <v>-50</v>
      </c>
      <c r="C40" s="173"/>
    </row>
    <row r="41" spans="1:21" x14ac:dyDescent="0.2">
      <c r="A41" s="172" t="s">
        <v>26</v>
      </c>
      <c r="B41" s="173">
        <v>-713.09</v>
      </c>
      <c r="C41" s="173"/>
    </row>
    <row r="42" spans="1:21" x14ac:dyDescent="0.2">
      <c r="A42" s="174" t="s">
        <v>94</v>
      </c>
      <c r="B42" s="173">
        <v>-209.44</v>
      </c>
      <c r="C42" s="173"/>
    </row>
    <row r="43" spans="1:21" x14ac:dyDescent="0.2">
      <c r="A43" s="175" t="s">
        <v>46</v>
      </c>
      <c r="B43" s="173">
        <v>-209.44</v>
      </c>
      <c r="C43" s="173"/>
    </row>
    <row r="44" spans="1:21" x14ac:dyDescent="0.2">
      <c r="A44" s="174" t="s">
        <v>51</v>
      </c>
      <c r="B44" s="173">
        <v>-503.65</v>
      </c>
      <c r="C44" s="173"/>
    </row>
    <row r="45" spans="1:21" x14ac:dyDescent="0.2">
      <c r="A45" s="175" t="s">
        <v>52</v>
      </c>
      <c r="B45" s="173">
        <v>-339.49</v>
      </c>
      <c r="C45" s="173"/>
    </row>
    <row r="46" spans="1:21" x14ac:dyDescent="0.2">
      <c r="A46" s="175" t="s">
        <v>80</v>
      </c>
      <c r="B46" s="173">
        <v>-164.16</v>
      </c>
      <c r="C46" s="173"/>
    </row>
    <row r="47" spans="1:21" x14ac:dyDescent="0.2">
      <c r="A47" s="172" t="s">
        <v>148</v>
      </c>
      <c r="B47" s="173">
        <v>-50</v>
      </c>
      <c r="C47" s="173"/>
    </row>
    <row r="48" spans="1:21" x14ac:dyDescent="0.2">
      <c r="A48" s="174" t="s">
        <v>54</v>
      </c>
      <c r="B48" s="173">
        <v>-50</v>
      </c>
      <c r="C48" s="173"/>
    </row>
    <row r="49" spans="1:3" x14ac:dyDescent="0.2">
      <c r="A49" s="175" t="s">
        <v>34</v>
      </c>
      <c r="B49" s="173">
        <v>-50</v>
      </c>
      <c r="C49" s="173"/>
    </row>
    <row r="50" spans="1:3" x14ac:dyDescent="0.2">
      <c r="A50" s="172" t="s">
        <v>114</v>
      </c>
      <c r="B50" s="173">
        <v>-5772.8099999999986</v>
      </c>
      <c r="C50" s="173">
        <v>5781.6</v>
      </c>
    </row>
  </sheetData>
  <mergeCells count="6">
    <mergeCell ref="K3:K4"/>
    <mergeCell ref="N2:N4"/>
    <mergeCell ref="G5:H5"/>
    <mergeCell ref="E1:F1"/>
    <mergeCell ref="M3:M4"/>
    <mergeCell ref="L3:L4"/>
  </mergeCells>
  <conditionalFormatting sqref="U22:U33 S22:T23">
    <cfRule type="expression" dxfId="115" priority="19">
      <formula>$D22="LA BANQUE POSTALE - CP"</formula>
    </cfRule>
    <cfRule type="expression" dxfId="114" priority="20">
      <formula>$D22="LA BANQUE POSTALE - CJ"</formula>
    </cfRule>
    <cfRule type="expression" dxfId="113" priority="21">
      <formula>$D22="LIVRET A - CP"</formula>
    </cfRule>
  </conditionalFormatting>
  <conditionalFormatting sqref="U7">
    <cfRule type="expression" dxfId="112" priority="16">
      <formula>$D7="LA BANQUE POSTALE - CP"</formula>
    </cfRule>
    <cfRule type="expression" dxfId="111" priority="17">
      <formula>$D7="LA BANQUE POSTALE - CJ"</formula>
    </cfRule>
    <cfRule type="expression" dxfId="110" priority="18">
      <formula>$D7="LIVRET A - CP"</formula>
    </cfRule>
  </conditionalFormatting>
  <conditionalFormatting sqref="S7:T21">
    <cfRule type="expression" dxfId="109" priority="7">
      <formula>$D7="LA BANQUE POSTALE - CP"</formula>
    </cfRule>
    <cfRule type="expression" dxfId="108" priority="8">
      <formula>$D7="LA BANQUE POSTALE - CJ"</formula>
    </cfRule>
    <cfRule type="expression" dxfId="107" priority="9">
      <formula>$D7="LIVRET A - CP"</formula>
    </cfRule>
  </conditionalFormatting>
  <conditionalFormatting sqref="U8:U21">
    <cfRule type="expression" dxfId="106" priority="10">
      <formula>$D8="LA BANQUE POSTALE - CP"</formula>
    </cfRule>
    <cfRule type="expression" dxfId="105" priority="11">
      <formula>$D8="LA BANQUE POSTALE - CJ"</formula>
    </cfRule>
    <cfRule type="expression" dxfId="104" priority="12">
      <formula>$D8="LIVRET A - CP"</formula>
    </cfRule>
  </conditionalFormatting>
  <conditionalFormatting sqref="T33:T35">
    <cfRule type="expression" dxfId="103" priority="45">
      <formula>$D24="LA BANQUE POSTALE - CP"</formula>
    </cfRule>
    <cfRule type="expression" dxfId="102" priority="46">
      <formula>$D24="LA BANQUE POSTALE - CJ"</formula>
    </cfRule>
    <cfRule type="expression" dxfId="101" priority="47">
      <formula>$D24="LIVRET A - CP"</formula>
    </cfRule>
  </conditionalFormatting>
  <conditionalFormatting sqref="S24:T32">
    <cfRule type="expression" dxfId="100" priority="51">
      <formula>$D25="LA BANQUE POSTALE - CP"</formula>
    </cfRule>
    <cfRule type="expression" dxfId="99" priority="52">
      <formula>$D25="LA BANQUE POSTALE - CJ"</formula>
    </cfRule>
    <cfRule type="expression" dxfId="98" priority="53">
      <formula>$D25="LIVRET A - CP"</formula>
    </cfRule>
  </conditionalFormatting>
  <conditionalFormatting sqref="T36:T41">
    <cfRule type="expression" dxfId="97" priority="57">
      <formula>$D28="LA BANQUE POSTALE - CP"</formula>
    </cfRule>
    <cfRule type="expression" dxfId="96" priority="58">
      <formula>$D28="LA BANQUE POSTALE - CJ"</formula>
    </cfRule>
    <cfRule type="expression" dxfId="95" priority="59">
      <formula>$D28="LIVRET A - CP"</formula>
    </cfRule>
  </conditionalFormatting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2185D-43F7-426B-8D4B-05E061418442}">
  <sheetPr codeName="Feuil2"/>
  <dimension ref="A1:R11"/>
  <sheetViews>
    <sheetView zoomScaleNormal="100" workbookViewId="0">
      <selection activeCell="F16" sqref="F16"/>
    </sheetView>
  </sheetViews>
  <sheetFormatPr baseColWidth="10" defaultRowHeight="12.75" x14ac:dyDescent="0.2"/>
  <cols>
    <col min="1" max="1" width="23.28515625" style="129" bestFit="1" customWidth="1"/>
    <col min="2" max="2" width="14" style="129" bestFit="1" customWidth="1"/>
    <col min="3" max="3" width="23.28515625" style="129" bestFit="1" customWidth="1"/>
    <col min="4" max="4" width="5" style="171" bestFit="1" customWidth="1"/>
    <col min="5" max="16" width="12.5703125" style="129" customWidth="1"/>
    <col min="17" max="17" width="12" style="129" bestFit="1" customWidth="1"/>
    <col min="18" max="18" width="41.5703125" style="129" customWidth="1"/>
    <col min="19" max="16384" width="11.42578125" style="129"/>
  </cols>
  <sheetData>
    <row r="1" spans="1:18" s="125" customFormat="1" ht="13.5" thickBot="1" x14ac:dyDescent="0.25">
      <c r="A1" s="122" t="s">
        <v>30</v>
      </c>
      <c r="B1" s="123" t="s">
        <v>1</v>
      </c>
      <c r="C1" s="123" t="s">
        <v>20</v>
      </c>
      <c r="D1" s="124" t="s">
        <v>144</v>
      </c>
      <c r="E1" s="122" t="s">
        <v>130</v>
      </c>
      <c r="F1" s="122" t="s">
        <v>131</v>
      </c>
      <c r="G1" s="122" t="s">
        <v>132</v>
      </c>
      <c r="H1" s="122" t="s">
        <v>133</v>
      </c>
      <c r="I1" s="122" t="s">
        <v>134</v>
      </c>
      <c r="J1" s="122" t="s">
        <v>135</v>
      </c>
      <c r="K1" s="122" t="s">
        <v>136</v>
      </c>
      <c r="L1" s="122" t="s">
        <v>137</v>
      </c>
      <c r="M1" s="122" t="s">
        <v>138</v>
      </c>
      <c r="N1" s="122" t="s">
        <v>139</v>
      </c>
      <c r="O1" s="122" t="s">
        <v>140</v>
      </c>
      <c r="P1" s="122" t="s">
        <v>141</v>
      </c>
      <c r="Q1" s="122" t="s">
        <v>142</v>
      </c>
      <c r="R1" s="122" t="s">
        <v>28</v>
      </c>
    </row>
    <row r="2" spans="1:18" x14ac:dyDescent="0.2">
      <c r="A2" s="126" t="s">
        <v>106</v>
      </c>
      <c r="B2" s="127" t="s">
        <v>57</v>
      </c>
      <c r="C2" s="127" t="s">
        <v>75</v>
      </c>
      <c r="D2" s="168">
        <v>28</v>
      </c>
      <c r="E2" s="155">
        <v>-50</v>
      </c>
      <c r="F2" s="155">
        <v>-50</v>
      </c>
      <c r="G2" s="155">
        <v>-50</v>
      </c>
      <c r="H2" s="155">
        <v>-50</v>
      </c>
      <c r="I2" s="155">
        <v>-50</v>
      </c>
      <c r="J2" s="155">
        <v>-50</v>
      </c>
      <c r="K2" s="155">
        <v>-50</v>
      </c>
      <c r="L2" s="155">
        <v>-50</v>
      </c>
      <c r="M2" s="155">
        <v>-50</v>
      </c>
      <c r="N2" s="155">
        <v>-50</v>
      </c>
      <c r="O2" s="155">
        <v>-50</v>
      </c>
      <c r="P2" s="155">
        <v>-50</v>
      </c>
      <c r="Q2" s="127" t="s">
        <v>143</v>
      </c>
      <c r="R2" s="151" t="s">
        <v>172</v>
      </c>
    </row>
    <row r="3" spans="1:18" x14ac:dyDescent="0.2">
      <c r="A3" s="128" t="s">
        <v>79</v>
      </c>
      <c r="B3" s="127" t="s">
        <v>57</v>
      </c>
      <c r="C3" s="127" t="s">
        <v>74</v>
      </c>
      <c r="D3" s="169">
        <v>28</v>
      </c>
      <c r="E3" s="156">
        <v>50</v>
      </c>
      <c r="F3" s="156">
        <v>50</v>
      </c>
      <c r="G3" s="156">
        <v>50</v>
      </c>
      <c r="H3" s="156">
        <v>50</v>
      </c>
      <c r="I3" s="156">
        <v>50</v>
      </c>
      <c r="J3" s="156">
        <v>50</v>
      </c>
      <c r="K3" s="156">
        <v>50</v>
      </c>
      <c r="L3" s="156">
        <v>50</v>
      </c>
      <c r="M3" s="156">
        <v>50</v>
      </c>
      <c r="N3" s="156">
        <v>50</v>
      </c>
      <c r="O3" s="156">
        <v>50</v>
      </c>
      <c r="P3" s="156">
        <v>50</v>
      </c>
      <c r="Q3" s="127" t="s">
        <v>27</v>
      </c>
      <c r="R3" s="152" t="s">
        <v>187</v>
      </c>
    </row>
    <row r="4" spans="1:18" x14ac:dyDescent="0.2">
      <c r="A4" s="128" t="s">
        <v>106</v>
      </c>
      <c r="B4" s="127" t="s">
        <v>57</v>
      </c>
      <c r="C4" s="127" t="s">
        <v>85</v>
      </c>
      <c r="D4" s="168">
        <v>31</v>
      </c>
      <c r="E4" s="155">
        <v>2000</v>
      </c>
      <c r="F4" s="155">
        <v>2000</v>
      </c>
      <c r="G4" s="155">
        <v>2000</v>
      </c>
      <c r="H4" s="155">
        <v>2000</v>
      </c>
      <c r="I4" s="155">
        <v>2000</v>
      </c>
      <c r="J4" s="155">
        <v>2000</v>
      </c>
      <c r="K4" s="155">
        <v>2000</v>
      </c>
      <c r="L4" s="155">
        <v>2000</v>
      </c>
      <c r="M4" s="155">
        <v>2000</v>
      </c>
      <c r="N4" s="155">
        <v>2000</v>
      </c>
      <c r="O4" s="155">
        <v>2000</v>
      </c>
      <c r="P4" s="155">
        <v>2000</v>
      </c>
      <c r="Q4" s="127" t="s">
        <v>27</v>
      </c>
      <c r="R4" s="153" t="s">
        <v>152</v>
      </c>
    </row>
    <row r="5" spans="1:18" x14ac:dyDescent="0.2">
      <c r="A5" s="128" t="s">
        <v>73</v>
      </c>
      <c r="B5" s="127" t="s">
        <v>94</v>
      </c>
      <c r="C5" s="127" t="s">
        <v>108</v>
      </c>
      <c r="D5" s="169">
        <v>7</v>
      </c>
      <c r="E5" s="156">
        <v>-11.99</v>
      </c>
      <c r="F5" s="156">
        <v>-11.99</v>
      </c>
      <c r="G5" s="156">
        <v>-11.99</v>
      </c>
      <c r="H5" s="156">
        <v>-11.99</v>
      </c>
      <c r="I5" s="157">
        <v>-11.99</v>
      </c>
      <c r="J5" s="156">
        <v>-11.99</v>
      </c>
      <c r="K5" s="156">
        <v>-11.99</v>
      </c>
      <c r="L5" s="156">
        <v>-11.99</v>
      </c>
      <c r="M5" s="156">
        <v>-11.99</v>
      </c>
      <c r="N5" s="156">
        <v>-11.99</v>
      </c>
      <c r="O5" s="156">
        <v>-11.99</v>
      </c>
      <c r="P5" s="156">
        <v>-11.99</v>
      </c>
      <c r="Q5" s="127" t="s">
        <v>143</v>
      </c>
      <c r="R5" s="152" t="s">
        <v>173</v>
      </c>
    </row>
    <row r="6" spans="1:18" x14ac:dyDescent="0.2">
      <c r="A6" s="128" t="s">
        <v>73</v>
      </c>
      <c r="B6" s="127" t="s">
        <v>94</v>
      </c>
      <c r="C6" s="127" t="s">
        <v>108</v>
      </c>
      <c r="D6" s="168">
        <v>7</v>
      </c>
      <c r="E6" s="155">
        <v>-11.99</v>
      </c>
      <c r="F6" s="155">
        <v>-11.99</v>
      </c>
      <c r="G6" s="155">
        <v>-11.99</v>
      </c>
      <c r="H6" s="155">
        <v>-11.99</v>
      </c>
      <c r="I6" s="157">
        <v>-11.99</v>
      </c>
      <c r="J6" s="155">
        <v>-11.99</v>
      </c>
      <c r="K6" s="155">
        <v>-11.99</v>
      </c>
      <c r="L6" s="155">
        <v>-11.99</v>
      </c>
      <c r="M6" s="155">
        <v>-11.99</v>
      </c>
      <c r="N6" s="155">
        <v>-11.99</v>
      </c>
      <c r="O6" s="155">
        <v>-11.99</v>
      </c>
      <c r="P6" s="155">
        <v>-11.99</v>
      </c>
      <c r="Q6" s="127" t="s">
        <v>143</v>
      </c>
      <c r="R6" s="153" t="s">
        <v>174</v>
      </c>
    </row>
    <row r="7" spans="1:18" x14ac:dyDescent="0.2">
      <c r="A7" s="128" t="s">
        <v>106</v>
      </c>
      <c r="B7" s="127" t="s">
        <v>94</v>
      </c>
      <c r="C7" s="127" t="s">
        <v>108</v>
      </c>
      <c r="D7" s="169">
        <v>17</v>
      </c>
      <c r="E7" s="156">
        <v>-12.99</v>
      </c>
      <c r="F7" s="156">
        <v>-12.99</v>
      </c>
      <c r="G7" s="156">
        <v>-12.99</v>
      </c>
      <c r="H7" s="156">
        <v>-12.99</v>
      </c>
      <c r="I7" s="156">
        <v>-12.99</v>
      </c>
      <c r="J7" s="156">
        <v>-12.99</v>
      </c>
      <c r="K7" s="156">
        <v>-12.99</v>
      </c>
      <c r="L7" s="156">
        <v>-12.99</v>
      </c>
      <c r="M7" s="156">
        <v>-12.99</v>
      </c>
      <c r="N7" s="156">
        <v>-12.99</v>
      </c>
      <c r="O7" s="156">
        <v>-12.99</v>
      </c>
      <c r="P7" s="156">
        <v>-12.99</v>
      </c>
      <c r="Q7" s="127" t="s">
        <v>143</v>
      </c>
      <c r="R7" s="152" t="s">
        <v>188</v>
      </c>
    </row>
    <row r="8" spans="1:18" x14ac:dyDescent="0.2">
      <c r="A8" s="128" t="s">
        <v>73</v>
      </c>
      <c r="B8" s="127" t="s">
        <v>57</v>
      </c>
      <c r="C8" s="127" t="s">
        <v>48</v>
      </c>
      <c r="D8" s="168">
        <v>15</v>
      </c>
      <c r="E8" s="155">
        <v>-13</v>
      </c>
      <c r="F8" s="155">
        <v>-13</v>
      </c>
      <c r="G8" s="155">
        <v>-13</v>
      </c>
      <c r="H8" s="155">
        <v>-13</v>
      </c>
      <c r="I8" s="155">
        <v>-13</v>
      </c>
      <c r="J8" s="155">
        <v>-13</v>
      </c>
      <c r="K8" s="155">
        <v>-13</v>
      </c>
      <c r="L8" s="155">
        <v>-13</v>
      </c>
      <c r="M8" s="155">
        <v>-13</v>
      </c>
      <c r="N8" s="155">
        <v>-13</v>
      </c>
      <c r="O8" s="155">
        <v>-13</v>
      </c>
      <c r="P8" s="155">
        <v>-13</v>
      </c>
      <c r="Q8" s="127" t="s">
        <v>143</v>
      </c>
      <c r="R8" s="153" t="s">
        <v>189</v>
      </c>
    </row>
    <row r="9" spans="1:18" x14ac:dyDescent="0.2">
      <c r="A9" s="128" t="s">
        <v>73</v>
      </c>
      <c r="B9" s="127" t="s">
        <v>57</v>
      </c>
      <c r="C9" s="127" t="s">
        <v>48</v>
      </c>
      <c r="D9" s="169">
        <v>15</v>
      </c>
      <c r="E9" s="156">
        <v>-180</v>
      </c>
      <c r="F9" s="156">
        <v>-180</v>
      </c>
      <c r="G9" s="156">
        <v>-180</v>
      </c>
      <c r="H9" s="156">
        <v>-180</v>
      </c>
      <c r="I9" s="156">
        <v>-180</v>
      </c>
      <c r="J9" s="156">
        <v>-180</v>
      </c>
      <c r="K9" s="156">
        <v>-180</v>
      </c>
      <c r="L9" s="156">
        <v>-180</v>
      </c>
      <c r="M9" s="156">
        <v>-180</v>
      </c>
      <c r="N9" s="156">
        <v>-180</v>
      </c>
      <c r="O9" s="156">
        <v>-180</v>
      </c>
      <c r="P9" s="156">
        <v>-180</v>
      </c>
      <c r="Q9" s="127" t="s">
        <v>143</v>
      </c>
      <c r="R9" s="152" t="s">
        <v>190</v>
      </c>
    </row>
    <row r="10" spans="1:18" x14ac:dyDescent="0.2">
      <c r="A10" s="128" t="s">
        <v>73</v>
      </c>
      <c r="B10" s="127" t="s">
        <v>58</v>
      </c>
      <c r="C10" s="127" t="s">
        <v>70</v>
      </c>
      <c r="D10" s="168">
        <v>5</v>
      </c>
      <c r="E10" s="155">
        <v>-165.27</v>
      </c>
      <c r="F10" s="155">
        <v>-165.27</v>
      </c>
      <c r="G10" s="155">
        <v>-165.27</v>
      </c>
      <c r="H10" s="155">
        <v>-165.27</v>
      </c>
      <c r="I10" s="157">
        <v>-165.27</v>
      </c>
      <c r="J10" s="155">
        <v>-165.27</v>
      </c>
      <c r="K10" s="155">
        <v>-165.27</v>
      </c>
      <c r="L10" s="155">
        <v>-165.27</v>
      </c>
      <c r="M10" s="155">
        <v>-165.27</v>
      </c>
      <c r="N10" s="155">
        <v>-165.27</v>
      </c>
      <c r="O10" s="155">
        <v>-165.27</v>
      </c>
      <c r="P10" s="155">
        <v>-165.27</v>
      </c>
      <c r="Q10" s="128" t="s">
        <v>143</v>
      </c>
      <c r="R10" s="153" t="s">
        <v>175</v>
      </c>
    </row>
    <row r="11" spans="1:18" x14ac:dyDescent="0.2">
      <c r="A11" s="128" t="s">
        <v>73</v>
      </c>
      <c r="B11" s="127" t="s">
        <v>58</v>
      </c>
      <c r="C11" s="127" t="s">
        <v>45</v>
      </c>
      <c r="D11" s="170">
        <v>7</v>
      </c>
      <c r="E11" s="158">
        <v>-321.61</v>
      </c>
      <c r="F11" s="158">
        <v>-321.61</v>
      </c>
      <c r="G11" s="158">
        <v>-321.61</v>
      </c>
      <c r="H11" s="158">
        <v>-321.61</v>
      </c>
      <c r="I11" s="159">
        <v>-321.61</v>
      </c>
      <c r="J11" s="158">
        <v>-321.61</v>
      </c>
      <c r="K11" s="158">
        <v>-321.61</v>
      </c>
      <c r="L11" s="158">
        <v>-321.61</v>
      </c>
      <c r="M11" s="158">
        <v>-321.61</v>
      </c>
      <c r="N11" s="158">
        <v>-321.61</v>
      </c>
      <c r="O11" s="158">
        <v>-321.61</v>
      </c>
      <c r="P11" s="158">
        <v>-321.61</v>
      </c>
      <c r="Q11" s="128" t="s">
        <v>143</v>
      </c>
      <c r="R11" s="154" t="s">
        <v>176</v>
      </c>
    </row>
  </sheetData>
  <conditionalFormatting sqref="B2:C11">
    <cfRule type="expression" dxfId="38" priority="13">
      <formula>$G2="LA BANQUE POSTALE - CP"</formula>
    </cfRule>
    <cfRule type="expression" dxfId="37" priority="14">
      <formula>$G2="LA BANQUE POSTALE - CJ"</formula>
    </cfRule>
    <cfRule type="expression" dxfId="36" priority="15">
      <formula>$G2="LIVRET A - CP"</formula>
    </cfRule>
  </conditionalFormatting>
  <conditionalFormatting sqref="A2">
    <cfRule type="expression" dxfId="35" priority="7">
      <formula>$C2="LA BANQUE POSTALE - CP"</formula>
    </cfRule>
    <cfRule type="expression" dxfId="34" priority="8">
      <formula>$C2="LA BANQUE POSTALE - CJ"</formula>
    </cfRule>
    <cfRule type="expression" dxfId="33" priority="9">
      <formula>$C2="LIVRET A - CP"</formula>
    </cfRule>
  </conditionalFormatting>
  <conditionalFormatting sqref="D2:D11">
    <cfRule type="expression" dxfId="32" priority="4">
      <formula>$G2="LA BANQUE POSTALE - CP"</formula>
    </cfRule>
    <cfRule type="expression" dxfId="31" priority="5">
      <formula>$G2="LA BANQUE POSTALE - CJ"</formula>
    </cfRule>
    <cfRule type="expression" dxfId="30" priority="6">
      <formula>$G2="LIVRET A - CP"</formula>
    </cfRule>
  </conditionalFormatting>
  <dataValidations count="2">
    <dataValidation type="list" allowBlank="1" showInputMessage="1" showErrorMessage="1" sqref="A1:A1048576" xr:uid="{E67C3C6C-EC5D-4FD7-997E-2EFA0CAB8593}">
      <formula1>T_Comptes</formula1>
    </dataValidation>
    <dataValidation type="list" allowBlank="1" showInputMessage="1" showErrorMessage="1" sqref="B1:B1048576" xr:uid="{D9D182E6-6DD8-481C-951C-979DA82E7A93}">
      <formula1>s_Catégories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BC15E01-6358-4A57-8CAB-27FA1A765251}">
          <x14:formula1>
            <xm:f>Listes!$B$1:$B$2</xm:f>
          </x14:formula1>
          <xm:sqref>C1:C1048576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Z32"/>
  <sheetViews>
    <sheetView showGridLines="0" topLeftCell="T1" zoomScale="80" zoomScaleNormal="80" workbookViewId="0">
      <selection activeCell="X2" sqref="X2:X5"/>
    </sheetView>
  </sheetViews>
  <sheetFormatPr baseColWidth="10" defaultColWidth="9.140625" defaultRowHeight="12.75" x14ac:dyDescent="0.2"/>
  <cols>
    <col min="1" max="1" width="8.28515625" bestFit="1" customWidth="1"/>
    <col min="2" max="2" width="1.7109375" customWidth="1"/>
    <col min="3" max="3" width="10" bestFit="1" customWidth="1"/>
    <col min="4" max="4" width="1.7109375" customWidth="1"/>
    <col min="5" max="5" width="7.28515625" bestFit="1" customWidth="1"/>
    <col min="6" max="6" width="1.7109375" customWidth="1"/>
    <col min="7" max="7" width="23" style="35" bestFit="1" customWidth="1"/>
    <col min="8" max="8" width="1.7109375" customWidth="1"/>
    <col min="9" max="9" width="15.140625" bestFit="1" customWidth="1"/>
    <col min="10" max="10" width="2.42578125" customWidth="1"/>
    <col min="11" max="11" width="25.140625" bestFit="1" customWidth="1"/>
    <col min="12" max="12" width="2.28515625" customWidth="1"/>
    <col min="13" max="13" width="14.28515625" customWidth="1"/>
    <col min="14" max="14" width="2.5703125" customWidth="1"/>
    <col min="15" max="23" width="25.85546875" customWidth="1"/>
    <col min="24" max="24" width="23" bestFit="1" customWidth="1"/>
    <col min="25" max="26" width="2" bestFit="1" customWidth="1"/>
  </cols>
  <sheetData>
    <row r="1" spans="1:26" x14ac:dyDescent="0.2">
      <c r="A1" s="3" t="s">
        <v>0</v>
      </c>
      <c r="C1" s="3" t="s">
        <v>14</v>
      </c>
      <c r="E1" s="3" t="s">
        <v>16</v>
      </c>
      <c r="G1" s="46" t="s">
        <v>1</v>
      </c>
      <c r="I1" s="3" t="s">
        <v>23</v>
      </c>
      <c r="K1" s="3" t="s">
        <v>29</v>
      </c>
      <c r="M1" s="5" t="s">
        <v>17</v>
      </c>
      <c r="O1" s="26" t="str">
        <f>G2</f>
        <v>FINANCE</v>
      </c>
      <c r="P1" s="27" t="str">
        <f>G3</f>
        <v>FRAIS ANNEXES</v>
      </c>
      <c r="Q1" s="27" t="str">
        <f>G4</f>
        <v>HABITATION</v>
      </c>
      <c r="R1" s="27" t="str">
        <f>G5</f>
        <v>TRANSPORT</v>
      </c>
      <c r="S1" s="27" t="str">
        <f>G6</f>
        <v>SANTE</v>
      </c>
      <c r="T1" s="27" t="str">
        <f>G7</f>
        <v>ALIMENTATION</v>
      </c>
      <c r="U1" s="27" t="str">
        <f>G8</f>
        <v>BEAUTE-MODE</v>
      </c>
      <c r="V1" s="27" t="str">
        <f>G9</f>
        <v>HABILLEMENT</v>
      </c>
      <c r="W1" s="27" t="str">
        <f>G10</f>
        <v>LOISIRS</v>
      </c>
      <c r="X1" s="27" t="str">
        <f>G11</f>
        <v>ANIMALERIE-JARDINAGE</v>
      </c>
      <c r="Y1" s="27" t="str">
        <f>G12</f>
        <v>x</v>
      </c>
      <c r="Z1" s="28">
        <f>G13</f>
        <v>0</v>
      </c>
    </row>
    <row r="2" spans="1:26" x14ac:dyDescent="0.2">
      <c r="A2" s="3">
        <v>2021</v>
      </c>
      <c r="C2" s="3" t="s">
        <v>2</v>
      </c>
      <c r="E2" s="3">
        <v>1</v>
      </c>
      <c r="G2" s="37" t="s">
        <v>57</v>
      </c>
      <c r="I2" s="3" t="s">
        <v>24</v>
      </c>
      <c r="K2" t="s">
        <v>73</v>
      </c>
      <c r="M2" s="7" t="str">
        <f t="shared" ref="M2:M23" si="0">INDEX($O$2:$Z$23,ROW()-1,MATCH(c_c,$O$1:$Z$1,0))</f>
        <v>Cotisation</v>
      </c>
      <c r="O2" s="19" t="s">
        <v>44</v>
      </c>
      <c r="P2" s="11" t="s">
        <v>82</v>
      </c>
      <c r="Q2" s="12" t="s">
        <v>80</v>
      </c>
      <c r="R2" s="10" t="s">
        <v>70</v>
      </c>
      <c r="S2" s="29" t="s">
        <v>34</v>
      </c>
      <c r="T2" s="31" t="s">
        <v>60</v>
      </c>
      <c r="U2" s="30" t="s">
        <v>47</v>
      </c>
      <c r="V2" s="17" t="s">
        <v>65</v>
      </c>
      <c r="W2" s="14" t="s">
        <v>66</v>
      </c>
      <c r="X2" s="49" t="s">
        <v>87</v>
      </c>
      <c r="Y2" s="16" t="s">
        <v>146</v>
      </c>
      <c r="Z2" s="20"/>
    </row>
    <row r="3" spans="1:26" x14ac:dyDescent="0.2">
      <c r="C3" s="3" t="s">
        <v>3</v>
      </c>
      <c r="E3" s="3">
        <v>2</v>
      </c>
      <c r="G3" s="38" t="s">
        <v>94</v>
      </c>
      <c r="I3" s="3" t="s">
        <v>25</v>
      </c>
      <c r="K3" s="3" t="s">
        <v>79</v>
      </c>
      <c r="M3" s="7" t="str">
        <f t="shared" si="0"/>
        <v>Dépôt</v>
      </c>
      <c r="O3" s="19" t="s">
        <v>74</v>
      </c>
      <c r="P3" s="11" t="s">
        <v>81</v>
      </c>
      <c r="Q3" s="34" t="s">
        <v>71</v>
      </c>
      <c r="R3" s="15" t="s">
        <v>33</v>
      </c>
      <c r="S3" s="29" t="s">
        <v>49</v>
      </c>
      <c r="T3" s="33" t="s">
        <v>63</v>
      </c>
      <c r="U3" s="30" t="s">
        <v>31</v>
      </c>
      <c r="V3" s="17" t="s">
        <v>64</v>
      </c>
      <c r="W3" s="14" t="s">
        <v>37</v>
      </c>
      <c r="X3" s="49" t="s">
        <v>86</v>
      </c>
      <c r="Y3" s="16"/>
      <c r="Z3" s="21"/>
    </row>
    <row r="4" spans="1:26" x14ac:dyDescent="0.2">
      <c r="C4" s="3" t="s">
        <v>4</v>
      </c>
      <c r="E4" s="3">
        <v>3</v>
      </c>
      <c r="G4" s="39" t="s">
        <v>51</v>
      </c>
      <c r="I4" t="s">
        <v>76</v>
      </c>
      <c r="K4" s="54" t="s">
        <v>106</v>
      </c>
      <c r="M4" s="7" t="str">
        <f t="shared" si="0"/>
        <v>Impôt</v>
      </c>
      <c r="O4" s="19" t="s">
        <v>48</v>
      </c>
      <c r="P4" s="47" t="s">
        <v>108</v>
      </c>
      <c r="Q4" s="12" t="s">
        <v>193</v>
      </c>
      <c r="R4" s="15" t="s">
        <v>45</v>
      </c>
      <c r="S4" s="13" t="s">
        <v>40</v>
      </c>
      <c r="T4" s="32" t="s">
        <v>41</v>
      </c>
      <c r="U4" s="30" t="s">
        <v>77</v>
      </c>
      <c r="V4" s="16"/>
      <c r="W4" s="14" t="s">
        <v>98</v>
      </c>
      <c r="X4" s="49" t="s">
        <v>88</v>
      </c>
      <c r="Y4" s="16"/>
      <c r="Z4" s="21"/>
    </row>
    <row r="5" spans="1:26" x14ac:dyDescent="0.2">
      <c r="C5" s="3" t="s">
        <v>5</v>
      </c>
      <c r="E5" s="3">
        <v>4</v>
      </c>
      <c r="G5" s="40" t="s">
        <v>58</v>
      </c>
      <c r="I5" s="3" t="s">
        <v>32</v>
      </c>
      <c r="M5" s="7" t="str">
        <f t="shared" si="0"/>
        <v>Intérêt</v>
      </c>
      <c r="O5" s="19" t="s">
        <v>95</v>
      </c>
      <c r="P5" s="11" t="s">
        <v>46</v>
      </c>
      <c r="Q5" s="12" t="s">
        <v>91</v>
      </c>
      <c r="R5" s="10" t="s">
        <v>72</v>
      </c>
      <c r="S5" s="13" t="s">
        <v>99</v>
      </c>
      <c r="T5" s="18"/>
      <c r="U5" s="30" t="s">
        <v>83</v>
      </c>
      <c r="V5" s="16"/>
      <c r="W5" s="14" t="s">
        <v>89</v>
      </c>
      <c r="X5" s="49" t="s">
        <v>92</v>
      </c>
      <c r="Y5" s="16"/>
      <c r="Z5" s="21"/>
    </row>
    <row r="6" spans="1:26" x14ac:dyDescent="0.2">
      <c r="C6" s="3" t="s">
        <v>6</v>
      </c>
      <c r="E6" s="3">
        <v>5</v>
      </c>
      <c r="G6" s="41" t="s">
        <v>54</v>
      </c>
      <c r="I6" s="3" t="s">
        <v>26</v>
      </c>
      <c r="M6" s="7" t="str">
        <f t="shared" si="0"/>
        <v>Retrait</v>
      </c>
      <c r="O6" s="19" t="s">
        <v>75</v>
      </c>
      <c r="P6" s="16"/>
      <c r="Q6" s="34" t="s">
        <v>69</v>
      </c>
      <c r="R6" s="10" t="s">
        <v>59</v>
      </c>
      <c r="S6" s="13" t="s">
        <v>35</v>
      </c>
      <c r="T6" s="18"/>
      <c r="U6" s="30" t="s">
        <v>101</v>
      </c>
      <c r="V6" s="16"/>
      <c r="W6" s="14" t="s">
        <v>93</v>
      </c>
      <c r="X6" s="16"/>
      <c r="Y6" s="16"/>
      <c r="Z6" s="21"/>
    </row>
    <row r="7" spans="1:26" x14ac:dyDescent="0.2">
      <c r="C7" s="3" t="s">
        <v>7</v>
      </c>
      <c r="E7" s="3">
        <v>6</v>
      </c>
      <c r="G7" s="42" t="s">
        <v>55</v>
      </c>
      <c r="I7" s="3" t="s">
        <v>27</v>
      </c>
      <c r="M7" s="7" t="str">
        <f t="shared" si="0"/>
        <v>Salaire</v>
      </c>
      <c r="O7" s="19" t="s">
        <v>85</v>
      </c>
      <c r="P7" s="16"/>
      <c r="Q7" s="12" t="s">
        <v>84</v>
      </c>
      <c r="R7" s="10" t="s">
        <v>96</v>
      </c>
      <c r="S7" s="13" t="s">
        <v>97</v>
      </c>
      <c r="T7" s="16"/>
      <c r="U7" s="16"/>
      <c r="V7" s="16"/>
      <c r="W7" s="14" t="s">
        <v>67</v>
      </c>
      <c r="X7" s="18"/>
      <c r="Y7" s="16"/>
      <c r="Z7" s="20"/>
    </row>
    <row r="8" spans="1:26" x14ac:dyDescent="0.2">
      <c r="C8" s="3" t="s">
        <v>8</v>
      </c>
      <c r="E8" s="3">
        <v>7</v>
      </c>
      <c r="G8" s="43" t="s">
        <v>61</v>
      </c>
      <c r="I8" t="s">
        <v>100</v>
      </c>
      <c r="M8" s="7" t="str">
        <f t="shared" si="0"/>
        <v>Taxe</v>
      </c>
      <c r="O8" s="19" t="s">
        <v>78</v>
      </c>
      <c r="P8" s="16"/>
      <c r="Q8" s="12" t="s">
        <v>53</v>
      </c>
      <c r="R8" s="16"/>
      <c r="S8" s="16"/>
      <c r="T8" s="16"/>
      <c r="U8" s="16"/>
      <c r="V8" s="16"/>
      <c r="W8" s="14" t="s">
        <v>68</v>
      </c>
      <c r="X8" s="18"/>
      <c r="Y8" s="16"/>
      <c r="Z8" s="20"/>
    </row>
    <row r="9" spans="1:26" x14ac:dyDescent="0.2">
      <c r="C9" s="3" t="s">
        <v>9</v>
      </c>
      <c r="E9" s="3">
        <v>8</v>
      </c>
      <c r="G9" s="44" t="s">
        <v>56</v>
      </c>
      <c r="I9" t="s">
        <v>127</v>
      </c>
      <c r="M9" s="7" t="str">
        <f t="shared" si="0"/>
        <v>Transfert</v>
      </c>
      <c r="O9" s="19" t="s">
        <v>128</v>
      </c>
      <c r="P9" s="16"/>
      <c r="Q9" s="12" t="s">
        <v>52</v>
      </c>
      <c r="R9" s="16"/>
      <c r="S9" s="16"/>
      <c r="T9" s="16"/>
      <c r="U9" s="16"/>
      <c r="V9" s="16"/>
      <c r="W9" s="14" t="s">
        <v>38</v>
      </c>
      <c r="X9" s="16"/>
      <c r="Y9" s="16"/>
      <c r="Z9" s="20"/>
    </row>
    <row r="10" spans="1:26" x14ac:dyDescent="0.2">
      <c r="C10" s="3" t="s">
        <v>10</v>
      </c>
      <c r="E10" s="3">
        <v>9</v>
      </c>
      <c r="G10" s="45" t="s">
        <v>62</v>
      </c>
      <c r="M10" s="7">
        <f t="shared" si="0"/>
        <v>0</v>
      </c>
      <c r="O10" s="22"/>
      <c r="P10" s="16"/>
      <c r="Q10" s="12" t="s">
        <v>109</v>
      </c>
      <c r="R10" s="16"/>
      <c r="S10" s="16"/>
      <c r="T10" s="16"/>
      <c r="U10" s="16"/>
      <c r="V10" s="16"/>
      <c r="W10" s="14" t="s">
        <v>36</v>
      </c>
      <c r="X10" s="16"/>
      <c r="Y10" s="16"/>
      <c r="Z10" s="20"/>
    </row>
    <row r="11" spans="1:26" x14ac:dyDescent="0.2">
      <c r="C11" s="3" t="s">
        <v>11</v>
      </c>
      <c r="E11" s="3">
        <v>10</v>
      </c>
      <c r="G11" s="48" t="s">
        <v>90</v>
      </c>
      <c r="M11" s="7">
        <f t="shared" si="0"/>
        <v>0</v>
      </c>
      <c r="O11" s="22"/>
      <c r="P11" s="16"/>
      <c r="Q11" s="16"/>
      <c r="R11" s="16"/>
      <c r="S11" s="16"/>
      <c r="T11" s="16"/>
      <c r="U11" s="16"/>
      <c r="V11" s="16"/>
      <c r="W11" s="14" t="s">
        <v>39</v>
      </c>
      <c r="X11" s="16"/>
      <c r="Y11" s="16"/>
      <c r="Z11" s="20"/>
    </row>
    <row r="12" spans="1:26" x14ac:dyDescent="0.2">
      <c r="C12" s="3" t="s">
        <v>12</v>
      </c>
      <c r="E12" s="3">
        <v>11</v>
      </c>
      <c r="G12" s="36" t="s">
        <v>146</v>
      </c>
      <c r="M12" s="7">
        <f t="shared" si="0"/>
        <v>0</v>
      </c>
      <c r="O12" s="22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20"/>
    </row>
    <row r="13" spans="1:26" x14ac:dyDescent="0.2">
      <c r="C13" s="3" t="s">
        <v>13</v>
      </c>
      <c r="E13" s="3">
        <v>12</v>
      </c>
      <c r="G13" s="36"/>
      <c r="M13" s="7">
        <f t="shared" si="0"/>
        <v>0</v>
      </c>
      <c r="O13" s="22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20"/>
    </row>
    <row r="14" spans="1:26" x14ac:dyDescent="0.2">
      <c r="E14" s="3">
        <v>13</v>
      </c>
      <c r="M14" s="7">
        <f t="shared" si="0"/>
        <v>0</v>
      </c>
      <c r="O14" s="22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20"/>
    </row>
    <row r="15" spans="1:26" x14ac:dyDescent="0.2">
      <c r="E15" s="3">
        <v>14</v>
      </c>
      <c r="M15" s="7">
        <f t="shared" si="0"/>
        <v>0</v>
      </c>
      <c r="O15" s="22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20"/>
    </row>
    <row r="16" spans="1:26" x14ac:dyDescent="0.2">
      <c r="E16" s="3">
        <v>15</v>
      </c>
      <c r="K16" s="9"/>
      <c r="M16" s="7">
        <f t="shared" si="0"/>
        <v>0</v>
      </c>
      <c r="O16" s="22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20"/>
    </row>
    <row r="17" spans="5:26" x14ac:dyDescent="0.2">
      <c r="E17" s="3">
        <v>16</v>
      </c>
      <c r="M17" s="7">
        <f t="shared" si="0"/>
        <v>0</v>
      </c>
      <c r="O17" s="22"/>
      <c r="P17" s="16"/>
      <c r="Q17" s="16"/>
      <c r="R17" s="16"/>
      <c r="S17" s="18"/>
      <c r="T17" s="18"/>
      <c r="U17" s="18"/>
      <c r="V17" s="16"/>
      <c r="W17" s="16"/>
      <c r="X17" s="16"/>
      <c r="Y17" s="16"/>
      <c r="Z17" s="20"/>
    </row>
    <row r="18" spans="5:26" x14ac:dyDescent="0.2">
      <c r="E18" s="3">
        <v>17</v>
      </c>
      <c r="M18" s="7">
        <f t="shared" si="0"/>
        <v>0</v>
      </c>
      <c r="O18" s="22"/>
      <c r="P18" s="16"/>
      <c r="Q18" s="16"/>
      <c r="R18" s="16"/>
      <c r="S18" s="18"/>
      <c r="T18" s="16"/>
      <c r="U18" s="18"/>
      <c r="V18" s="16"/>
      <c r="W18" s="16"/>
      <c r="X18" s="16"/>
      <c r="Y18" s="16"/>
      <c r="Z18" s="20"/>
    </row>
    <row r="19" spans="5:26" x14ac:dyDescent="0.2">
      <c r="E19" s="3">
        <v>18</v>
      </c>
      <c r="M19" s="7">
        <f t="shared" si="0"/>
        <v>0</v>
      </c>
      <c r="O19" s="22"/>
      <c r="P19" s="16"/>
      <c r="Q19" s="16"/>
      <c r="R19" s="16"/>
      <c r="S19" s="18"/>
      <c r="T19" s="16"/>
      <c r="U19" s="16"/>
      <c r="V19" s="16"/>
      <c r="W19" s="16"/>
      <c r="X19" s="16"/>
      <c r="Y19" s="16"/>
      <c r="Z19" s="20"/>
    </row>
    <row r="20" spans="5:26" x14ac:dyDescent="0.2">
      <c r="E20" s="3">
        <v>19</v>
      </c>
      <c r="M20" s="7">
        <f t="shared" si="0"/>
        <v>0</v>
      </c>
      <c r="O20" s="22"/>
      <c r="P20" s="16"/>
      <c r="Q20" s="16"/>
      <c r="R20" s="16"/>
      <c r="S20" s="18"/>
      <c r="T20" s="16"/>
      <c r="U20" s="16"/>
      <c r="V20" s="16"/>
      <c r="W20" s="16"/>
      <c r="X20" s="16"/>
      <c r="Y20" s="16"/>
      <c r="Z20" s="20"/>
    </row>
    <row r="21" spans="5:26" x14ac:dyDescent="0.2">
      <c r="E21" s="3">
        <v>20</v>
      </c>
      <c r="M21" s="7">
        <f t="shared" si="0"/>
        <v>0</v>
      </c>
      <c r="O21" s="22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20"/>
    </row>
    <row r="22" spans="5:26" x14ac:dyDescent="0.2">
      <c r="E22" s="3">
        <v>21</v>
      </c>
      <c r="M22" s="7">
        <f t="shared" si="0"/>
        <v>0</v>
      </c>
      <c r="O22" s="22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20"/>
    </row>
    <row r="23" spans="5:26" ht="13.5" thickBot="1" x14ac:dyDescent="0.25">
      <c r="E23" s="3">
        <v>22</v>
      </c>
      <c r="M23" s="7">
        <f t="shared" si="0"/>
        <v>0</v>
      </c>
      <c r="O23" s="23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5"/>
    </row>
    <row r="24" spans="5:26" x14ac:dyDescent="0.2">
      <c r="E24" s="3">
        <v>23</v>
      </c>
      <c r="M24" s="6" t="s">
        <v>42</v>
      </c>
      <c r="O24" t="s">
        <v>43</v>
      </c>
    </row>
    <row r="25" spans="5:26" x14ac:dyDescent="0.2">
      <c r="E25" s="3">
        <v>24</v>
      </c>
    </row>
    <row r="26" spans="5:26" x14ac:dyDescent="0.2">
      <c r="E26" s="3">
        <v>25</v>
      </c>
    </row>
    <row r="27" spans="5:26" x14ac:dyDescent="0.2">
      <c r="E27" s="3">
        <v>26</v>
      </c>
    </row>
    <row r="28" spans="5:26" x14ac:dyDescent="0.2">
      <c r="E28" s="3">
        <v>27</v>
      </c>
    </row>
    <row r="29" spans="5:26" x14ac:dyDescent="0.2">
      <c r="E29" s="3">
        <v>28</v>
      </c>
    </row>
    <row r="30" spans="5:26" x14ac:dyDescent="0.2">
      <c r="E30" s="3">
        <v>29</v>
      </c>
    </row>
    <row r="31" spans="5:26" x14ac:dyDescent="0.2">
      <c r="E31" s="3">
        <v>30</v>
      </c>
    </row>
    <row r="32" spans="5:26" x14ac:dyDescent="0.2">
      <c r="E32" s="3">
        <v>31</v>
      </c>
    </row>
  </sheetData>
  <sortState xmlns:xlrd2="http://schemas.microsoft.com/office/spreadsheetml/2017/richdata2" ref="X2:X5">
    <sortCondition ref="X2:X5"/>
  </sortState>
  <dataValidations count="1">
    <dataValidation type="list" allowBlank="1" showInputMessage="1" showErrorMessage="1" sqref="O12" xr:uid="{36030AB0-5BBE-4586-AA3E-746C19695026}">
      <formula1>$O$2:$O$10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19</vt:i4>
      </vt:variant>
    </vt:vector>
  </HeadingPairs>
  <TitlesOfParts>
    <vt:vector size="24" baseType="lpstr">
      <vt:lpstr>Formulaire</vt:lpstr>
      <vt:lpstr>Données</vt:lpstr>
      <vt:lpstr>TcD</vt:lpstr>
      <vt:lpstr>Périodique</vt:lpstr>
      <vt:lpstr>Listes</vt:lpstr>
      <vt:lpstr>c_année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Formulaire</vt:lpstr>
      <vt:lpstr>s_Années</vt:lpstr>
      <vt:lpstr>s_Catégories</vt:lpstr>
      <vt:lpstr>s_Jours</vt:lpstr>
      <vt:lpstr>s_Mois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Michel Esteban</cp:lastModifiedBy>
  <dcterms:created xsi:type="dcterms:W3CDTF">2021-01-11T21:12:12Z</dcterms:created>
  <dcterms:modified xsi:type="dcterms:W3CDTF">2021-06-09T19:40:55Z</dcterms:modified>
</cp:coreProperties>
</file>