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ADMINISTRATIF/-- Trésories/"/>
    </mc:Choice>
  </mc:AlternateContent>
  <xr:revisionPtr revIDLastSave="39" documentId="13_ncr:1_{751DE86C-4A6C-430B-BC42-2AFC3C84270E}" xr6:coauthVersionLast="47" xr6:coauthVersionMax="47" xr10:uidLastSave="{018528D7-970B-4D85-89E1-2978B6C1D730}"/>
  <bookViews>
    <workbookView xWindow="-120" yWindow="-120" windowWidth="29040" windowHeight="15840" firstSheet="1" activeTab="3" xr2:uid="{00000000-000D-0000-FFFF-FFFF00000000}"/>
  </bookViews>
  <sheets>
    <sheet name="Formulaire" sheetId="1" state="hidden" r:id="rId1"/>
    <sheet name="Données" sheetId="3" r:id="rId2"/>
    <sheet name="TcD" sheetId="4" r:id="rId3"/>
    <sheet name="Périodique" sheetId="5" r:id="rId4"/>
    <sheet name="Listes" sheetId="2" state="hidden" r:id="rId5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pivotCaches>
    <pivotCache cacheId="7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3" l="1"/>
  <c r="E3" i="3"/>
  <c r="K1" i="3"/>
  <c r="G3" i="3"/>
  <c r="F3" i="3"/>
  <c r="K3" i="3" l="1"/>
  <c r="E1" i="4"/>
  <c r="D3" i="1"/>
  <c r="T3" i="4" l="1"/>
  <c r="S3" i="4"/>
  <c r="F1" i="3" l="1"/>
  <c r="O1" i="2"/>
  <c r="Z1" i="2"/>
  <c r="Y1" i="2"/>
  <c r="X1" i="2"/>
  <c r="W1" i="2"/>
  <c r="V1" i="2"/>
  <c r="U1" i="2"/>
  <c r="T1" i="2"/>
  <c r="S1" i="2"/>
  <c r="R1" i="2"/>
  <c r="Q1" i="2"/>
  <c r="P1" i="2"/>
  <c r="U3" i="4" l="1"/>
  <c r="M3" i="2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I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du compte CJ en cours</t>
        </r>
      </text>
    </comment>
    <comment ref="J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Virement Cagricole &gt; CJ(CP) pour test + ajustement paie Mai</t>
        </r>
      </text>
    </comment>
    <comment ref="K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50euros&gt;virement permanent Cagricole, 6000euros capital en cours,450,500,380euros vidange CAgricole</t>
        </r>
      </text>
    </comment>
  </commentList>
</comments>
</file>

<file path=xl/sharedStrings.xml><?xml version="1.0" encoding="utf-8"?>
<sst xmlns="http://schemas.openxmlformats.org/spreadsheetml/2006/main" count="389" uniqueCount="177">
  <si>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</si>
  <si>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</si>
  <si>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</si>
  <si>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</si>
  <si>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</si>
  <si>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</si>
  <si>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</si>
  <si>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</si>
  <si>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</si>
  <si>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</si>
  <si>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</si>
  <si>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</si>
  <si>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</si>
  <si>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</si>
  <si>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</si>
  <si>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</si>
  <si>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</si>
  <si>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</si>
  <si>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</si>
  <si>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</si>
  <si>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</si>
  <si>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</si>
  <si>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</si>
  <si>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</si>
  <si>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</si>
  <si>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</si>
  <si>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</si>
  <si>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</si>
  <si>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</si>
  <si>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</si>
  <si>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</si>
  <si>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</si>
  <si>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</si>
  <si>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</si>
  <si>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</si>
  <si>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</si>
  <si>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</si>
  <si>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</si>
  <si>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</si>
  <si>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</si>
  <si>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</si>
  <si>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</si>
  <si>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</si>
  <si>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</si>
  <si>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</si>
  <si>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</si>
  <si>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</si>
  <si>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</si>
  <si>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</si>
  <si>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</si>
  <si>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</si>
  <si>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</si>
  <si>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</si>
  <si>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</si>
  <si>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</si>
  <si>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</si>
  <si>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</si>
  <si>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</si>
  <si>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</si>
  <si>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</si>
  <si>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</si>
  <si>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</si>
  <si>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</si>
  <si>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</si>
  <si>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</si>
  <si>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</si>
  <si>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</si>
  <si>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</si>
  <si>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</si>
  <si>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</si>
  <si>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</si>
  <si>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</si>
  <si>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</si>
  <si>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</si>
  <si>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</si>
  <si>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</si>
  <si>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</si>
  <si>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</si>
  <si>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</si>
  <si>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</si>
  <si>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</si>
  <si>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</si>
  <si>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</si>
  <si>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</si>
  <si>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</si>
  <si>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</si>
  <si>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</si>
  <si>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</si>
  <si>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</si>
  <si>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</si>
  <si>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</si>
  <si>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</si>
  <si>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</si>
  <si>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</si>
  <si>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</si>
  <si>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</si>
  <si>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</si>
  <si>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</si>
  <si>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</si>
  <si>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</si>
  <si>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</si>
  <si>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</si>
  <si>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</si>
  <si>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</si>
  <si>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</si>
  <si>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</si>
  <si>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</si>
  <si>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</si>
  <si>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</si>
  <si>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</si>
  <si>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</si>
  <si>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Solde BP-CJ
 B_Postale-CJ</t>
  </si>
  <si>
    <t>Solde BP-CP
B_Postale-CP
B_Postale-CJ
B_Postale-CP
BPostale-CP
Bpostale-CP
 La banque postale</t>
  </si>
  <si>
    <t>Solde Livret A
Livret A-CP
 Livret A</t>
  </si>
  <si>
    <t>Total général</t>
  </si>
  <si>
    <t xml:space="preserve"> Débit(€)</t>
  </si>
  <si>
    <t xml:space="preserve"> Crédit(€)</t>
  </si>
  <si>
    <t>GESTION COMPTE</t>
  </si>
  <si>
    <t xml:space="preserve"> Mode</t>
  </si>
  <si>
    <t>Compte joint</t>
  </si>
  <si>
    <t>Compte perso</t>
  </si>
  <si>
    <t>Livret A</t>
  </si>
  <si>
    <t>https://www.excel-downloads.com/threads/aide-vba.20057578/</t>
  </si>
  <si>
    <t>Date</t>
  </si>
  <si>
    <t xml:space="preserve">Au: </t>
  </si>
  <si>
    <t>Nombre opérations</t>
  </si>
  <si>
    <t xml:space="preserve">Date </t>
  </si>
  <si>
    <t>Bpostale-CJ</t>
  </si>
  <si>
    <t>Apport</t>
  </si>
  <si>
    <t>Transfert</t>
  </si>
  <si>
    <t>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</si>
  <si>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</si>
  <si>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</si>
  <si>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</si>
  <si>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</si>
  <si>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</si>
  <si>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</si>
  <si>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</si>
  <si>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</si>
  <si>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</si>
  <si>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</si>
  <si>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</si>
  <si>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</si>
  <si>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</si>
  <si>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Prélévement</t>
  </si>
  <si>
    <t>JOUR</t>
  </si>
  <si>
    <t>(Tous)</t>
  </si>
  <si>
    <t>HISTOIRE D'OR : bague Eva</t>
  </si>
  <si>
    <t>Salaire Adila</t>
  </si>
  <si>
    <t xml:space="preserve">RATP : carnet tickets 1/2 tarif </t>
  </si>
  <si>
    <t>CASINO</t>
  </si>
  <si>
    <t>SUSHI KING</t>
  </si>
  <si>
    <t>PRIMEURS</t>
  </si>
  <si>
    <t>ADOBE : photoshop-éléments 2021</t>
  </si>
  <si>
    <t>EDP : Epargne salarial ( transit livret A)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</si>
  <si>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</si>
  <si>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</si>
  <si>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</si>
  <si>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</si>
  <si>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</si>
  <si>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</si>
  <si>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</si>
  <si>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</si>
  <si>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</si>
  <si>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</si>
  <si>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</si>
  <si>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</si>
  <si>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x</t>
  </si>
  <si>
    <t>Ch N° 1405013</t>
  </si>
  <si>
    <t>Ordre non reporté</t>
  </si>
  <si>
    <t>CP&gt;Livret A</t>
  </si>
  <si>
    <t>Forfait SOSH Alex</t>
  </si>
  <si>
    <t>Forfait SOSH Eva</t>
  </si>
  <si>
    <t>Forfait SOSH Michest</t>
  </si>
  <si>
    <t>Epargne</t>
  </si>
  <si>
    <t>Taxe d'habitation</t>
  </si>
  <si>
    <t>Taxe foncière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</si>
</sst>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F800]dddd\,\ mmmm\ dd\,\ yyyy"/>
    <numFmt numFmtId="166" formatCode="dd\-mm\-yy"/>
    <numFmt numFmtId="167" formatCode="#,##0.00\ [$€-40C]"/>
    <numFmt numFmtId="168" formatCode="dd/mm/yy;@"/>
  </numFmts>
  <fonts count="32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b/>
      <sz val="8"/>
      <color theme="0"/>
      <name val="Consolas"/>
      <family val="3"/>
    </font>
    <font>
      <u/>
      <sz val="10"/>
      <color theme="10"/>
      <name val="Consola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onsolas"/>
      <family val="3"/>
    </font>
    <font>
      <b/>
      <sz val="10"/>
      <color theme="1" tint="4.9989318521683403E-2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b/>
      <sz val="10"/>
      <color theme="1"/>
      <name val="Consolas"/>
      <family val="2"/>
    </font>
    <font>
      <sz val="10"/>
      <color theme="1"/>
      <name val="Consolas"/>
      <family val="3"/>
    </font>
    <font>
      <sz val="16"/>
      <color theme="0"/>
      <name val="Consolas"/>
      <family val="2"/>
    </font>
    <font>
      <sz val="48"/>
      <color theme="0"/>
      <name val="Consolas"/>
      <family val="3"/>
    </font>
    <font>
      <sz val="10"/>
      <color theme="1"/>
      <name val="Consolas"/>
    </font>
    <font>
      <sz val="10"/>
      <color theme="0"/>
      <name val="Consolas"/>
      <family val="3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9" fillId="0" borderId="0" applyNumberFormat="0" applyFill="0" applyBorder="0" applyAlignment="0" applyProtection="0"/>
  </cellStyleXfs>
  <cellXfs count="174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1" fillId="0" borderId="0" xfId="0" applyFont="1"/>
    <xf numFmtId="0" fontId="11" fillId="16" borderId="13" xfId="0" applyFont="1" applyFill="1" applyBorder="1"/>
    <xf numFmtId="0" fontId="11" fillId="6" borderId="13" xfId="0" applyFont="1" applyFill="1" applyBorder="1"/>
    <xf numFmtId="0" fontId="11" fillId="7" borderId="13" xfId="0" applyFont="1" applyFill="1" applyBorder="1"/>
    <xf numFmtId="0" fontId="11" fillId="9" borderId="13" xfId="0" applyFont="1" applyFill="1" applyBorder="1"/>
    <xf numFmtId="0" fontId="11" fillId="14" borderId="13" xfId="0" applyFont="1" applyFill="1" applyBorder="1"/>
    <xf numFmtId="0" fontId="11" fillId="12" borderId="13" xfId="0" applyFont="1" applyFill="1" applyBorder="1"/>
    <xf numFmtId="0" fontId="11" fillId="8" borderId="13" xfId="0" applyFont="1" applyFill="1" applyBorder="1"/>
    <xf numFmtId="0" fontId="11" fillId="10" borderId="13" xfId="0" applyFont="1" applyFill="1" applyBorder="1"/>
    <xf numFmtId="0" fontId="11" fillId="17" borderId="13" xfId="0" applyFont="1" applyFill="1" applyBorder="1"/>
    <xf numFmtId="0" fontId="11" fillId="11" borderId="13" xfId="0" applyFont="1" applyFill="1" applyBorder="1"/>
    <xf numFmtId="0" fontId="10" fillId="13" borderId="0" xfId="0" applyFont="1" applyFill="1" applyBorder="1"/>
    <xf numFmtId="0" fontId="0" fillId="7" borderId="18" xfId="0" applyFill="1" applyBorder="1"/>
    <xf numFmtId="0" fontId="11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20" xfId="0" applyFill="1" applyBorder="1" applyAlignment="1">
      <alignment horizontal="center" vertical="center"/>
    </xf>
    <xf numFmtId="0" fontId="0" fillId="20" borderId="20" xfId="0" applyFill="1" applyBorder="1" applyAlignment="1">
      <alignment horizontal="left"/>
    </xf>
    <xf numFmtId="164" fontId="0" fillId="0" borderId="0" xfId="0" applyNumberFormat="1" applyFill="1" applyAlignment="1">
      <alignment horizontal="center" vertical="center"/>
    </xf>
    <xf numFmtId="0" fontId="10" fillId="22" borderId="26" xfId="0" applyFont="1" applyFill="1" applyBorder="1"/>
    <xf numFmtId="0" fontId="9" fillId="20" borderId="20" xfId="0" applyFont="1" applyFill="1" applyBorder="1" applyAlignment="1">
      <alignment horizontal="center" vertical="center"/>
    </xf>
    <xf numFmtId="0" fontId="10" fillId="20" borderId="0" xfId="0" applyFont="1" applyFill="1" applyBorder="1" applyAlignment="1">
      <alignment horizontal="right" vertical="center"/>
    </xf>
    <xf numFmtId="0" fontId="0" fillId="20" borderId="0" xfId="0" applyFill="1" applyBorder="1" applyAlignment="1">
      <alignment horizontal="center" vertical="center"/>
    </xf>
    <xf numFmtId="165" fontId="12" fillId="20" borderId="24" xfId="0" applyNumberFormat="1" applyFont="1" applyFill="1" applyBorder="1" applyAlignment="1">
      <alignment vertical="center"/>
    </xf>
    <xf numFmtId="0" fontId="12" fillId="20" borderId="27" xfId="0" applyFont="1" applyFill="1" applyBorder="1" applyAlignment="1">
      <alignment horizontal="center" vertical="center" wrapText="1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3" fillId="3" borderId="19" xfId="0" applyFont="1" applyFill="1" applyBorder="1"/>
    <xf numFmtId="0" fontId="0" fillId="3" borderId="20" xfId="0" applyFill="1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2" xfId="0" applyFill="1" applyBorder="1" applyAlignment="1">
      <alignment horizontal="center" vertical="center"/>
    </xf>
    <xf numFmtId="0" fontId="0" fillId="3" borderId="22" xfId="0" applyFill="1" applyBorder="1" applyAlignment="1">
      <alignment horizontal="right"/>
    </xf>
    <xf numFmtId="0" fontId="8" fillId="3" borderId="22" xfId="0" applyFont="1" applyFill="1" applyBorder="1" applyAlignment="1">
      <alignment horizontal="center" vertical="center"/>
    </xf>
    <xf numFmtId="0" fontId="8" fillId="3" borderId="22" xfId="0" applyFont="1" applyFill="1" applyBorder="1"/>
    <xf numFmtId="0" fontId="0" fillId="3" borderId="23" xfId="0" applyFill="1" applyBorder="1"/>
    <xf numFmtId="0" fontId="0" fillId="3" borderId="24" xfId="0" applyFill="1" applyBorder="1" applyAlignment="1">
      <alignment horizontal="center"/>
    </xf>
    <xf numFmtId="0" fontId="0" fillId="3" borderId="24" xfId="0" applyFill="1" applyBorder="1"/>
    <xf numFmtId="0" fontId="0" fillId="3" borderId="25" xfId="0" applyFill="1" applyBorder="1"/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164" fontId="0" fillId="0" borderId="0" xfId="0" applyNumberFormat="1"/>
    <xf numFmtId="0" fontId="0" fillId="2" borderId="29" xfId="0" applyFill="1" applyBorder="1" applyAlignment="1" applyProtection="1">
      <alignment horizontal="center" vertical="center"/>
      <protection locked="0"/>
    </xf>
    <xf numFmtId="164" fontId="0" fillId="24" borderId="28" xfId="0" applyNumberFormat="1" applyFill="1" applyBorder="1" applyAlignment="1" applyProtection="1">
      <alignment horizontal="center" vertical="center"/>
      <protection locked="0"/>
    </xf>
    <xf numFmtId="164" fontId="10" fillId="21" borderId="29" xfId="0" applyNumberFormat="1" applyFont="1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center" vertical="center"/>
      <protection locked="0"/>
    </xf>
    <xf numFmtId="0" fontId="0" fillId="2" borderId="31" xfId="0" applyFill="1" applyBorder="1" applyAlignment="1" applyProtection="1">
      <alignment horizontal="left" vertical="top" wrapText="1"/>
      <protection locked="0"/>
    </xf>
    <xf numFmtId="0" fontId="12" fillId="29" borderId="30" xfId="0" applyFon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>
      <alignment horizontal="center" vertical="top"/>
    </xf>
    <xf numFmtId="0" fontId="16" fillId="3" borderId="0" xfId="0" applyFont="1" applyFill="1" applyBorder="1" applyAlignment="1"/>
    <xf numFmtId="165" fontId="18" fillId="20" borderId="17" xfId="0" applyNumberFormat="1" applyFont="1" applyFill="1" applyBorder="1" applyAlignment="1">
      <alignment horizontal="left" vertical="center"/>
    </xf>
    <xf numFmtId="0" fontId="19" fillId="23" borderId="0" xfId="2" applyFill="1"/>
    <xf numFmtId="0" fontId="10" fillId="20" borderId="20" xfId="0" applyFont="1" applyFill="1" applyBorder="1" applyAlignment="1">
      <alignment horizontal="right" vertical="center"/>
    </xf>
    <xf numFmtId="165" fontId="12" fillId="20" borderId="0" xfId="0" applyNumberFormat="1" applyFont="1" applyFill="1" applyBorder="1" applyAlignment="1">
      <alignment vertical="center"/>
    </xf>
    <xf numFmtId="0" fontId="14" fillId="30" borderId="19" xfId="0" applyFont="1" applyFill="1" applyBorder="1" applyAlignment="1">
      <alignment vertical="center"/>
    </xf>
    <xf numFmtId="0" fontId="0" fillId="30" borderId="22" xfId="0" applyNumberFormat="1" applyFill="1" applyBorder="1" applyAlignment="1">
      <alignment horizontal="center" vertical="center"/>
    </xf>
    <xf numFmtId="0" fontId="10" fillId="30" borderId="0" xfId="0" applyNumberFormat="1" applyFont="1" applyFill="1" applyBorder="1" applyAlignment="1">
      <alignment horizontal="right" vertical="center"/>
    </xf>
    <xf numFmtId="0" fontId="0" fillId="30" borderId="0" xfId="0" applyFill="1" applyBorder="1" applyAlignment="1">
      <alignment horizontal="center" vertical="center"/>
    </xf>
    <xf numFmtId="0" fontId="22" fillId="30" borderId="0" xfId="0" applyFont="1" applyFill="1" applyBorder="1" applyAlignment="1">
      <alignment horizontal="left" vertical="center"/>
    </xf>
    <xf numFmtId="0" fontId="9" fillId="25" borderId="33" xfId="0" applyNumberFormat="1" applyFont="1" applyFill="1" applyBorder="1" applyAlignment="1">
      <alignment horizontal="center" vertical="center"/>
    </xf>
    <xf numFmtId="0" fontId="9" fillId="25" borderId="34" xfId="0" applyFont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 wrapText="1"/>
    </xf>
    <xf numFmtId="0" fontId="23" fillId="28" borderId="1" xfId="0" applyFont="1" applyFill="1" applyBorder="1" applyAlignment="1">
      <alignment horizontal="center" vertical="center" wrapText="1"/>
    </xf>
    <xf numFmtId="0" fontId="23" fillId="27" borderId="1" xfId="0" applyFont="1" applyFill="1" applyBorder="1" applyAlignment="1">
      <alignment horizontal="center" vertical="center" wrapText="1"/>
    </xf>
    <xf numFmtId="167" fontId="25" fillId="27" borderId="1" xfId="0" applyNumberFormat="1" applyFont="1" applyFill="1" applyBorder="1" applyAlignment="1">
      <alignment horizontal="center" vertical="center" wrapText="1"/>
    </xf>
    <xf numFmtId="167" fontId="15" fillId="26" borderId="32" xfId="0" applyNumberFormat="1" applyFont="1" applyFill="1" applyBorder="1" applyAlignment="1">
      <alignment horizontal="center" vertical="center"/>
    </xf>
    <xf numFmtId="167" fontId="15" fillId="26" borderId="6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9" fillId="30" borderId="0" xfId="0" applyFont="1" applyFill="1" applyBorder="1" applyAlignment="1">
      <alignment vertical="center"/>
    </xf>
    <xf numFmtId="0" fontId="10" fillId="20" borderId="0" xfId="0" applyFont="1" applyFill="1" applyBorder="1" applyAlignment="1">
      <alignment horizontal="center" vertical="center"/>
    </xf>
    <xf numFmtId="164" fontId="17" fillId="20" borderId="0" xfId="0" applyNumberFormat="1" applyFont="1" applyFill="1" applyBorder="1" applyAlignment="1">
      <alignment horizontal="left" vertical="center"/>
    </xf>
    <xf numFmtId="0" fontId="26" fillId="0" borderId="0" xfId="0" pivotButton="1" applyFont="1" applyAlignment="1">
      <alignment horizontal="left" vertical="center"/>
    </xf>
    <xf numFmtId="164" fontId="27" fillId="0" borderId="0" xfId="0" applyNumberFormat="1" applyFont="1" applyFill="1" applyAlignment="1">
      <alignment horizontal="center" vertical="center"/>
    </xf>
    <xf numFmtId="0" fontId="10" fillId="20" borderId="37" xfId="0" applyFont="1" applyFill="1" applyBorder="1" applyAlignment="1">
      <alignment horizontal="center" vertical="center"/>
    </xf>
    <xf numFmtId="168" fontId="0" fillId="0" borderId="36" xfId="0" applyNumberFormat="1" applyBorder="1"/>
    <xf numFmtId="168" fontId="0" fillId="0" borderId="40" xfId="0" applyNumberFormat="1" applyBorder="1"/>
    <xf numFmtId="0" fontId="0" fillId="0" borderId="0" xfId="0" applyAlignment="1">
      <alignment horizontal="left" indent="1"/>
    </xf>
    <xf numFmtId="0" fontId="0" fillId="0" borderId="0" xfId="0" applyNumberFormat="1"/>
    <xf numFmtId="0" fontId="3" fillId="0" borderId="41" xfId="0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center" vertical="center"/>
    </xf>
    <xf numFmtId="166" fontId="27" fillId="0" borderId="0" xfId="0" applyNumberFormat="1" applyFont="1" applyFill="1" applyAlignment="1">
      <alignment horizontal="center" vertical="center"/>
    </xf>
    <xf numFmtId="16" fontId="27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164" fontId="27" fillId="0" borderId="0" xfId="0" applyNumberFormat="1" applyFont="1" applyFill="1" applyAlignment="1">
      <alignment horizontal="left" vertical="center"/>
    </xf>
    <xf numFmtId="166" fontId="3" fillId="0" borderId="0" xfId="0" applyNumberFormat="1" applyFont="1" applyFill="1" applyAlignment="1">
      <alignment horizontal="center" vertical="center"/>
    </xf>
    <xf numFmtId="16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left" vertical="center"/>
    </xf>
    <xf numFmtId="166" fontId="30" fillId="0" borderId="0" xfId="0" applyNumberFormat="1" applyFont="1" applyFill="1" applyAlignment="1">
      <alignment horizontal="center" vertical="center"/>
    </xf>
    <xf numFmtId="16" fontId="30" fillId="0" borderId="0" xfId="0" applyNumberFormat="1" applyFont="1" applyFill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164" fontId="30" fillId="0" borderId="0" xfId="0" applyNumberFormat="1" applyFont="1" applyFill="1" applyAlignment="1">
      <alignment horizontal="center" vertical="center"/>
    </xf>
    <xf numFmtId="164" fontId="30" fillId="0" borderId="0" xfId="0" applyNumberFormat="1" applyFont="1" applyFill="1" applyAlignment="1">
      <alignment horizontal="left" vertical="center"/>
    </xf>
    <xf numFmtId="164" fontId="0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left" indent="2"/>
    </xf>
    <xf numFmtId="0" fontId="31" fillId="13" borderId="0" xfId="1" applyFont="1" applyFill="1" applyAlignment="1">
      <alignment horizontal="center"/>
    </xf>
    <xf numFmtId="0" fontId="12" fillId="13" borderId="34" xfId="0" applyFont="1" applyFill="1" applyBorder="1" applyAlignment="1">
      <alignment horizontal="center" vertical="center"/>
    </xf>
    <xf numFmtId="1" fontId="12" fillId="13" borderId="0" xfId="0" applyNumberFormat="1" applyFont="1" applyFill="1" applyBorder="1" applyAlignment="1">
      <alignment horizontal="center" vertical="center"/>
    </xf>
    <xf numFmtId="0" fontId="31" fillId="13" borderId="0" xfId="0" applyFont="1" applyFill="1"/>
    <xf numFmtId="164" fontId="3" fillId="0" borderId="1" xfId="1" applyNumberFormat="1" applyFont="1" applyFill="1" applyBorder="1"/>
    <xf numFmtId="0" fontId="3" fillId="0" borderId="2" xfId="1" applyFont="1" applyFill="1" applyBorder="1"/>
    <xf numFmtId="1" fontId="3" fillId="0" borderId="2" xfId="1" applyNumberFormat="1" applyFont="1" applyFill="1" applyBorder="1"/>
    <xf numFmtId="164" fontId="3" fillId="0" borderId="2" xfId="1" applyNumberFormat="1" applyFont="1" applyFill="1" applyBorder="1"/>
    <xf numFmtId="0" fontId="3" fillId="0" borderId="0" xfId="0" applyFont="1"/>
    <xf numFmtId="1" fontId="3" fillId="0" borderId="0" xfId="0" applyNumberFormat="1" applyFont="1"/>
    <xf numFmtId="0" fontId="10" fillId="0" borderId="35" xfId="0" applyFont="1" applyFill="1" applyBorder="1"/>
    <xf numFmtId="0" fontId="0" fillId="0" borderId="40" xfId="0" applyBorder="1"/>
    <xf numFmtId="0" fontId="10" fillId="20" borderId="42" xfId="0" applyFont="1" applyFill="1" applyBorder="1" applyAlignment="1">
      <alignment horizontal="center" vertical="center"/>
    </xf>
    <xf numFmtId="0" fontId="10" fillId="20" borderId="40" xfId="0" applyFont="1" applyFill="1" applyBorder="1" applyAlignment="1">
      <alignment horizontal="center" vertical="center"/>
    </xf>
    <xf numFmtId="0" fontId="10" fillId="20" borderId="44" xfId="0" applyFont="1" applyFill="1" applyBorder="1" applyAlignment="1">
      <alignment horizontal="center" vertical="center"/>
    </xf>
    <xf numFmtId="168" fontId="10" fillId="0" borderId="46" xfId="0" applyNumberFormat="1" applyFont="1" applyFill="1" applyBorder="1"/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165" fontId="9" fillId="30" borderId="0" xfId="0" applyNumberFormat="1" applyFont="1" applyFill="1" applyBorder="1" applyAlignment="1">
      <alignment horizontal="right" vertical="center"/>
    </xf>
    <xf numFmtId="0" fontId="28" fillId="28" borderId="37" xfId="0" applyFont="1" applyFill="1" applyBorder="1" applyAlignment="1">
      <alignment horizontal="center" vertical="center"/>
    </xf>
    <xf numFmtId="0" fontId="28" fillId="28" borderId="38" xfId="0" applyFont="1" applyFill="1" applyBorder="1" applyAlignment="1">
      <alignment horizontal="center" vertical="center"/>
    </xf>
    <xf numFmtId="0" fontId="28" fillId="28" borderId="42" xfId="0" applyFont="1" applyFill="1" applyBorder="1" applyAlignment="1">
      <alignment horizontal="center" vertical="center"/>
    </xf>
    <xf numFmtId="0" fontId="28" fillId="28" borderId="43" xfId="0" applyFont="1" applyFill="1" applyBorder="1" applyAlignment="1">
      <alignment horizontal="center" vertical="center"/>
    </xf>
    <xf numFmtId="0" fontId="28" fillId="28" borderId="44" xfId="0" applyFont="1" applyFill="1" applyBorder="1" applyAlignment="1">
      <alignment horizontal="center" vertical="center"/>
    </xf>
    <xf numFmtId="0" fontId="28" fillId="28" borderId="45" xfId="0" applyFont="1" applyFill="1" applyBorder="1" applyAlignment="1">
      <alignment horizontal="center" vertical="center"/>
    </xf>
    <xf numFmtId="0" fontId="29" fillId="20" borderId="39" xfId="0" applyFont="1" applyFill="1" applyBorder="1" applyAlignment="1">
      <alignment horizontal="left" vertical="center"/>
    </xf>
    <xf numFmtId="0" fontId="10" fillId="20" borderId="39" xfId="0" applyFont="1" applyFill="1" applyBorder="1" applyAlignment="1">
      <alignment horizontal="left" vertical="center"/>
    </xf>
    <xf numFmtId="0" fontId="30" fillId="0" borderId="0" xfId="0" applyFont="1" applyFill="1" applyAlignment="1"/>
  </cellXfs>
  <cellStyles count="3">
    <cellStyle name="Lien hypertexte" xfId="2" builtinId="8"/>
    <cellStyle name="Normal" xfId="0" builtinId="0"/>
    <cellStyle name="Normal 2" xfId="1" xr:uid="{00000000-0005-0000-0000-000002000000}"/>
  </cellStyles>
  <dxfs count="103">
    <dxf>
      <alignment vertical="center"/>
    </dxf>
    <dxf>
      <alignment horizontal="center"/>
    </dxf>
    <dxf>
      <font>
        <b/>
      </font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 patternType="solid">
          <bgColor theme="6"/>
        </patternFill>
      </fill>
    </dxf>
    <dxf>
      <font>
        <color theme="0"/>
      </font>
    </dxf>
    <dxf>
      <font>
        <b val="0"/>
      </font>
    </dxf>
    <dxf>
      <numFmt numFmtId="164" formatCode="#,##0.00\ &quot;€&quot;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solid">
          <bgColor rgb="FFC00000"/>
        </patternFill>
      </fill>
    </dxf>
    <dxf>
      <font>
        <color theme="0"/>
      </font>
    </dxf>
    <dxf>
      <alignment horizontal="left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numFmt numFmtId="164" formatCode="#,##0.00\ &quot;€&quot;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</dxf>
    <dxf>
      <font>
        <i val="0"/>
        <strike val="0"/>
        <outline val="0"/>
        <shadow val="0"/>
        <u val="none"/>
        <vertAlign val="baseline"/>
        <sz val="10"/>
        <color theme="0"/>
        <name val="Consolas"/>
        <family val="3"/>
        <scheme val="none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8" formatCode="dd/mm/yy;@"/>
      <border diagonalUp="0" diagonalDown="0">
        <left style="thin">
          <color auto="1"/>
        </left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Consolas"/>
        <family val="2"/>
        <scheme val="none"/>
      </font>
      <fill>
        <patternFill patternType="none">
          <fgColor indexed="64"/>
          <bgColor auto="1"/>
        </patternFill>
      </fill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ont>
        <b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FF9933"/>
      <color rgb="FF66FF99"/>
      <color rgb="FFCCECFF"/>
      <color rgb="FFFFCC00"/>
      <color rgb="FFDDDDDD"/>
      <color rgb="FF3608E0"/>
      <color rgb="FFFF5A33"/>
      <color rgb="FFFFFF99"/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34355555555555556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0125662500341037E-2"/>
          <c:y val="0.50951901057391646"/>
          <c:w val="0.93684399208932512"/>
          <c:h val="0.34578747142639638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Données!$E$3</c:f>
              <c:numCache>
                <c:formatCode>#\ ##0.00\ [$€-40C]</c:formatCode>
                <c:ptCount val="1"/>
                <c:pt idx="0">
                  <c:v>5365.54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Données!$F$3</c:f>
              <c:numCache>
                <c:formatCode>#\ ##0.00\ [$€-40C]</c:formatCode>
                <c:ptCount val="1"/>
                <c:pt idx="0">
                  <c:v>179.75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delete val="1"/>
          </c:dLbls>
          <c:val>
            <c:numRef>
              <c:f>Données!$G$3</c:f>
              <c:numCache>
                <c:formatCode>#\ ##0.00\ [$€-40C]</c:formatCode>
                <c:ptCount val="1"/>
                <c:pt idx="0">
                  <c:v>11000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19435776"/>
        <c:axId val="74228288"/>
      </c:barChart>
      <c:valAx>
        <c:axId val="74228288"/>
        <c:scaling>
          <c:orientation val="minMax"/>
        </c:scaling>
        <c:delete val="1"/>
        <c:axPos val="b"/>
        <c:numFmt formatCode="#\ ##0.00\ [$€-40C]" sourceLinked="1"/>
        <c:majorTickMark val="none"/>
        <c:minorTickMark val="none"/>
        <c:tickLblPos val="nextTo"/>
        <c:crossAx val="119435776"/>
        <c:crosses val="autoZero"/>
        <c:crossBetween val="between"/>
      </c:valAx>
      <c:catAx>
        <c:axId val="1194357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282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[Gestioncomptes-Vers-FINAL.xlsm]TcD!Tableau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</c:pivotFmt>
      <c:pivotFmt>
        <c:idx val="164"/>
      </c:pivotFmt>
      <c:pivotFmt>
        <c:idx val="165"/>
      </c:pivotFmt>
      <c:pivotFmt>
        <c:idx val="166"/>
      </c:pivotFmt>
      <c:pivotFmt>
        <c:idx val="167"/>
      </c:pivotFmt>
      <c:pivotFmt>
        <c:idx val="168"/>
      </c:pivotFmt>
      <c:pivotFmt>
        <c:idx val="169"/>
      </c:pivotFmt>
      <c:pivotFmt>
        <c:idx val="170"/>
      </c:pivotFmt>
      <c:pivotFmt>
        <c:idx val="171"/>
      </c:pivotFmt>
      <c:pivotFmt>
        <c:idx val="172"/>
      </c:pivotFmt>
      <c:pivotFmt>
        <c:idx val="173"/>
      </c:pivotFmt>
      <c:pivotFmt>
        <c:idx val="174"/>
      </c:pivotFmt>
      <c:pivotFmt>
        <c:idx val="175"/>
      </c:pivotFmt>
      <c:pivotFmt>
        <c:idx val="176"/>
      </c:pivotFmt>
      <c:pivotFmt>
        <c:idx val="177"/>
      </c:pivotFmt>
      <c:pivotFmt>
        <c:idx val="178"/>
      </c:pivotFmt>
      <c:pivotFmt>
        <c:idx val="179"/>
      </c:pivotFmt>
      <c:pivotFmt>
        <c:idx val="180"/>
      </c:pivotFmt>
      <c:pivotFmt>
        <c:idx val="181"/>
      </c:pivotFmt>
      <c:pivotFmt>
        <c:idx val="182"/>
      </c:pivotFmt>
      <c:pivotFmt>
        <c:idx val="183"/>
      </c:pivotFmt>
      <c:pivotFmt>
        <c:idx val="184"/>
      </c:pivotFmt>
      <c:pivotFmt>
        <c:idx val="185"/>
      </c:pivotFmt>
      <c:pivotFmt>
        <c:idx val="186"/>
      </c:pivotFmt>
      <c:pivotFmt>
        <c:idx val="187"/>
      </c:pivotFmt>
      <c:pivotFmt>
        <c:idx val="188"/>
      </c:pivotFmt>
      <c:pivotFmt>
        <c:idx val="189"/>
      </c:pivotFmt>
      <c:pivotFmt>
        <c:idx val="190"/>
      </c:pivotFmt>
      <c:pivotFmt>
        <c:idx val="191"/>
      </c:pivotFmt>
      <c:pivotFmt>
        <c:idx val="192"/>
      </c:pivotFmt>
      <c:pivotFmt>
        <c:idx val="193"/>
      </c:pivotFmt>
      <c:pivotFmt>
        <c:idx val="194"/>
      </c:pivotFmt>
      <c:pivotFmt>
        <c:idx val="195"/>
      </c:pivotFmt>
      <c:pivotFmt>
        <c:idx val="196"/>
      </c:pivotFmt>
      <c:pivotFmt>
        <c:idx val="197"/>
      </c:pivotFmt>
      <c:pivotFmt>
        <c:idx val="198"/>
      </c:pivotFmt>
      <c:pivotFmt>
        <c:idx val="199"/>
      </c:pivotFmt>
      <c:pivotFmt>
        <c:idx val="200"/>
      </c:pivotFmt>
      <c:pivotFmt>
        <c:idx val="201"/>
      </c:pivotFmt>
      <c:pivotFmt>
        <c:idx val="202"/>
      </c:pivotFmt>
      <c:pivotFmt>
        <c:idx val="203"/>
      </c:pivotFmt>
      <c:pivotFmt>
        <c:idx val="204"/>
      </c:pivotFmt>
      <c:pivotFmt>
        <c:idx val="205"/>
      </c:pivotFmt>
      <c:pivotFmt>
        <c:idx val="206"/>
      </c:pivotFmt>
      <c:pivotFmt>
        <c:idx val="207"/>
      </c:pivotFmt>
      <c:pivotFmt>
        <c:idx val="208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Lbls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TcD!$A$7:$A$34</c:f>
              <c:multiLvlStrCache>
                <c:ptCount val="14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Dépôt</c:v>
                  </c:pt>
                  <c:pt idx="4">
                    <c:v>Bricolage-Travaux</c:v>
                  </c:pt>
                  <c:pt idx="5">
                    <c:v>Carburant</c:v>
                  </c:pt>
                  <c:pt idx="6">
                    <c:v>Public</c:v>
                  </c:pt>
                  <c:pt idx="7">
                    <c:v>Dépôt</c:v>
                  </c:pt>
                  <c:pt idx="8">
                    <c:v>Retrait</c:v>
                  </c:pt>
                  <c:pt idx="9">
                    <c:v>Salaire</c:v>
                  </c:pt>
                  <c:pt idx="10">
                    <c:v>Transfert</c:v>
                  </c:pt>
                  <c:pt idx="11">
                    <c:v>Retrait</c:v>
                  </c:pt>
                  <c:pt idx="12">
                    <c:v>Transfert</c:v>
                  </c:pt>
                  <c:pt idx="13">
                    <c:v>x</c:v>
                  </c:pt>
                </c:lvl>
                <c:lvl>
                  <c:pt idx="0">
                    <c:v>ALIMENTATION</c:v>
                  </c:pt>
                  <c:pt idx="3">
                    <c:v>FINANCE</c:v>
                  </c:pt>
                  <c:pt idx="4">
                    <c:v>HABITATION</c:v>
                  </c:pt>
                  <c:pt idx="5">
                    <c:v>TRANSPORT</c:v>
                  </c:pt>
                  <c:pt idx="7">
                    <c:v>FINANCE</c:v>
                  </c:pt>
                  <c:pt idx="11">
                    <c:v>FINANCE</c:v>
                  </c:pt>
                  <c:pt idx="12">
                    <c:v>FINANCE</c:v>
                  </c:pt>
                  <c:pt idx="13">
                    <c:v>x</c:v>
                  </c:pt>
                </c:lvl>
                <c:lvl>
                  <c:pt idx="0">
                    <c:v>CB</c:v>
                  </c:pt>
                  <c:pt idx="7">
                    <c:v>Virement</c:v>
                  </c:pt>
                  <c:pt idx="11">
                    <c:v>Paypal</c:v>
                  </c:pt>
                  <c:pt idx="12">
                    <c:v>Apport</c:v>
                  </c:pt>
                  <c:pt idx="13">
                    <c:v>Ch N° 1405013</c:v>
                  </c:pt>
                </c:lvl>
              </c:multiLvlStrCache>
            </c:multiLvlStrRef>
          </c:cat>
          <c:val>
            <c:numRef>
              <c:f>TcD!$B$7:$B$34</c:f>
              <c:numCache>
                <c:formatCode>#\ ##0.00\ "€"</c:formatCode>
                <c:ptCount val="14"/>
                <c:pt idx="0">
                  <c:v>-55.67</c:v>
                </c:pt>
                <c:pt idx="1">
                  <c:v>-258.42</c:v>
                </c:pt>
                <c:pt idx="2">
                  <c:v>-81</c:v>
                </c:pt>
                <c:pt idx="3">
                  <c:v>-100</c:v>
                </c:pt>
                <c:pt idx="4">
                  <c:v>-147.57999999999998</c:v>
                </c:pt>
                <c:pt idx="5">
                  <c:v>-58.87</c:v>
                </c:pt>
                <c:pt idx="6">
                  <c:v>-8.4499999999999993</c:v>
                </c:pt>
                <c:pt idx="8">
                  <c:v>-10</c:v>
                </c:pt>
                <c:pt idx="10">
                  <c:v>-3500</c:v>
                </c:pt>
                <c:pt idx="11">
                  <c:v>-150</c:v>
                </c:pt>
                <c:pt idx="13">
                  <c:v>-50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>
                    <a:solidFill>
                      <a:schemeClr val="tx1"/>
                    </a:solidFill>
                  </a:ln>
                  <a:scene3d>
                    <a:camera prst="orthographicFront"/>
                    <a:lightRig rig="threePt" dir="t"/>
                  </a:scene3d>
                  <a:sp3d>
                    <a:bevelT/>
                  </a:sp3d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E338-4DED-83E1-FCE6E638D022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E338-4DED-83E1-FCE6E638D022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E338-4DED-83E1-FCE6E638D022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E338-4DED-83E1-FCE6E638D022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E338-4DED-83E1-FCE6E638D022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E338-4DED-83E1-FCE6E638D022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E338-4DED-83E1-FCE6E638D022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0-E338-4DED-83E1-FCE6E638D022}"/>
              </c:ext>
            </c:extLst>
          </c:dPt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TcD!$A$7:$A$34</c:f>
              <c:multiLvlStrCache>
                <c:ptCount val="14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Dépôt</c:v>
                  </c:pt>
                  <c:pt idx="4">
                    <c:v>Bricolage-Travaux</c:v>
                  </c:pt>
                  <c:pt idx="5">
                    <c:v>Carburant</c:v>
                  </c:pt>
                  <c:pt idx="6">
                    <c:v>Public</c:v>
                  </c:pt>
                  <c:pt idx="7">
                    <c:v>Dépôt</c:v>
                  </c:pt>
                  <c:pt idx="8">
                    <c:v>Retrait</c:v>
                  </c:pt>
                  <c:pt idx="9">
                    <c:v>Salaire</c:v>
                  </c:pt>
                  <c:pt idx="10">
                    <c:v>Transfert</c:v>
                  </c:pt>
                  <c:pt idx="11">
                    <c:v>Retrait</c:v>
                  </c:pt>
                  <c:pt idx="12">
                    <c:v>Transfert</c:v>
                  </c:pt>
                  <c:pt idx="13">
                    <c:v>x</c:v>
                  </c:pt>
                </c:lvl>
                <c:lvl>
                  <c:pt idx="0">
                    <c:v>ALIMENTATION</c:v>
                  </c:pt>
                  <c:pt idx="3">
                    <c:v>FINANCE</c:v>
                  </c:pt>
                  <c:pt idx="4">
                    <c:v>HABITATION</c:v>
                  </c:pt>
                  <c:pt idx="5">
                    <c:v>TRANSPORT</c:v>
                  </c:pt>
                  <c:pt idx="7">
                    <c:v>FINANCE</c:v>
                  </c:pt>
                  <c:pt idx="11">
                    <c:v>FINANCE</c:v>
                  </c:pt>
                  <c:pt idx="12">
                    <c:v>FINANCE</c:v>
                  </c:pt>
                  <c:pt idx="13">
                    <c:v>x</c:v>
                  </c:pt>
                </c:lvl>
                <c:lvl>
                  <c:pt idx="0">
                    <c:v>CB</c:v>
                  </c:pt>
                  <c:pt idx="7">
                    <c:v>Virement</c:v>
                  </c:pt>
                  <c:pt idx="11">
                    <c:v>Paypal</c:v>
                  </c:pt>
                  <c:pt idx="12">
                    <c:v>Apport</c:v>
                  </c:pt>
                  <c:pt idx="13">
                    <c:v>Ch N° 1405013</c:v>
                  </c:pt>
                </c:lvl>
              </c:multiLvlStrCache>
            </c:multiLvlStrRef>
          </c:cat>
          <c:val>
            <c:numRef>
              <c:f>TcD!$C$7:$C$34</c:f>
              <c:numCache>
                <c:formatCode>#\ ##0.00\ "€"</c:formatCode>
                <c:ptCount val="14"/>
                <c:pt idx="7">
                  <c:v>16.059999999999999</c:v>
                </c:pt>
                <c:pt idx="9">
                  <c:v>2000</c:v>
                </c:pt>
                <c:pt idx="12">
                  <c:v>3500.17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20596480"/>
        <c:axId val="74230592"/>
      </c:barChart>
      <c:catAx>
        <c:axId val="120596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4230592"/>
        <c:crosses val="autoZero"/>
        <c:auto val="1"/>
        <c:lblAlgn val="ctr"/>
        <c:lblOffset val="100"/>
        <c:noMultiLvlLbl val="0"/>
      </c:catAx>
      <c:valAx>
        <c:axId val="74230592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20596480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comptes en %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/>
                    </a:pPr>
                    <a:fld id="{6708381F-4C64-412C-BEA4-CD25A2BE7F67}" type="PERCENTAGE">
                      <a:rPr lang="en-US" baseline="0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TcD!$S$3:$U$3</c:f>
              <c:numCache>
                <c:formatCode>General</c:formatCode>
                <c:ptCount val="3"/>
                <c:pt idx="0">
                  <c:v>5365.54</c:v>
                </c:pt>
                <c:pt idx="1">
                  <c:v>179.75</c:v>
                </c:pt>
                <c:pt idx="2">
                  <c:v>11000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AB-4C53-985D-972C78CBC788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19</xdr:row>
          <xdr:rowOff>133350</xdr:rowOff>
        </xdr:from>
        <xdr:to>
          <xdr:col>4</xdr:col>
          <xdr:colOff>457200</xdr:colOff>
          <xdr:row>21</xdr:row>
          <xdr:rowOff>161925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228600</xdr:colOff>
          <xdr:row>2</xdr:row>
          <xdr:rowOff>104775</xdr:rowOff>
        </xdr:from>
        <xdr:to>
          <xdr:col>2</xdr:col>
          <xdr:colOff>1657350</xdr:colOff>
          <xdr:row>2</xdr:row>
          <xdr:rowOff>428625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381000</xdr:colOff>
      <xdr:row>0</xdr:row>
      <xdr:rowOff>0</xdr:rowOff>
    </xdr:from>
    <xdr:to>
      <xdr:col>9</xdr:col>
      <xdr:colOff>3974524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153702</xdr:colOff>
      <xdr:row>1</xdr:row>
      <xdr:rowOff>132052</xdr:rowOff>
    </xdr:from>
    <xdr:to>
      <xdr:col>0</xdr:col>
      <xdr:colOff>1396279</xdr:colOff>
      <xdr:row>2</xdr:row>
      <xdr:rowOff>272762</xdr:rowOff>
    </xdr:to>
    <xdr:sp macro="[0]!Module2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53702" y="413472"/>
          <a:ext cx="1242577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3</xdr:col>
      <xdr:colOff>10823</xdr:colOff>
      <xdr:row>0</xdr:row>
      <xdr:rowOff>10824</xdr:rowOff>
    </xdr:from>
    <xdr:to>
      <xdr:col>3</xdr:col>
      <xdr:colOff>970944</xdr:colOff>
      <xdr:row>2</xdr:row>
      <xdr:rowOff>519546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68636" y="10824"/>
          <a:ext cx="960121" cy="9525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130968</xdr:colOff>
      <xdr:row>5</xdr:row>
      <xdr:rowOff>11905</xdr:rowOff>
    </xdr:from>
    <xdr:to>
      <xdr:col>19</xdr:col>
      <xdr:colOff>904874</xdr:colOff>
      <xdr:row>51</xdr:row>
      <xdr:rowOff>59531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919163</xdr:colOff>
      <xdr:row>38</xdr:row>
      <xdr:rowOff>71445</xdr:rowOff>
    </xdr:from>
    <xdr:to>
      <xdr:col>4</xdr:col>
      <xdr:colOff>1285875</xdr:colOff>
      <xdr:row>54</xdr:row>
      <xdr:rowOff>147645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250031</xdr:colOff>
      <xdr:row>0</xdr:row>
      <xdr:rowOff>59531</xdr:rowOff>
    </xdr:from>
    <xdr:to>
      <xdr:col>4</xdr:col>
      <xdr:colOff>340996</xdr:colOff>
      <xdr:row>4</xdr:row>
      <xdr:rowOff>166687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036219" y="59531"/>
          <a:ext cx="960121" cy="9525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53.787552662034" createdVersion="7" refreshedVersion="7" minRefreshableVersion="3" recordCount="29" xr:uid="{00000000-000A-0000-FFFF-FFFF06000000}">
  <cacheSource type="worksheet">
    <worksheetSource name="T_Données"/>
  </cacheSource>
  <cacheFields count="11">
    <cacheField name="Date" numFmtId="166">
      <sharedItems containsSemiMixedTypes="0" containsNonDate="0" containsDate="1" containsString="0" minDate="2021-05-30T00:00:00" maxDate="2021-06-29T00:00:00" count="10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28T00:00:00" u="1"/>
        <d v="2021-06-08T00:00:00" u="1"/>
        <d v="2021-06-10T00:00:00" u="1"/>
      </sharedItems>
    </cacheField>
    <cacheField name="Compte" numFmtId="0">
      <sharedItems containsBlank="1" count="4">
        <m/>
        <s v="LA BANQUE POSTALE - CP"/>
        <s v="LA BANQUE POSTALE - CJ"/>
        <s v="LIVRET A - CP"/>
      </sharedItems>
    </cacheField>
    <cacheField name="Mode" numFmtId="0">
      <sharedItems containsBlank="1" count="14">
        <m/>
        <s v="CB"/>
        <s v="Virement"/>
        <s v="Paypal"/>
        <s v="Apport"/>
        <s v="Ch N° 1405013"/>
        <s v="Report" u="1"/>
        <s v="Remboursement" u="1"/>
        <s v="Chèque" u="1"/>
        <s v="Ch N° 123456" u="1"/>
        <s v="Liquide" u="1"/>
        <s v="Prélévement" u="1"/>
        <s v="Ch N° 12345" u="1"/>
        <s v="Prélèvement" u="1"/>
      </sharedItems>
    </cacheField>
    <cacheField name="Catégorie" numFmtId="164">
      <sharedItems containsBlank="1" count="16">
        <m/>
        <s v="BEAUTE-MODE"/>
        <s v="FINANCE"/>
        <s v="TRANSPORT"/>
        <s v="ALIMENTATION"/>
        <s v="LOISIRS"/>
        <s v="HABITATION"/>
        <s v="x"/>
        <s v="Mutuelle" u="1"/>
        <s v="SANTE" u="1"/>
        <s v="ANIMALERIE-JARDINAGE" u="1"/>
        <s v="Retrait" u="1"/>
        <s v="Fibre" u="1"/>
        <s v="Forfait mobile" u="1"/>
        <s v="FRAIS ANNEXES" u="1"/>
        <s v="HABILLEMENT" u="1"/>
      </sharedItems>
    </cacheField>
    <cacheField name="S/Catégorie " numFmtId="164">
      <sharedItems containsBlank="1" count="18">
        <m/>
        <s v="Bijoux"/>
        <s v="Salaire"/>
        <s v="Public"/>
        <s v="Grande surface"/>
        <s v="Restaurant"/>
        <s v="Commerce"/>
        <s v="Informatique Hight-tech"/>
        <s v="Transfert"/>
        <s v="Bricolage-Travaux"/>
        <s v="Carburant"/>
        <s v="Dépôt"/>
        <s v="Retrait"/>
        <s v="Coiffeur"/>
        <s v="x"/>
        <s v="Cotisation" u="1"/>
        <s v="Scolarité" u="1"/>
        <s v="Forfait mobile" u="1"/>
      </sharedItems>
    </cacheField>
    <cacheField name="Débit(€)" numFmtId="164">
      <sharedItems containsString="0" containsBlank="1" containsNumber="1" minValue="-3500" maxValue="-0.99"/>
    </cacheField>
    <cacheField name="Crédit(€)" numFmtId="164">
      <sharedItems containsString="0" containsBlank="1" containsNumber="1" minValue="10" maxValue="3500.17"/>
    </cacheField>
    <cacheField name="Commentaires" numFmtId="164">
      <sharedItems containsBlank="1"/>
    </cacheField>
    <cacheField name="BPostale-CJ" numFmtId="164">
      <sharedItems containsString="0" containsBlank="1" containsNumber="1" minValue="4269.3" maxValue="9656.33"/>
    </cacheField>
    <cacheField name="Bpostale-CP" numFmtId="164">
      <sharedItems containsString="0" containsBlank="1" containsNumber="1" minValue="179.75" maxValue="479.14"/>
    </cacheField>
    <cacheField name="Livret A-CP" numFmtId="164">
      <sharedItems containsString="0" containsBlank="1" containsNumber="1" containsInteger="1" minValue="7390" maxValue="1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x v="0"/>
    <x v="0"/>
    <x v="0"/>
    <m/>
    <m/>
    <m/>
    <n v="4269.3"/>
    <n v="479.14"/>
    <n v="7390"/>
  </r>
  <r>
    <x v="0"/>
    <x v="1"/>
    <x v="1"/>
    <x v="1"/>
    <x v="1"/>
    <n v="-59"/>
    <m/>
    <s v="HISTOIRE D'OR : bague Eva"/>
    <m/>
    <n v="420.14"/>
    <m/>
  </r>
  <r>
    <x v="1"/>
    <x v="2"/>
    <x v="2"/>
    <x v="2"/>
    <x v="2"/>
    <m/>
    <n v="2000"/>
    <s v="Salaire Adila"/>
    <n v="6269.3"/>
    <m/>
    <m/>
  </r>
  <r>
    <x v="1"/>
    <x v="2"/>
    <x v="1"/>
    <x v="3"/>
    <x v="3"/>
    <n v="-8.4499999999999993"/>
    <m/>
    <s v="RATP : carnet tickets 1/2 tarif "/>
    <n v="6260.85"/>
    <m/>
    <m/>
  </r>
  <r>
    <x v="1"/>
    <x v="2"/>
    <x v="1"/>
    <x v="4"/>
    <x v="4"/>
    <n v="-19.52"/>
    <m/>
    <s v="CASINO"/>
    <n v="6241.33"/>
    <m/>
    <m/>
  </r>
  <r>
    <x v="1"/>
    <x v="2"/>
    <x v="1"/>
    <x v="4"/>
    <x v="5"/>
    <n v="-29.5"/>
    <m/>
    <s v="SUSHI KING"/>
    <n v="6211.83"/>
    <m/>
    <m/>
  </r>
  <r>
    <x v="1"/>
    <x v="2"/>
    <x v="1"/>
    <x v="4"/>
    <x v="6"/>
    <n v="-55.67"/>
    <m/>
    <s v="PRIMEURS"/>
    <n v="6156.16"/>
    <m/>
    <m/>
  </r>
  <r>
    <x v="1"/>
    <x v="1"/>
    <x v="3"/>
    <x v="5"/>
    <x v="7"/>
    <n v="-62.43"/>
    <m/>
    <s v="ADOBE : photoshop-éléments 2021"/>
    <m/>
    <n v="357.71"/>
    <m/>
  </r>
  <r>
    <x v="2"/>
    <x v="2"/>
    <x v="4"/>
    <x v="2"/>
    <x v="8"/>
    <m/>
    <n v="3500.17"/>
    <s v="EDP : Epargne salarial ( transit livret A)"/>
    <n v="9656.33"/>
    <m/>
    <m/>
  </r>
  <r>
    <x v="2"/>
    <x v="2"/>
    <x v="1"/>
    <x v="6"/>
    <x v="9"/>
    <n v="-27.59"/>
    <m/>
    <s v="AMAZON : support mural TV"/>
    <n v="9628.74"/>
    <m/>
    <m/>
  </r>
  <r>
    <x v="2"/>
    <x v="2"/>
    <x v="1"/>
    <x v="3"/>
    <x v="10"/>
    <n v="-58.87"/>
    <m/>
    <s v="ESSO : hyundai"/>
    <n v="9569.8700000000008"/>
    <m/>
    <m/>
  </r>
  <r>
    <x v="3"/>
    <x v="2"/>
    <x v="2"/>
    <x v="2"/>
    <x v="8"/>
    <n v="-3500"/>
    <m/>
    <s v="EDP : Epargne salariale"/>
    <n v="6069.87"/>
    <m/>
    <m/>
  </r>
  <r>
    <x v="3"/>
    <x v="3"/>
    <x v="2"/>
    <x v="2"/>
    <x v="8"/>
    <m/>
    <n v="3500"/>
    <s v="EDP : Epargne salariale"/>
    <m/>
    <m/>
    <n v="10890"/>
  </r>
  <r>
    <x v="3"/>
    <x v="1"/>
    <x v="3"/>
    <x v="5"/>
    <x v="7"/>
    <n v="-17"/>
    <m/>
    <s v="EXCEL PRATIQUE : cours VBA"/>
    <m/>
    <n v="340.71"/>
    <m/>
  </r>
  <r>
    <x v="3"/>
    <x v="2"/>
    <x v="2"/>
    <x v="2"/>
    <x v="11"/>
    <m/>
    <n v="16.059999999999999"/>
    <s v="CREDIT AGRICOLE : cloture du compte"/>
    <n v="6085.93"/>
    <m/>
    <m/>
  </r>
  <r>
    <x v="4"/>
    <x v="2"/>
    <x v="2"/>
    <x v="2"/>
    <x v="12"/>
    <n v="-10"/>
    <m/>
    <s v="CJ&gt;livret A : suite cloture compte"/>
    <n v="6075.93"/>
    <m/>
    <m/>
  </r>
  <r>
    <x v="4"/>
    <x v="3"/>
    <x v="2"/>
    <x v="2"/>
    <x v="11"/>
    <m/>
    <n v="10"/>
    <s v="CJ&gt;livret A : suite cloture compte"/>
    <m/>
    <m/>
    <n v="10900"/>
  </r>
  <r>
    <x v="4"/>
    <x v="2"/>
    <x v="1"/>
    <x v="4"/>
    <x v="4"/>
    <n v="-238.9"/>
    <m/>
    <s v="CARREFOUR"/>
    <n v="5837.03"/>
    <m/>
    <m/>
  </r>
  <r>
    <x v="4"/>
    <x v="2"/>
    <x v="1"/>
    <x v="6"/>
    <x v="9"/>
    <n v="-119.99"/>
    <m/>
    <s v="LEROY MERLIN : store vélux,..."/>
    <n v="5717.04"/>
    <m/>
    <m/>
  </r>
  <r>
    <x v="4"/>
    <x v="2"/>
    <x v="1"/>
    <x v="4"/>
    <x v="5"/>
    <n v="-51.5"/>
    <m/>
    <s v="SUSHI KING"/>
    <n v="5665.54"/>
    <m/>
    <m/>
  </r>
  <r>
    <x v="4"/>
    <x v="1"/>
    <x v="3"/>
    <x v="5"/>
    <x v="7"/>
    <n v="-19.989999999999998"/>
    <m/>
    <s v="AVANQUEST : Berlitz anglais"/>
    <m/>
    <n v="320.72000000000003"/>
    <m/>
  </r>
  <r>
    <x v="4"/>
    <x v="1"/>
    <x v="3"/>
    <x v="5"/>
    <x v="7"/>
    <n v="-9.98"/>
    <m/>
    <s v="ASHAMPOO : Backup PRO 15"/>
    <m/>
    <n v="310.74"/>
    <m/>
  </r>
  <r>
    <x v="5"/>
    <x v="1"/>
    <x v="3"/>
    <x v="5"/>
    <x v="7"/>
    <n v="-0.99"/>
    <m/>
    <s v="MICROSOFT : thème"/>
    <m/>
    <n v="309.75"/>
    <m/>
  </r>
  <r>
    <x v="5"/>
    <x v="1"/>
    <x v="1"/>
    <x v="1"/>
    <x v="13"/>
    <n v="-30"/>
    <m/>
    <s v="ESCALE COIFFURE "/>
    <m/>
    <n v="279.75"/>
    <m/>
  </r>
  <r>
    <x v="5"/>
    <x v="2"/>
    <x v="5"/>
    <x v="7"/>
    <x v="14"/>
    <n v="-50"/>
    <m/>
    <s v="Ordre non reporté"/>
    <n v="5615.54"/>
    <m/>
    <m/>
  </r>
  <r>
    <x v="5"/>
    <x v="3"/>
    <x v="2"/>
    <x v="2"/>
    <x v="11"/>
    <m/>
    <n v="100"/>
    <s v="CP&gt;Livret A"/>
    <m/>
    <m/>
    <n v="11000"/>
  </r>
  <r>
    <x v="5"/>
    <x v="1"/>
    <x v="2"/>
    <x v="2"/>
    <x v="12"/>
    <n v="-100"/>
    <m/>
    <s v="CP&gt;Livret A"/>
    <m/>
    <n v="179.75"/>
    <m/>
  </r>
  <r>
    <x v="6"/>
    <x v="2"/>
    <x v="1"/>
    <x v="2"/>
    <x v="11"/>
    <n v="-100"/>
    <m/>
    <m/>
    <n v="5515.54"/>
    <m/>
    <m/>
  </r>
  <r>
    <x v="6"/>
    <x v="2"/>
    <x v="3"/>
    <x v="2"/>
    <x v="12"/>
    <n v="-150"/>
    <m/>
    <m/>
    <n v="5365.5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7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6:F18" firstHeaderRow="1" firstDataRow="1" firstDataCol="1"/>
  <pivotFields count="11">
    <pivotField numFmtId="14" showAll="0"/>
    <pivotField axis="axisRow" showAll="0">
      <items count="5">
        <item x="2"/>
        <item x="1"/>
        <item x="3"/>
        <item h="1" x="0"/>
        <item t="default"/>
      </items>
    </pivotField>
    <pivotField axis="axisRow" dataField="1" showAll="0">
      <items count="15">
        <item x="1"/>
        <item m="1" x="8"/>
        <item m="1" x="13"/>
        <item m="1" x="6"/>
        <item x="2"/>
        <item x="3"/>
        <item m="1" x="10"/>
        <item m="1" x="9"/>
        <item x="0"/>
        <item m="1" x="12"/>
        <item x="4"/>
        <item m="1" x="11"/>
        <item x="5"/>
        <item m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12">
    <i>
      <x/>
    </i>
    <i r="1">
      <x/>
    </i>
    <i r="1">
      <x v="4"/>
    </i>
    <i r="1">
      <x v="5"/>
    </i>
    <i r="1">
      <x v="10"/>
    </i>
    <i r="1">
      <x v="12"/>
    </i>
    <i>
      <x v="1"/>
    </i>
    <i r="1">
      <x/>
    </i>
    <i r="1">
      <x v="4"/>
    </i>
    <i r="1">
      <x v="5"/>
    </i>
    <i>
      <x v="2"/>
    </i>
    <i r="1">
      <x v="4"/>
    </i>
  </rowItems>
  <colItems count="1">
    <i/>
  </colItems>
  <dataFields count="1">
    <dataField name=" Mode" fld="2" subtotal="count" baseField="3" baseItem="0"/>
  </dataFields>
  <pivotTableStyleInfo name="PivotStyleDark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34" firstHeaderRow="0" firstDataRow="1" firstDataCol="1" rowPageCount="2" colPageCount="1"/>
  <pivotFields count="11">
    <pivotField axis="axisPage" numFmtId="14" multipleItemSelectionAllowed="1" showAll="0">
      <items count="11">
        <item x="0"/>
        <item x="1"/>
        <item x="2"/>
        <item x="3"/>
        <item x="4"/>
        <item x="5"/>
        <item m="1" x="8"/>
        <item m="1" x="7"/>
        <item m="1" x="9"/>
        <item x="6"/>
        <item t="default"/>
      </items>
    </pivotField>
    <pivotField axis="axisPage" multipleItemSelectionAllowed="1" showAll="0">
      <items count="5">
        <item x="2"/>
        <item h="1" x="1"/>
        <item h="1" x="3"/>
        <item h="1" x="0"/>
        <item t="default"/>
      </items>
    </pivotField>
    <pivotField axis="axisRow" showAll="0">
      <items count="15">
        <item x="1"/>
        <item m="1" x="8"/>
        <item m="1" x="13"/>
        <item m="1" x="6"/>
        <item x="2"/>
        <item x="3"/>
        <item m="1" x="10"/>
        <item m="1" x="9"/>
        <item x="0"/>
        <item m="1" x="12"/>
        <item x="4"/>
        <item m="1" x="11"/>
        <item x="5"/>
        <item m="1" x="7"/>
        <item t="default"/>
      </items>
    </pivotField>
    <pivotField axis="axisRow" showAll="0">
      <items count="17">
        <item x="4"/>
        <item m="1" x="10"/>
        <item x="2"/>
        <item m="1" x="14"/>
        <item x="6"/>
        <item x="5"/>
        <item m="1" x="9"/>
        <item x="3"/>
        <item x="0"/>
        <item x="1"/>
        <item m="1" x="15"/>
        <item m="1" x="8"/>
        <item m="1" x="12"/>
        <item m="1" x="13"/>
        <item m="1" x="11"/>
        <item x="7"/>
        <item t="default"/>
      </items>
    </pivotField>
    <pivotField axis="axisRow" showAll="0">
      <items count="19">
        <item x="1"/>
        <item x="9"/>
        <item x="10"/>
        <item x="13"/>
        <item x="6"/>
        <item x="11"/>
        <item m="1" x="17"/>
        <item x="4"/>
        <item x="7"/>
        <item x="3"/>
        <item x="5"/>
        <item x="12"/>
        <item x="2"/>
        <item x="8"/>
        <item x="14"/>
        <item x="0"/>
        <item m="1" x="15"/>
        <item m="1" x="16"/>
        <item t="default"/>
      </items>
    </pivotField>
    <pivotField dataField="1" showAll="0"/>
    <pivotField dataField="1" showAll="0"/>
    <pivotField showAll="0"/>
    <pivotField showAll="0"/>
    <pivotField showAll="0"/>
    <pivotField showAll="0"/>
  </pivotFields>
  <rowFields count="3">
    <field x="2"/>
    <field x="3"/>
    <field x="4"/>
  </rowFields>
  <rowItems count="28">
    <i>
      <x/>
    </i>
    <i r="1">
      <x/>
    </i>
    <i r="2">
      <x v="4"/>
    </i>
    <i r="2">
      <x v="7"/>
    </i>
    <i r="2">
      <x v="10"/>
    </i>
    <i r="1">
      <x v="2"/>
    </i>
    <i r="2">
      <x v="5"/>
    </i>
    <i r="1">
      <x v="4"/>
    </i>
    <i r="2">
      <x v="1"/>
    </i>
    <i r="1">
      <x v="7"/>
    </i>
    <i r="2">
      <x v="2"/>
    </i>
    <i r="2">
      <x v="9"/>
    </i>
    <i>
      <x v="4"/>
    </i>
    <i r="1">
      <x v="2"/>
    </i>
    <i r="2">
      <x v="5"/>
    </i>
    <i r="2">
      <x v="11"/>
    </i>
    <i r="2">
      <x v="12"/>
    </i>
    <i r="2">
      <x v="13"/>
    </i>
    <i>
      <x v="5"/>
    </i>
    <i r="1">
      <x v="2"/>
    </i>
    <i r="2">
      <x v="11"/>
    </i>
    <i>
      <x v="10"/>
    </i>
    <i r="1">
      <x v="2"/>
    </i>
    <i r="2">
      <x v="13"/>
    </i>
    <i>
      <x v="12"/>
    </i>
    <i r="1">
      <x v="15"/>
    </i>
    <i r="2">
      <x v="1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 Débit(€)" fld="5" baseField="5" baseItem="1" numFmtId="164"/>
    <dataField name=" Crédit(€)" fld="6" baseField="5" baseItem="0" numFmtId="164"/>
  </dataFields>
  <formats count="20">
    <format dxfId="81">
      <pivotArea field="2" type="button" dataOnly="0" labelOnly="1" outline="0" axis="axisRow" fieldPosition="0"/>
    </format>
    <format dxfId="80">
      <pivotArea field="2" type="button" dataOnly="0" labelOnly="1" outline="0" axis="axisRow" fieldPosition="0"/>
    </format>
    <format dxfId="79">
      <pivotArea field="2" type="button" dataOnly="0" labelOnly="1" outline="0" axis="axisRow" fieldPosition="0"/>
    </format>
    <format dxfId="78">
      <pivotArea field="1" type="button" dataOnly="0" labelOnly="1" outline="0" axis="axisPage" fieldPosition="1"/>
    </format>
    <format dxfId="77">
      <pivotArea field="1" type="button" dataOnly="0" labelOnly="1" outline="0" axis="axisPage" fieldPosition="1"/>
    </format>
    <format dxfId="76">
      <pivotArea field="1" type="button" dataOnly="0" labelOnly="1" outline="0" axis="axisPage" fieldPosition="1"/>
    </format>
    <format dxfId="75">
      <pivotArea field="1" type="button" dataOnly="0" labelOnly="1" outline="0" axis="axisPage" fieldPosition="1"/>
    </format>
    <format dxfId="74">
      <pivotArea outline="0" fieldPosition="0">
        <references count="1">
          <reference field="4294967294" count="1">
            <x v="0"/>
          </reference>
        </references>
      </pivotArea>
    </format>
    <format dxfId="73">
      <pivotArea field="1" type="button" dataOnly="0" labelOnly="1" outline="0" axis="axisPage" fieldPosition="1"/>
    </format>
    <format dxfId="72">
      <pivotArea field="1" type="button" dataOnly="0" labelOnly="1" outline="0" axis="axisPage" fieldPosition="1"/>
    </format>
    <format dxfId="71">
      <pivotArea field="1" type="button" dataOnly="0" labelOnly="1" outline="0" axis="axisPage" fieldPosition="1"/>
    </format>
    <format dxfId="70">
      <pivotArea field="1" type="button" dataOnly="0" labelOnly="1" outline="0" axis="axisPage" fieldPosition="1"/>
    </format>
    <format dxfId="69">
      <pivotArea field="1" type="button" dataOnly="0" labelOnly="1" outline="0" axis="axisPage" fieldPosition="1"/>
    </format>
    <format dxfId="68">
      <pivotArea field="1" type="button" dataOnly="0" labelOnly="1" outline="0" axis="axisPage" fieldPosition="1"/>
    </format>
    <format dxfId="67">
      <pivotArea field="1" type="button" dataOnly="0" labelOnly="1" outline="0" axis="axisPage" fieldPosition="1"/>
    </format>
    <format dxfId="66">
      <pivotArea field="1" type="button" dataOnly="0" labelOnly="1" outline="0" axis="axisPage" fieldPosition="1"/>
    </format>
    <format dxfId="65">
      <pivotArea field="2" type="button" dataOnly="0" labelOnly="1" outline="0" axis="axisRow" fieldPosition="0"/>
    </format>
    <format dxfId="64">
      <pivotArea field="1" type="button" dataOnly="0" labelOnly="1" outline="0" axis="axisPage" fieldPosition="1"/>
    </format>
    <format dxfId="63">
      <pivotArea field="1" type="button" dataOnly="0" labelOnly="1" outline="0" axis="axisPage" fieldPosition="1"/>
    </format>
    <format dxfId="62">
      <pivotArea outline="0" fieldPosition="0">
        <references count="1">
          <reference field="4294967294" count="1">
            <x v="1"/>
          </reference>
        </references>
      </pivotArea>
    </format>
  </formats>
  <chartFormats count="10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6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6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7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3"/>
          </reference>
        </references>
      </pivotArea>
    </chartFormat>
    <chartFormat chart="0" format="152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chartFormat>
    <chartFormat chart="0" format="153">
      <pivotArea type="data" outline="0" fieldPosition="0">
        <references count="3">
          <reference field="4294967294" count="1" selected="0">
            <x v="0"/>
          </reference>
          <reference field="2" count="1" selected="0">
            <x v="7"/>
          </reference>
          <reference field="3" count="1" selected="0">
            <x v="4"/>
          </reference>
        </references>
      </pivotArea>
    </chartFormat>
    <chartFormat chart="0" format="154">
      <pivotArea type="data" outline="0" fieldPosition="0">
        <references count="3">
          <reference field="4294967294" count="1" selected="0">
            <x v="1"/>
          </reference>
          <reference field="2" count="1" selected="0">
            <x v="7"/>
          </reference>
          <reference field="3" count="1" selected="0">
            <x v="4"/>
          </reference>
        </references>
      </pivotArea>
    </chartFormat>
    <chartFormat chart="0" format="155">
      <pivotArea type="data" outline="0" fieldPosition="0">
        <references count="3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3"/>
          </reference>
        </references>
      </pivotArea>
    </chartFormat>
    <chartFormat chart="0" format="156">
      <pivotArea type="data" outline="0" fieldPosition="0">
        <references count="3">
          <reference field="4294967294" count="1" selected="0">
            <x v="0"/>
          </reference>
          <reference field="2" count="1" selected="0">
            <x v="9"/>
          </reference>
          <reference field="3" count="1" selected="0">
            <x v="3"/>
          </reference>
        </references>
      </pivotArea>
    </chartFormat>
    <chartFormat chart="0" format="157">
      <pivotArea type="data" outline="0" fieldPosition="0">
        <references count="3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3"/>
          </reference>
        </references>
      </pivotArea>
    </chartFormat>
    <chartFormat chart="0" format="158">
      <pivotArea type="data" outline="0" fieldPosition="0">
        <references count="3">
          <reference field="4294967294" count="1" selected="0">
            <x v="1"/>
          </reference>
          <reference field="2" count="1" selected="0">
            <x v="9"/>
          </reference>
          <reference field="3" count="1" selected="0">
            <x v="3"/>
          </reference>
        </references>
      </pivotArea>
    </chartFormat>
    <chartFormat chart="0" format="159">
      <pivotArea type="data" outline="0" fieldPosition="0">
        <references count="3">
          <reference field="4294967294" count="1" selected="0">
            <x v="0"/>
          </reference>
          <reference field="2" count="1" selected="0">
            <x v="10"/>
          </reference>
          <reference field="3" count="1" selected="0">
            <x v="2"/>
          </reference>
        </references>
      </pivotArea>
    </chartFormat>
    <chartFormat chart="0" format="160">
      <pivotArea type="data" outline="0" fieldPosition="0">
        <references count="3">
          <reference field="4294967294" count="1" selected="0">
            <x v="1"/>
          </reference>
          <reference field="2" count="1" selected="0">
            <x v="10"/>
          </reference>
          <reference field="3" count="1" selected="0">
            <x v="2"/>
          </reference>
        </references>
      </pivotArea>
    </chartFormat>
    <chartFormat chart="0" format="16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"/>
          </reference>
        </references>
      </pivotArea>
    </chartFormat>
    <chartFormat chart="0" format="162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5"/>
          </reference>
        </references>
      </pivotArea>
    </chartFormat>
    <chartFormat chart="0" format="16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4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5">
      <pivotArea type="data" outline="0" fieldPosition="0">
        <references count="3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2"/>
          </reference>
        </references>
      </pivotArea>
    </chartFormat>
    <chartFormat chart="0" format="166">
      <pivotArea type="data" outline="0" fieldPosition="0">
        <references count="3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2"/>
          </reference>
        </references>
      </pivotArea>
    </chartFormat>
    <chartFormat chart="0" format="167">
      <pivotArea type="data" outline="0" fieldPosition="0">
        <references count="3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4"/>
          </reference>
        </references>
      </pivotArea>
    </chartFormat>
    <chartFormat chart="0" format="168">
      <pivotArea type="data" outline="0" fieldPosition="0">
        <references count="3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4"/>
          </reference>
        </references>
      </pivotArea>
    </chartFormat>
    <chartFormat chart="0" format="169">
      <pivotArea type="data" outline="0" fieldPosition="0">
        <references count="3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6"/>
          </reference>
        </references>
      </pivotArea>
    </chartFormat>
    <chartFormat chart="0" format="170">
      <pivotArea type="data" outline="0" fieldPosition="0">
        <references count="3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6"/>
          </reference>
        </references>
      </pivotArea>
    </chartFormat>
    <chartFormat chart="0" format="171">
      <pivotArea type="data" outline="0" fieldPosition="0">
        <references count="3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3"/>
          </reference>
        </references>
      </pivotArea>
    </chartFormat>
    <chartFormat chart="0" format="172">
      <pivotArea type="data" outline="0" fieldPosition="0">
        <references count="3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3"/>
          </reference>
        </references>
      </pivotArea>
    </chartFormat>
    <chartFormat chart="0" format="173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174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175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176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177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178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179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180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181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182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83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"/>
          </reference>
          <reference field="4" count="1" selected="0">
            <x v="8"/>
          </reference>
        </references>
      </pivotArea>
    </chartFormat>
    <chartFormat chart="0" format="184">
      <pivotArea type="data" outline="0" fieldPosition="0">
        <references count="4">
          <reference field="4294967294" count="1" selected="0">
            <x v="0"/>
          </reference>
          <reference field="2" count="1" selected="0">
            <x v="10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85">
      <pivotArea type="data" outline="0" fieldPosition="0">
        <references count="4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186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187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188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189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190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191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192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193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194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195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96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5"/>
          </reference>
          <reference field="4" count="1" selected="0">
            <x v="8"/>
          </reference>
        </references>
      </pivotArea>
    </chartFormat>
    <chartFormat chart="0" format="197">
      <pivotArea type="data" outline="0" fieldPosition="0">
        <references count="4">
          <reference field="4294967294" count="1" selected="0">
            <x v="1"/>
          </reference>
          <reference field="2" count="1" selected="0">
            <x v="10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98">
      <pivotArea type="data" outline="0" fieldPosition="0">
        <references count="4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199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00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01">
      <pivotArea type="data" outline="0" fieldPosition="0">
        <references count="4">
          <reference field="4294967294" count="1" selected="0">
            <x v="0"/>
          </reference>
          <reference field="2" count="1" selected="0">
            <x v="13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02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03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04">
      <pivotArea type="data" outline="0" fieldPosition="0">
        <references count="4">
          <reference field="4294967294" count="1" selected="0">
            <x v="1"/>
          </reference>
          <reference field="2" count="1" selected="0">
            <x v="13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05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6">
      <pivotArea type="data" outline="0" fieldPosition="0">
        <references count="4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7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8">
      <pivotArea type="data" outline="0" fieldPosition="0">
        <references count="4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</chartFormats>
  <pivotTableStyleInfo name="PivotStyleDark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K33" totalsRowShown="0" headerRowDxfId="95" dataDxfId="93" headerRowBorderDxfId="94">
  <sortState xmlns:xlrd2="http://schemas.microsoft.com/office/spreadsheetml/2017/richdata2" ref="A5:K5">
    <sortCondition ref="A4:A5"/>
  </sortState>
  <tableColumns count="11">
    <tableColumn id="1" xr3:uid="{00000000-0010-0000-0000-000001000000}" name="Date" dataDxfId="92"/>
    <tableColumn id="2" xr3:uid="{00000000-0010-0000-0000-000002000000}" name="Compte" dataDxfId="91"/>
    <tableColumn id="3" xr3:uid="{00000000-0010-0000-0000-000003000000}" name="Mode" dataDxfId="90"/>
    <tableColumn id="9" xr3:uid="{00000000-0010-0000-0000-000009000000}" name="Catégorie" dataDxfId="89"/>
    <tableColumn id="8" xr3:uid="{00000000-0010-0000-0000-000008000000}" name="S/Catégorie " dataDxfId="88"/>
    <tableColumn id="4" xr3:uid="{00000000-0010-0000-0000-000004000000}" name="Débit(€)" dataDxfId="87"/>
    <tableColumn id="5" xr3:uid="{00000000-0010-0000-0000-000005000000}" name="Crédit(€)" dataDxfId="86"/>
    <tableColumn id="6" xr3:uid="{00000000-0010-0000-0000-000006000000}" name="Commentaires" dataDxfId="85"/>
    <tableColumn id="7" xr3:uid="{00000000-0010-0000-0000-000007000000}" name="BPostale-CJ" dataDxfId="84"/>
    <tableColumn id="10" xr3:uid="{00000000-0010-0000-0000-00000A000000}" name="Bpostale-CP" dataDxfId="83"/>
    <tableColumn id="13" xr3:uid="{00000000-0010-0000-0000-00000D000000}" name="Livret A-CP" dataDxfId="82"/>
  </tableColumns>
  <tableStyleInfo name="TableStyleDark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6:V7" totalsRowShown="0" headerRowDxfId="61" headerRowBorderDxfId="60" tableBorderDxfId="59" totalsRowBorderDxfId="58">
  <autoFilter ref="U6:V7" xr:uid="{00000000-0009-0000-0100-000006000000}"/>
  <tableColumns count="2">
    <tableColumn id="1" xr3:uid="{00000000-0010-0000-0100-000001000000}" name="Date " dataDxfId="57"/>
    <tableColumn id="2" xr3:uid="{00000000-0010-0000-0100-000002000000}" name="Bpostale-CJ" dataDxfId="56"/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6060707-DB1F-471D-8EDC-7112A6FE011F}" name="T_Mouvement" displayName="T_Mouvement" ref="A1:R9" totalsRowShown="0" headerRowDxfId="49" dataDxfId="48" tableBorderDxfId="47" headerRowCellStyle="Normal 2" dataCellStyle="Normal 2">
  <tableColumns count="18">
    <tableColumn id="18" xr3:uid="{145CE072-C0B4-419B-AA7C-3C76B5B9EC9F}" name="Compte" dataDxfId="46" dataCellStyle="Normal 2"/>
    <tableColumn id="1" xr3:uid="{8368DF9A-8352-41B1-805D-164DBA29F751}" name="Catégorie" dataDxfId="45" dataCellStyle="Normal 2"/>
    <tableColumn id="2" xr3:uid="{49641CAC-296B-43C2-8B81-CFCFCC6828A5}" name="S/Catégorie " dataDxfId="44" dataCellStyle="Normal 2"/>
    <tableColumn id="16" xr3:uid="{8CF83585-1313-4D43-9C71-CB18A1B59731}" name="JOUR" dataDxfId="43" dataCellStyle="Normal 2"/>
    <tableColumn id="3" xr3:uid="{70844EB6-B40F-45F6-9B50-4869C0F9F486}" name="janvier" dataDxfId="42" dataCellStyle="Normal 2"/>
    <tableColumn id="4" xr3:uid="{774B381D-0DF2-453D-BCA6-792C127CB78C}" name="février" dataDxfId="41" dataCellStyle="Normal 2"/>
    <tableColumn id="5" xr3:uid="{4AFD1E79-43CB-4C94-9AC0-BF547AC16240}" name="mars" dataDxfId="40" dataCellStyle="Normal 2"/>
    <tableColumn id="6" xr3:uid="{4CC35CA2-1E78-4BD9-9A24-A99E4448EC5F}" name="avril" dataDxfId="39" dataCellStyle="Normal 2"/>
    <tableColumn id="7" xr3:uid="{D8E3DF2B-2FAC-44F8-8AB2-EB2642BA3EE2}" name="mai" dataDxfId="38" dataCellStyle="Normal 2"/>
    <tableColumn id="8" xr3:uid="{1EEB03E5-4121-4CCF-A3D2-5C5210B47A3D}" name="juin" dataDxfId="37" dataCellStyle="Normal 2"/>
    <tableColumn id="9" xr3:uid="{4D4EDC53-F943-4B9D-9803-ECEFC44549C2}" name="juillet" dataDxfId="36" dataCellStyle="Normal 2"/>
    <tableColumn id="10" xr3:uid="{4ED99FBB-55BA-4581-BD49-BEA5487680B0}" name="août" dataDxfId="35" dataCellStyle="Normal 2"/>
    <tableColumn id="11" xr3:uid="{53423EB6-8473-4401-ADF9-37FB00879889}" name="septembre" dataDxfId="34" dataCellStyle="Normal 2"/>
    <tableColumn id="12" xr3:uid="{6381404C-95E0-4BB3-B898-B132F35431B7}" name="octobre" dataDxfId="33" dataCellStyle="Normal 2"/>
    <tableColumn id="13" xr3:uid="{7ED5123B-BBD1-45B2-908A-FA059BD044C1}" name="novembre" dataDxfId="32" dataCellStyle="Normal 2"/>
    <tableColumn id="14" xr3:uid="{8C8A2B4D-ED2C-4E81-9AF0-44A03769FC34}" name="décembre" dataDxfId="31" dataCellStyle="Normal 2"/>
    <tableColumn id="15" xr3:uid="{6B29480C-056B-4F9C-9BDC-09674A0B70AF}" name="type" dataDxfId="30" dataCellStyle="Normal 2"/>
    <tableColumn id="17" xr3:uid="{722ED3D3-9DBC-4342-AE37-4795F8BF5641}" name="Commentaires" dataDxfId="29" dataCellStyle="Normal 2"/>
  </tableColumns>
  <tableStyleInfo name="TableStyleDark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Années" displayName="T_Années" ref="A1:A2" totalsRowShown="0" tableBorderDxfId="28">
  <autoFilter ref="A1:A2" xr:uid="{00000000-0009-0000-0100-000001000000}">
    <filterColumn colId="0" hiddenButton="1"/>
  </autoFilter>
  <tableColumns count="1">
    <tableColumn id="1" xr3:uid="{00000000-0010-0000-0200-000001000000}" name="Année"/>
  </tableColumns>
  <tableStyleInfo name="TableStyleDark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Jours" displayName="T_Jours" ref="E1:E32" totalsRowShown="0" tableBorderDxfId="27">
  <autoFilter ref="E1:E32" xr:uid="{00000000-0009-0000-0100-000003000000}">
    <filterColumn colId="0" hiddenButton="1"/>
  </autoFilter>
  <tableColumns count="1">
    <tableColumn id="1" xr3:uid="{00000000-0010-0000-0300-000001000000}" name="Jour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Catégories" displayName="T_Catégories" ref="G1:G13" totalsRowShown="0" headerRowDxfId="26" dataDxfId="25" tableBorderDxfId="24">
  <autoFilter ref="G1:G13" xr:uid="{00000000-0009-0000-0100-000004000000}">
    <filterColumn colId="0" hiddenButton="1"/>
  </autoFilter>
  <tableColumns count="1">
    <tableColumn id="1" xr3:uid="{00000000-0010-0000-0400-000001000000}" name="Catégorie" dataDxfId="2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_Mois" displayName="T_Mois" ref="C1:C13" totalsRowShown="0" tableBorderDxfId="22">
  <autoFilter ref="C1:C13" xr:uid="{00000000-0009-0000-0100-000008000000}"/>
  <tableColumns count="1">
    <tableColumn id="1" xr3:uid="{00000000-0010-0000-0500-000001000000}" name="Mois"/>
  </tableColumns>
  <tableStyleInfo name="TableStyleDark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6000000}" name="T_Sous_Catégories3" displayName="T_Sous_Catégories3" ref="I1:I9" totalsRowShown="0" tableBorderDxfId="21">
  <autoFilter ref="I1:I9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600-000001000000}" name="Modes"/>
  </tableColumns>
  <tableStyleInfo name="TableStyleDark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_Sous_Catégories38" displayName="T_Sous_Catégories38" ref="K1:K4" totalsRowShown="0" tableBorderDxfId="20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7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downloads.com/threads/aide-vba.20057578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showRowColHeaders="0" zoomScale="80" zoomScaleNormal="80" workbookViewId="0">
      <selection activeCell="C14" sqref="C14"/>
    </sheetView>
  </sheetViews>
  <sheetFormatPr baseColWidth="10" defaultColWidth="9.140625" defaultRowHeight="12.75" x14ac:dyDescent="0.2"/>
  <cols>
    <col min="1" max="1" width="5.7109375" style="60" customWidth="1"/>
    <col min="2" max="2" width="16.85546875" style="60" customWidth="1"/>
    <col min="3" max="3" width="32.28515625" style="63" customWidth="1"/>
    <col min="4" max="4" width="19.5703125" style="60" customWidth="1"/>
    <col min="5" max="16384" width="9.140625" style="60"/>
  </cols>
  <sheetData>
    <row r="1" spans="1:9" ht="23.25" customHeight="1" thickBot="1" x14ac:dyDescent="0.25"/>
    <row r="2" spans="1:9" ht="15.75" x14ac:dyDescent="0.25">
      <c r="B2" s="65" t="s">
        <v>15</v>
      </c>
      <c r="C2" s="66"/>
      <c r="D2" s="67"/>
      <c r="E2" s="68"/>
    </row>
    <row r="3" spans="1:9" x14ac:dyDescent="0.2">
      <c r="B3" s="69"/>
      <c r="C3" s="70"/>
      <c r="D3" s="162">
        <f ca="1">TODAY()</f>
        <v>44353</v>
      </c>
      <c r="E3" s="163"/>
    </row>
    <row r="4" spans="1:9" ht="21.95" customHeight="1" x14ac:dyDescent="0.2">
      <c r="B4" s="73" t="s">
        <v>0</v>
      </c>
      <c r="C4" s="91">
        <v>2021</v>
      </c>
      <c r="D4" s="71"/>
      <c r="E4" s="72"/>
    </row>
    <row r="5" spans="1:9" ht="6.4" customHeight="1" x14ac:dyDescent="0.2">
      <c r="B5" s="74"/>
      <c r="C5" s="70"/>
      <c r="D5" s="71"/>
      <c r="E5" s="72"/>
    </row>
    <row r="6" spans="1:9" ht="21.95" customHeight="1" x14ac:dyDescent="0.2">
      <c r="B6" s="73" t="s">
        <v>14</v>
      </c>
      <c r="C6" s="91" t="s">
        <v>6</v>
      </c>
      <c r="D6" s="71"/>
      <c r="E6" s="72"/>
    </row>
    <row r="7" spans="1:9" ht="6.4" customHeight="1" x14ac:dyDescent="0.2">
      <c r="B7" s="74"/>
      <c r="C7" s="70"/>
      <c r="D7" s="71"/>
      <c r="E7" s="72"/>
    </row>
    <row r="8" spans="1:9" ht="21.95" customHeight="1" x14ac:dyDescent="0.2">
      <c r="B8" s="73" t="s">
        <v>16</v>
      </c>
      <c r="C8" s="91">
        <v>4</v>
      </c>
      <c r="D8" s="71"/>
      <c r="E8" s="72"/>
    </row>
    <row r="9" spans="1:9" ht="55.5" customHeight="1" x14ac:dyDescent="0.2">
      <c r="B9" s="74"/>
      <c r="C9" s="70"/>
      <c r="D9" s="71"/>
      <c r="E9" s="72"/>
    </row>
    <row r="10" spans="1:9" ht="21.95" customHeight="1" x14ac:dyDescent="0.2">
      <c r="B10" s="73" t="s">
        <v>30</v>
      </c>
      <c r="C10" s="89" t="s">
        <v>73</v>
      </c>
      <c r="D10" s="71"/>
      <c r="E10" s="72"/>
    </row>
    <row r="11" spans="1:9" ht="6.4" customHeight="1" x14ac:dyDescent="0.2">
      <c r="B11" s="74"/>
      <c r="C11" s="70"/>
      <c r="D11" s="71"/>
      <c r="E11" s="72"/>
    </row>
    <row r="12" spans="1:9" ht="21.95" customHeight="1" x14ac:dyDescent="0.2">
      <c r="A12" s="61"/>
      <c r="B12" s="73" t="s">
        <v>21</v>
      </c>
      <c r="C12" s="86" t="s">
        <v>26</v>
      </c>
      <c r="D12" s="122"/>
      <c r="E12" s="72"/>
    </row>
    <row r="13" spans="1:9" ht="6.4" customHeight="1" x14ac:dyDescent="0.2">
      <c r="B13" s="74"/>
      <c r="C13" s="70"/>
      <c r="D13" s="71"/>
      <c r="E13" s="72"/>
    </row>
    <row r="14" spans="1:9" ht="21.95" customHeight="1" x14ac:dyDescent="0.2">
      <c r="A14" s="62"/>
      <c r="B14" s="73" t="s">
        <v>1</v>
      </c>
      <c r="C14" s="89" t="s">
        <v>57</v>
      </c>
      <c r="D14" s="71"/>
      <c r="E14" s="72"/>
    </row>
    <row r="15" spans="1:9" ht="6" customHeight="1" x14ac:dyDescent="0.2">
      <c r="B15" s="74"/>
      <c r="C15" s="70"/>
      <c r="D15" s="71"/>
      <c r="E15" s="72"/>
    </row>
    <row r="16" spans="1:9" ht="21.95" customHeight="1" x14ac:dyDescent="0.2">
      <c r="B16" s="73" t="s">
        <v>17</v>
      </c>
      <c r="C16" s="89" t="s">
        <v>74</v>
      </c>
      <c r="D16" s="71"/>
      <c r="E16" s="72"/>
      <c r="I16" s="95" t="s">
        <v>122</v>
      </c>
    </row>
    <row r="17" spans="1:10" ht="6" customHeight="1" x14ac:dyDescent="0.2">
      <c r="B17" s="74"/>
      <c r="C17" s="70"/>
      <c r="D17" s="71"/>
      <c r="E17" s="72"/>
    </row>
    <row r="18" spans="1:10" ht="70.5" customHeight="1" x14ac:dyDescent="0.2">
      <c r="A18" s="61"/>
      <c r="B18" s="92" t="s">
        <v>22</v>
      </c>
      <c r="C18" s="90"/>
      <c r="D18" s="93" t="s">
        <v>50</v>
      </c>
      <c r="E18" s="72"/>
    </row>
    <row r="19" spans="1:10" ht="6" customHeight="1" x14ac:dyDescent="0.2">
      <c r="B19" s="69"/>
      <c r="C19" s="70"/>
      <c r="D19" s="71"/>
      <c r="E19" s="72"/>
      <c r="J19" s="64"/>
    </row>
    <row r="20" spans="1:10" ht="21.75" customHeight="1" x14ac:dyDescent="0.2">
      <c r="B20" s="75" t="s">
        <v>18</v>
      </c>
      <c r="C20" s="87"/>
      <c r="D20" s="71"/>
      <c r="E20" s="72"/>
    </row>
    <row r="21" spans="1:10" ht="6" customHeight="1" x14ac:dyDescent="0.2">
      <c r="B21" s="76"/>
      <c r="C21" s="70"/>
      <c r="D21" s="71"/>
      <c r="E21" s="72"/>
    </row>
    <row r="22" spans="1:10" ht="21.75" customHeight="1" x14ac:dyDescent="0.2">
      <c r="B22" s="75" t="s">
        <v>19</v>
      </c>
      <c r="C22" s="88"/>
      <c r="D22" s="71"/>
      <c r="E22" s="72"/>
    </row>
    <row r="23" spans="1:10" ht="6" customHeight="1" x14ac:dyDescent="0.2">
      <c r="B23" s="69"/>
      <c r="C23" s="70"/>
      <c r="D23" s="71"/>
      <c r="E23" s="72"/>
    </row>
    <row r="24" spans="1:10" ht="13.5" thickBot="1" x14ac:dyDescent="0.25">
      <c r="B24" s="77"/>
      <c r="C24" s="78"/>
      <c r="D24" s="79"/>
      <c r="E24" s="80"/>
    </row>
  </sheetData>
  <sheetProtection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hyperlinks>
    <hyperlink ref="I16" r:id="rId1" xr:uid="{00000000-0004-0000-0000-000000000000}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Q33"/>
  <sheetViews>
    <sheetView zoomScale="88" zoomScaleNormal="88" workbookViewId="0">
      <pane ySplit="4" topLeftCell="A5" activePane="bottomLeft" state="frozen"/>
      <selection pane="bottomLeft" activeCell="C36" sqref="C36"/>
    </sheetView>
  </sheetViews>
  <sheetFormatPr baseColWidth="10" defaultColWidth="11.42578125" defaultRowHeight="12.75" x14ac:dyDescent="0.2"/>
  <cols>
    <col min="1" max="1" width="26.7109375" style="1" customWidth="1"/>
    <col min="2" max="7" width="26.7109375" style="2" customWidth="1"/>
    <col min="8" max="8" width="54.7109375" style="53" customWidth="1"/>
    <col min="9" max="9" width="21.42578125" style="53" customWidth="1"/>
    <col min="10" max="10" width="21.42578125" style="8" customWidth="1"/>
    <col min="11" max="11" width="21.42578125" customWidth="1"/>
    <col min="12" max="12" width="11" bestFit="1" customWidth="1"/>
    <col min="13" max="15" width="18.28515625" customWidth="1"/>
  </cols>
  <sheetData>
    <row r="1" spans="1:17" ht="22.5" customHeight="1" x14ac:dyDescent="0.2">
      <c r="A1" s="98" t="s">
        <v>102</v>
      </c>
      <c r="B1" s="100" t="s">
        <v>125</v>
      </c>
      <c r="C1" s="102">
        <f>COUNTA(A6:A9939)</f>
        <v>28</v>
      </c>
      <c r="D1" s="55"/>
      <c r="E1" s="59" t="s">
        <v>107</v>
      </c>
      <c r="F1" s="110">
        <f>E3+F3</f>
        <v>5545.29</v>
      </c>
      <c r="G1" s="51"/>
      <c r="H1" s="52"/>
      <c r="I1" s="52"/>
      <c r="J1" s="96" t="s">
        <v>124</v>
      </c>
      <c r="K1" s="94">
        <f ca="1">TODAY()</f>
        <v>44353</v>
      </c>
      <c r="P1" s="4"/>
      <c r="Q1" s="4"/>
    </row>
    <row r="2" spans="1:17" ht="12.75" customHeight="1" thickBot="1" x14ac:dyDescent="0.25">
      <c r="A2" s="99"/>
      <c r="B2" s="102"/>
      <c r="C2" s="102"/>
      <c r="D2" s="57"/>
      <c r="E2" s="81" t="s">
        <v>111</v>
      </c>
      <c r="F2" s="82" t="s">
        <v>112</v>
      </c>
      <c r="G2" s="83" t="s">
        <v>113</v>
      </c>
      <c r="H2" s="50"/>
      <c r="I2" s="50"/>
      <c r="J2" s="56"/>
      <c r="K2" s="58" t="s">
        <v>110</v>
      </c>
      <c r="L2" s="4"/>
      <c r="P2" s="4"/>
      <c r="Q2" s="4"/>
    </row>
    <row r="3" spans="1:17" ht="42.75" customHeight="1" thickBot="1" x14ac:dyDescent="0.25">
      <c r="A3" s="99"/>
      <c r="B3" s="101"/>
      <c r="C3" s="101"/>
      <c r="D3" s="57"/>
      <c r="E3" s="108">
        <f>VLOOKUP(9^9,I5:I4307,1)</f>
        <v>5365.54</v>
      </c>
      <c r="F3" s="109">
        <f>VLOOKUP(9^9,J5:J4307,1)</f>
        <v>179.75</v>
      </c>
      <c r="G3" s="109">
        <f>VLOOKUP(9^9,K5:K4307,1)</f>
        <v>11000</v>
      </c>
      <c r="H3" s="50"/>
      <c r="I3" s="50"/>
      <c r="J3" s="97"/>
      <c r="K3" s="114">
        <f>G3+F3</f>
        <v>11179.75</v>
      </c>
      <c r="L3" s="4"/>
      <c r="P3" s="4"/>
      <c r="Q3" s="4"/>
    </row>
    <row r="4" spans="1:17" ht="22.5" customHeight="1" thickBot="1" x14ac:dyDescent="0.25">
      <c r="A4" s="103" t="s">
        <v>123</v>
      </c>
      <c r="B4" s="104" t="s">
        <v>30</v>
      </c>
      <c r="C4" s="104" t="s">
        <v>21</v>
      </c>
      <c r="D4" s="104" t="s">
        <v>1</v>
      </c>
      <c r="E4" s="104" t="s">
        <v>20</v>
      </c>
      <c r="F4" s="104" t="s">
        <v>19</v>
      </c>
      <c r="G4" s="104" t="s">
        <v>18</v>
      </c>
      <c r="H4" s="104" t="s">
        <v>28</v>
      </c>
      <c r="I4" s="107" t="s">
        <v>103</v>
      </c>
      <c r="J4" s="105" t="s">
        <v>104</v>
      </c>
      <c r="K4" s="106" t="s">
        <v>105</v>
      </c>
      <c r="L4" s="4"/>
      <c r="M4" s="4"/>
      <c r="N4" s="4"/>
      <c r="O4" s="4"/>
      <c r="P4" s="4"/>
      <c r="Q4" s="4"/>
    </row>
    <row r="5" spans="1:17" x14ac:dyDescent="0.2">
      <c r="A5" s="124">
        <v>44346</v>
      </c>
      <c r="B5" s="125"/>
      <c r="C5" s="126"/>
      <c r="D5" s="127"/>
      <c r="E5" s="127"/>
      <c r="F5" s="127"/>
      <c r="G5" s="127"/>
      <c r="H5" s="128"/>
      <c r="I5" s="129">
        <v>4269.3</v>
      </c>
      <c r="J5" s="129">
        <v>479.14</v>
      </c>
      <c r="K5" s="129">
        <v>7390</v>
      </c>
    </row>
    <row r="6" spans="1:17" x14ac:dyDescent="0.2">
      <c r="A6" s="130">
        <v>44346</v>
      </c>
      <c r="B6" s="131" t="s">
        <v>106</v>
      </c>
      <c r="C6" s="132" t="s">
        <v>24</v>
      </c>
      <c r="D6" s="116" t="s">
        <v>61</v>
      </c>
      <c r="E6" s="116" t="s">
        <v>47</v>
      </c>
      <c r="F6" s="116">
        <v>-59</v>
      </c>
      <c r="G6" s="116"/>
      <c r="H6" s="133" t="s">
        <v>147</v>
      </c>
      <c r="I6" s="116"/>
      <c r="J6" s="116">
        <v>420.14</v>
      </c>
      <c r="K6" s="116"/>
    </row>
    <row r="7" spans="1:17" x14ac:dyDescent="0.2">
      <c r="A7" s="130">
        <v>44347</v>
      </c>
      <c r="B7" s="131" t="s">
        <v>73</v>
      </c>
      <c r="C7" s="132" t="s">
        <v>27</v>
      </c>
      <c r="D7" s="116" t="s">
        <v>57</v>
      </c>
      <c r="E7" s="116" t="s">
        <v>85</v>
      </c>
      <c r="F7" s="116"/>
      <c r="G7" s="116">
        <v>2000</v>
      </c>
      <c r="H7" s="133" t="s">
        <v>148</v>
      </c>
      <c r="I7" s="116">
        <v>6269.3</v>
      </c>
      <c r="J7" s="116"/>
      <c r="K7" s="116"/>
    </row>
    <row r="8" spans="1:17" x14ac:dyDescent="0.2">
      <c r="A8" s="130">
        <v>44347</v>
      </c>
      <c r="B8" s="131" t="s">
        <v>73</v>
      </c>
      <c r="C8" s="132" t="s">
        <v>24</v>
      </c>
      <c r="D8" s="116" t="s">
        <v>58</v>
      </c>
      <c r="E8" s="116" t="s">
        <v>59</v>
      </c>
      <c r="F8" s="116">
        <v>-8.4499999999999993</v>
      </c>
      <c r="G8" s="116"/>
      <c r="H8" s="133" t="s">
        <v>149</v>
      </c>
      <c r="I8" s="116">
        <v>6260.85</v>
      </c>
      <c r="J8" s="116"/>
      <c r="K8" s="116"/>
    </row>
    <row r="9" spans="1:17" x14ac:dyDescent="0.2">
      <c r="A9" s="134">
        <v>44347</v>
      </c>
      <c r="B9" s="135" t="s">
        <v>73</v>
      </c>
      <c r="C9" s="136" t="s">
        <v>24</v>
      </c>
      <c r="D9" s="123" t="s">
        <v>55</v>
      </c>
      <c r="E9" s="123" t="s">
        <v>63</v>
      </c>
      <c r="F9" s="123">
        <v>-19.52</v>
      </c>
      <c r="G9" s="123"/>
      <c r="H9" s="137" t="s">
        <v>150</v>
      </c>
      <c r="I9" s="123">
        <v>6241.33</v>
      </c>
      <c r="J9" s="123"/>
      <c r="K9" s="123"/>
    </row>
    <row r="10" spans="1:17" x14ac:dyDescent="0.2">
      <c r="A10" s="134">
        <v>44347</v>
      </c>
      <c r="B10" s="135" t="s">
        <v>73</v>
      </c>
      <c r="C10" s="136" t="s">
        <v>24</v>
      </c>
      <c r="D10" s="123" t="s">
        <v>55</v>
      </c>
      <c r="E10" s="123" t="s">
        <v>41</v>
      </c>
      <c r="F10" s="123">
        <v>-29.5</v>
      </c>
      <c r="G10" s="123"/>
      <c r="H10" s="137" t="s">
        <v>151</v>
      </c>
      <c r="I10" s="123">
        <v>6211.83</v>
      </c>
      <c r="J10" s="123"/>
      <c r="K10" s="123"/>
    </row>
    <row r="11" spans="1:17" x14ac:dyDescent="0.2">
      <c r="A11" s="134">
        <v>44347</v>
      </c>
      <c r="B11" s="135" t="s">
        <v>73</v>
      </c>
      <c r="C11" s="136" t="s">
        <v>24</v>
      </c>
      <c r="D11" s="123" t="s">
        <v>55</v>
      </c>
      <c r="E11" s="123" t="s">
        <v>60</v>
      </c>
      <c r="F11" s="123">
        <v>-55.67</v>
      </c>
      <c r="G11" s="123"/>
      <c r="H11" s="137" t="s">
        <v>152</v>
      </c>
      <c r="I11" s="123">
        <v>6156.16</v>
      </c>
      <c r="J11" s="123"/>
      <c r="K11" s="123"/>
    </row>
    <row r="12" spans="1:17" x14ac:dyDescent="0.2">
      <c r="A12" s="134">
        <v>44347</v>
      </c>
      <c r="B12" s="135" t="s">
        <v>106</v>
      </c>
      <c r="C12" s="136" t="s">
        <v>32</v>
      </c>
      <c r="D12" s="123" t="s">
        <v>62</v>
      </c>
      <c r="E12" s="123" t="s">
        <v>98</v>
      </c>
      <c r="F12" s="123">
        <v>-62.43</v>
      </c>
      <c r="G12" s="123"/>
      <c r="H12" s="137" t="s">
        <v>153</v>
      </c>
      <c r="I12" s="123"/>
      <c r="J12" s="123">
        <v>357.71</v>
      </c>
      <c r="K12" s="123"/>
    </row>
    <row r="13" spans="1:17" x14ac:dyDescent="0.2">
      <c r="A13" s="138">
        <v>44348</v>
      </c>
      <c r="B13" s="139" t="s">
        <v>73</v>
      </c>
      <c r="C13" s="140" t="s">
        <v>128</v>
      </c>
      <c r="D13" s="141" t="s">
        <v>57</v>
      </c>
      <c r="E13" s="141" t="s">
        <v>129</v>
      </c>
      <c r="F13" s="141"/>
      <c r="G13" s="141">
        <v>3500.17</v>
      </c>
      <c r="H13" s="142" t="s">
        <v>154</v>
      </c>
      <c r="I13" s="141">
        <v>9656.33</v>
      </c>
      <c r="J13" s="141"/>
      <c r="K13" s="141"/>
    </row>
    <row r="14" spans="1:17" x14ac:dyDescent="0.2">
      <c r="A14" s="138">
        <v>44348</v>
      </c>
      <c r="B14" s="139" t="s">
        <v>73</v>
      </c>
      <c r="C14" s="140" t="s">
        <v>24</v>
      </c>
      <c r="D14" s="141" t="s">
        <v>51</v>
      </c>
      <c r="E14" s="141" t="s">
        <v>91</v>
      </c>
      <c r="F14" s="141">
        <v>-27.59</v>
      </c>
      <c r="G14" s="141"/>
      <c r="H14" s="142" t="s">
        <v>155</v>
      </c>
      <c r="I14" s="141">
        <v>9628.74</v>
      </c>
      <c r="J14" s="141"/>
      <c r="K14" s="141"/>
    </row>
    <row r="15" spans="1:17" x14ac:dyDescent="0.2">
      <c r="A15" s="138">
        <v>44348</v>
      </c>
      <c r="B15" s="139" t="s">
        <v>73</v>
      </c>
      <c r="C15" s="140" t="s">
        <v>24</v>
      </c>
      <c r="D15" s="141" t="s">
        <v>58</v>
      </c>
      <c r="E15" s="141" t="s">
        <v>33</v>
      </c>
      <c r="F15" s="141">
        <v>-58.87</v>
      </c>
      <c r="G15" s="141"/>
      <c r="H15" s="142" t="s">
        <v>156</v>
      </c>
      <c r="I15" s="141">
        <v>9569.8700000000008</v>
      </c>
      <c r="J15" s="141"/>
      <c r="K15" s="141"/>
    </row>
    <row r="16" spans="1:17" x14ac:dyDescent="0.2">
      <c r="A16" s="138">
        <v>44349</v>
      </c>
      <c r="B16" s="139" t="s">
        <v>73</v>
      </c>
      <c r="C16" s="140" t="s">
        <v>27</v>
      </c>
      <c r="D16" s="141" t="s">
        <v>57</v>
      </c>
      <c r="E16" s="141" t="s">
        <v>129</v>
      </c>
      <c r="F16" s="141">
        <v>-3500</v>
      </c>
      <c r="G16" s="141"/>
      <c r="H16" s="142" t="s">
        <v>157</v>
      </c>
      <c r="I16" s="141">
        <v>6069.87</v>
      </c>
      <c r="J16" s="141"/>
      <c r="K16" s="141"/>
    </row>
    <row r="17" spans="1:11" x14ac:dyDescent="0.2">
      <c r="A17" s="138">
        <v>44349</v>
      </c>
      <c r="B17" s="139" t="s">
        <v>79</v>
      </c>
      <c r="C17" s="140" t="s">
        <v>27</v>
      </c>
      <c r="D17" s="141" t="s">
        <v>57</v>
      </c>
      <c r="E17" s="141" t="s">
        <v>129</v>
      </c>
      <c r="F17" s="141"/>
      <c r="G17" s="141">
        <v>3500</v>
      </c>
      <c r="H17" s="142" t="s">
        <v>157</v>
      </c>
      <c r="I17" s="141"/>
      <c r="J17" s="141"/>
      <c r="K17" s="141">
        <v>10890</v>
      </c>
    </row>
    <row r="18" spans="1:11" x14ac:dyDescent="0.2">
      <c r="A18" s="138">
        <v>44349</v>
      </c>
      <c r="B18" s="139" t="s">
        <v>106</v>
      </c>
      <c r="C18" s="140" t="s">
        <v>32</v>
      </c>
      <c r="D18" s="141" t="s">
        <v>62</v>
      </c>
      <c r="E18" s="141" t="s">
        <v>98</v>
      </c>
      <c r="F18" s="141">
        <v>-17</v>
      </c>
      <c r="G18" s="141"/>
      <c r="H18" s="142" t="s">
        <v>158</v>
      </c>
      <c r="I18" s="141"/>
      <c r="J18" s="141">
        <v>340.71</v>
      </c>
      <c r="K18" s="141"/>
    </row>
    <row r="19" spans="1:11" x14ac:dyDescent="0.2">
      <c r="A19" s="138">
        <v>44349</v>
      </c>
      <c r="B19" s="139" t="s">
        <v>73</v>
      </c>
      <c r="C19" s="140" t="s">
        <v>27</v>
      </c>
      <c r="D19" s="141" t="s">
        <v>57</v>
      </c>
      <c r="E19" s="141" t="s">
        <v>74</v>
      </c>
      <c r="F19" s="141"/>
      <c r="G19" s="141">
        <v>16.059999999999999</v>
      </c>
      <c r="H19" s="142" t="s">
        <v>159</v>
      </c>
      <c r="I19" s="141">
        <v>6085.93</v>
      </c>
      <c r="J19" s="141"/>
      <c r="K19" s="141"/>
    </row>
    <row r="20" spans="1:11" x14ac:dyDescent="0.2">
      <c r="A20" s="138">
        <v>44350</v>
      </c>
      <c r="B20" s="139" t="s">
        <v>73</v>
      </c>
      <c r="C20" s="140" t="s">
        <v>27</v>
      </c>
      <c r="D20" s="141" t="s">
        <v>57</v>
      </c>
      <c r="E20" s="141" t="s">
        <v>75</v>
      </c>
      <c r="F20" s="141">
        <v>-10</v>
      </c>
      <c r="G20" s="141"/>
      <c r="H20" s="142" t="s">
        <v>160</v>
      </c>
      <c r="I20" s="141">
        <v>6075.93</v>
      </c>
      <c r="J20" s="141"/>
      <c r="K20" s="141"/>
    </row>
    <row r="21" spans="1:11" x14ac:dyDescent="0.2">
      <c r="A21" s="138">
        <v>44350</v>
      </c>
      <c r="B21" s="139" t="s">
        <v>79</v>
      </c>
      <c r="C21" s="140" t="s">
        <v>27</v>
      </c>
      <c r="D21" s="141" t="s">
        <v>57</v>
      </c>
      <c r="E21" s="141" t="s">
        <v>74</v>
      </c>
      <c r="F21" s="141"/>
      <c r="G21" s="141">
        <v>10</v>
      </c>
      <c r="H21" s="142" t="s">
        <v>160</v>
      </c>
      <c r="I21" s="141"/>
      <c r="J21" s="141"/>
      <c r="K21" s="141">
        <v>10900</v>
      </c>
    </row>
    <row r="22" spans="1:11" x14ac:dyDescent="0.2">
      <c r="A22" s="138">
        <v>44350</v>
      </c>
      <c r="B22" s="139" t="s">
        <v>73</v>
      </c>
      <c r="C22" s="140" t="s">
        <v>24</v>
      </c>
      <c r="D22" s="141" t="s">
        <v>55</v>
      </c>
      <c r="E22" s="141" t="s">
        <v>63</v>
      </c>
      <c r="F22" s="141">
        <v>-238.9</v>
      </c>
      <c r="G22" s="141"/>
      <c r="H22" s="142" t="s">
        <v>161</v>
      </c>
      <c r="I22" s="141">
        <v>5837.03</v>
      </c>
      <c r="J22" s="141"/>
      <c r="K22" s="141"/>
    </row>
    <row r="23" spans="1:11" x14ac:dyDescent="0.2">
      <c r="A23" s="138">
        <v>44350</v>
      </c>
      <c r="B23" s="139" t="s">
        <v>73</v>
      </c>
      <c r="C23" s="140" t="s">
        <v>24</v>
      </c>
      <c r="D23" s="141" t="s">
        <v>51</v>
      </c>
      <c r="E23" s="141" t="s">
        <v>91</v>
      </c>
      <c r="F23" s="141">
        <v>-119.99</v>
      </c>
      <c r="G23" s="141"/>
      <c r="H23" s="142" t="s">
        <v>162</v>
      </c>
      <c r="I23" s="141">
        <v>5717.04</v>
      </c>
      <c r="J23" s="141"/>
      <c r="K23" s="141"/>
    </row>
    <row r="24" spans="1:11" x14ac:dyDescent="0.2">
      <c r="A24" s="138">
        <v>44350</v>
      </c>
      <c r="B24" s="139" t="s">
        <v>73</v>
      </c>
      <c r="C24" s="140" t="s">
        <v>24</v>
      </c>
      <c r="D24" s="141" t="s">
        <v>55</v>
      </c>
      <c r="E24" s="141" t="s">
        <v>41</v>
      </c>
      <c r="F24" s="141">
        <v>-51.5</v>
      </c>
      <c r="G24" s="141"/>
      <c r="H24" s="142" t="s">
        <v>151</v>
      </c>
      <c r="I24" s="141">
        <v>5665.54</v>
      </c>
      <c r="J24" s="141"/>
      <c r="K24" s="141"/>
    </row>
    <row r="25" spans="1:11" x14ac:dyDescent="0.2">
      <c r="A25" s="138">
        <v>44350</v>
      </c>
      <c r="B25" s="139" t="s">
        <v>106</v>
      </c>
      <c r="C25" s="140" t="s">
        <v>32</v>
      </c>
      <c r="D25" s="141" t="s">
        <v>62</v>
      </c>
      <c r="E25" s="141" t="s">
        <v>98</v>
      </c>
      <c r="F25" s="141">
        <v>-19.989999999999998</v>
      </c>
      <c r="G25" s="141"/>
      <c r="H25" s="142" t="s">
        <v>163</v>
      </c>
      <c r="I25" s="141"/>
      <c r="J25" s="141">
        <v>320.72000000000003</v>
      </c>
      <c r="K25" s="141"/>
    </row>
    <row r="26" spans="1:11" x14ac:dyDescent="0.2">
      <c r="A26" s="138">
        <v>44350</v>
      </c>
      <c r="B26" s="139" t="s">
        <v>106</v>
      </c>
      <c r="C26" s="140" t="s">
        <v>32</v>
      </c>
      <c r="D26" s="141" t="s">
        <v>62</v>
      </c>
      <c r="E26" s="141" t="s">
        <v>98</v>
      </c>
      <c r="F26" s="141">
        <v>-9.98</v>
      </c>
      <c r="G26" s="141"/>
      <c r="H26" s="142" t="s">
        <v>164</v>
      </c>
      <c r="I26" s="141"/>
      <c r="J26" s="141">
        <v>310.74</v>
      </c>
      <c r="K26" s="141"/>
    </row>
    <row r="27" spans="1:11" x14ac:dyDescent="0.2">
      <c r="A27" s="138">
        <v>44351</v>
      </c>
      <c r="B27" s="139" t="s">
        <v>106</v>
      </c>
      <c r="C27" s="140" t="s">
        <v>32</v>
      </c>
      <c r="D27" s="141" t="s">
        <v>62</v>
      </c>
      <c r="E27" s="141" t="s">
        <v>98</v>
      </c>
      <c r="F27" s="141">
        <v>-0.99</v>
      </c>
      <c r="G27" s="141"/>
      <c r="H27" s="142" t="s">
        <v>165</v>
      </c>
      <c r="I27" s="141"/>
      <c r="J27" s="141">
        <v>309.75</v>
      </c>
      <c r="K27" s="141"/>
    </row>
    <row r="28" spans="1:11" x14ac:dyDescent="0.2">
      <c r="A28" s="138">
        <v>44351</v>
      </c>
      <c r="B28" s="139" t="s">
        <v>106</v>
      </c>
      <c r="C28" s="140" t="s">
        <v>24</v>
      </c>
      <c r="D28" s="141" t="s">
        <v>61</v>
      </c>
      <c r="E28" s="141" t="s">
        <v>31</v>
      </c>
      <c r="F28" s="141">
        <v>-30</v>
      </c>
      <c r="G28" s="141"/>
      <c r="H28" s="142" t="s">
        <v>166</v>
      </c>
      <c r="I28" s="141"/>
      <c r="J28" s="141">
        <v>279.75</v>
      </c>
      <c r="K28" s="141"/>
    </row>
    <row r="29" spans="1:11" x14ac:dyDescent="0.2">
      <c r="A29" s="138">
        <v>44351</v>
      </c>
      <c r="B29" s="139" t="s">
        <v>73</v>
      </c>
      <c r="C29" s="140" t="s">
        <v>168</v>
      </c>
      <c r="D29" s="141" t="s">
        <v>167</v>
      </c>
      <c r="E29" s="141" t="s">
        <v>167</v>
      </c>
      <c r="F29" s="141">
        <v>-50</v>
      </c>
      <c r="G29" s="141"/>
      <c r="H29" s="142" t="s">
        <v>169</v>
      </c>
      <c r="I29" s="141">
        <v>5615.54</v>
      </c>
      <c r="J29" s="141"/>
      <c r="K29" s="141"/>
    </row>
    <row r="30" spans="1:11" x14ac:dyDescent="0.2">
      <c r="A30" s="138">
        <v>44351</v>
      </c>
      <c r="B30" s="139" t="s">
        <v>79</v>
      </c>
      <c r="C30" s="140" t="s">
        <v>27</v>
      </c>
      <c r="D30" s="141" t="s">
        <v>57</v>
      </c>
      <c r="E30" s="143" t="s">
        <v>74</v>
      </c>
      <c r="F30" s="141"/>
      <c r="G30" s="141">
        <v>100</v>
      </c>
      <c r="H30" s="144" t="s">
        <v>170</v>
      </c>
      <c r="I30" s="141"/>
      <c r="J30" s="141"/>
      <c r="K30" s="141">
        <v>11000</v>
      </c>
    </row>
    <row r="31" spans="1:11" x14ac:dyDescent="0.2">
      <c r="A31" s="138">
        <v>44351</v>
      </c>
      <c r="B31" s="139" t="s">
        <v>106</v>
      </c>
      <c r="C31" s="140" t="s">
        <v>27</v>
      </c>
      <c r="D31" s="141" t="s">
        <v>57</v>
      </c>
      <c r="E31" s="143" t="s">
        <v>75</v>
      </c>
      <c r="F31" s="141">
        <v>-100</v>
      </c>
      <c r="G31" s="141"/>
      <c r="H31" s="142" t="s">
        <v>170</v>
      </c>
      <c r="I31" s="141"/>
      <c r="J31" s="141">
        <v>179.75</v>
      </c>
      <c r="K31" s="141"/>
    </row>
    <row r="32" spans="1:11" x14ac:dyDescent="0.2">
      <c r="A32" s="138">
        <v>44354</v>
      </c>
      <c r="B32" s="139" t="s">
        <v>73</v>
      </c>
      <c r="C32" s="140" t="s">
        <v>24</v>
      </c>
      <c r="D32" s="141" t="s">
        <v>57</v>
      </c>
      <c r="E32" s="141" t="s">
        <v>74</v>
      </c>
      <c r="F32" s="141">
        <v>-100</v>
      </c>
      <c r="G32" s="141"/>
      <c r="H32" s="142"/>
      <c r="I32" s="141">
        <v>5515.54</v>
      </c>
      <c r="J32" s="141"/>
      <c r="K32" s="141"/>
    </row>
    <row r="33" spans="1:11" x14ac:dyDescent="0.2">
      <c r="A33" s="138">
        <v>44354</v>
      </c>
      <c r="B33" s="139" t="s">
        <v>73</v>
      </c>
      <c r="C33" s="140" t="s">
        <v>32</v>
      </c>
      <c r="D33" s="141" t="s">
        <v>57</v>
      </c>
      <c r="E33" s="141" t="s">
        <v>75</v>
      </c>
      <c r="F33" s="141">
        <v>-150</v>
      </c>
      <c r="G33" s="141"/>
      <c r="H33" s="142"/>
      <c r="I33" s="141">
        <v>5365.54</v>
      </c>
      <c r="J33" s="141"/>
      <c r="K33" s="141"/>
    </row>
  </sheetData>
  <phoneticPr fontId="24" type="noConversion"/>
  <conditionalFormatting sqref="F1">
    <cfRule type="cellIs" dxfId="102" priority="22" operator="lessThan">
      <formula>0</formula>
    </cfRule>
    <cfRule type="cellIs" dxfId="101" priority="23" operator="greaterThanOrEqual">
      <formula>0</formula>
    </cfRule>
  </conditionalFormatting>
  <conditionalFormatting sqref="A6:K9750">
    <cfRule type="expression" dxfId="100" priority="19">
      <formula>$D6="LA BANQUE POSTALE - CP"</formula>
    </cfRule>
    <cfRule type="expression" dxfId="99" priority="20">
      <formula>$D6="LA BANQUE POSTALE - CJ"</formula>
    </cfRule>
    <cfRule type="expression" dxfId="98" priority="21">
      <formula>$D6="LIVRET A - CP"</formula>
    </cfRule>
  </conditionalFormatting>
  <conditionalFormatting sqref="F3:G3">
    <cfRule type="cellIs" dxfId="97" priority="16" operator="lessThan">
      <formula>0</formula>
    </cfRule>
    <cfRule type="cellIs" dxfId="96" priority="17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2</xdr:col>
                <xdr:colOff>228600</xdr:colOff>
                <xdr:row>2</xdr:row>
                <xdr:rowOff>104775</xdr:rowOff>
              </from>
              <to>
                <xdr:col>2</xdr:col>
                <xdr:colOff>1657350</xdr:colOff>
                <xdr:row>2</xdr:row>
                <xdr:rowOff>428625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34"/>
  <sheetViews>
    <sheetView showGridLines="0" zoomScale="80" zoomScaleNormal="8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V14" sqref="V14"/>
    </sheetView>
  </sheetViews>
  <sheetFormatPr baseColWidth="10" defaultRowHeight="12.75" x14ac:dyDescent="0.2"/>
  <cols>
    <col min="1" max="1" width="28.7109375" bestFit="1" customWidth="1"/>
    <col min="2" max="2" width="28" bestFit="1" customWidth="1"/>
    <col min="3" max="3" width="12" bestFit="1" customWidth="1"/>
    <col min="4" max="4" width="1" customWidth="1"/>
    <col min="5" max="5" width="26.85546875" bestFit="1" customWidth="1"/>
    <col min="6" max="6" width="6.5703125" bestFit="1" customWidth="1"/>
    <col min="7" max="8" width="16.140625" customWidth="1"/>
    <col min="9" max="9" width="26.85546875" bestFit="1" customWidth="1"/>
    <col min="10" max="10" width="6.5703125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157" bestFit="1" customWidth="1"/>
    <col min="22" max="22" width="15" customWidth="1"/>
    <col min="23" max="23" width="12" bestFit="1" customWidth="1"/>
    <col min="24" max="24" width="9.85546875" style="111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2" ht="18.75" x14ac:dyDescent="0.2">
      <c r="A1" s="98" t="s">
        <v>102</v>
      </c>
      <c r="B1" s="112"/>
      <c r="C1" s="112"/>
      <c r="D1" s="112"/>
      <c r="E1" s="164">
        <f ca="1">TODAY()</f>
        <v>44353</v>
      </c>
      <c r="F1" s="164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59"/>
      <c r="V1" s="113"/>
    </row>
    <row r="2" spans="1:22" ht="15.75" x14ac:dyDescent="0.2">
      <c r="A2" s="112"/>
      <c r="B2" s="112"/>
      <c r="C2" s="112"/>
      <c r="D2" s="112"/>
      <c r="E2" s="112"/>
      <c r="F2" s="112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7" t="s">
        <v>119</v>
      </c>
      <c r="T2" s="158" t="s">
        <v>120</v>
      </c>
      <c r="U2" s="160" t="s">
        <v>121</v>
      </c>
      <c r="V2" s="171" t="s">
        <v>130</v>
      </c>
    </row>
    <row r="3" spans="1:22" ht="15.75" x14ac:dyDescent="0.2">
      <c r="A3" s="84" t="s">
        <v>123</v>
      </c>
      <c r="B3" t="s">
        <v>146</v>
      </c>
      <c r="C3" s="112"/>
      <c r="D3" s="112"/>
      <c r="E3" s="112"/>
      <c r="F3" s="112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113"/>
      <c r="R3" s="113"/>
      <c r="S3" s="165">
        <f>Données!E3</f>
        <v>5365.54</v>
      </c>
      <c r="T3" s="167">
        <f>Données!F3</f>
        <v>179.75</v>
      </c>
      <c r="U3" s="169">
        <f>Données!G3</f>
        <v>11000</v>
      </c>
      <c r="V3" s="172"/>
    </row>
    <row r="4" spans="1:22" ht="15.75" x14ac:dyDescent="0.2">
      <c r="A4" s="173" t="s">
        <v>30</v>
      </c>
      <c r="B4" t="s">
        <v>73</v>
      </c>
      <c r="C4" s="112"/>
      <c r="D4" s="112"/>
      <c r="E4" s="112"/>
      <c r="F4" s="112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66"/>
      <c r="T4" s="168"/>
      <c r="U4" s="170"/>
      <c r="V4" s="172"/>
    </row>
    <row r="5" spans="1:22" ht="15.75" x14ac:dyDescent="0.2">
      <c r="A5" s="112"/>
      <c r="B5" s="112"/>
      <c r="C5" s="112"/>
      <c r="D5" s="112"/>
      <c r="E5" s="112"/>
      <c r="F5" s="112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59"/>
      <c r="V5" s="113"/>
    </row>
    <row r="6" spans="1:22" x14ac:dyDescent="0.2">
      <c r="A6" s="115" t="s">
        <v>117</v>
      </c>
      <c r="B6" t="s">
        <v>115</v>
      </c>
      <c r="C6" t="s">
        <v>116</v>
      </c>
      <c r="E6" s="84" t="s">
        <v>29</v>
      </c>
      <c r="F6" t="s">
        <v>118</v>
      </c>
      <c r="U6" s="161" t="s">
        <v>126</v>
      </c>
      <c r="V6" s="156" t="s">
        <v>127</v>
      </c>
    </row>
    <row r="7" spans="1:22" x14ac:dyDescent="0.2">
      <c r="A7" s="8" t="s">
        <v>24</v>
      </c>
      <c r="B7" s="85">
        <v>-709.99000000000012</v>
      </c>
      <c r="C7" s="85"/>
      <c r="E7" s="8" t="s">
        <v>73</v>
      </c>
      <c r="F7" s="121">
        <v>17</v>
      </c>
      <c r="U7" s="118">
        <v>44351</v>
      </c>
      <c r="V7" s="85">
        <v>5265.54</v>
      </c>
    </row>
    <row r="8" spans="1:22" x14ac:dyDescent="0.2">
      <c r="A8" s="120" t="s">
        <v>55</v>
      </c>
      <c r="B8" s="85">
        <v>-395.09000000000003</v>
      </c>
      <c r="C8" s="85"/>
      <c r="E8" s="120" t="s">
        <v>24</v>
      </c>
      <c r="F8" s="121">
        <v>10</v>
      </c>
      <c r="U8" s="119"/>
    </row>
    <row r="9" spans="1:22" x14ac:dyDescent="0.2">
      <c r="A9" s="145" t="s">
        <v>60</v>
      </c>
      <c r="B9" s="85">
        <v>-55.67</v>
      </c>
      <c r="C9" s="85"/>
      <c r="E9" s="120" t="s">
        <v>27</v>
      </c>
      <c r="F9" s="121">
        <v>4</v>
      </c>
      <c r="U9" s="119"/>
    </row>
    <row r="10" spans="1:22" x14ac:dyDescent="0.2">
      <c r="A10" s="145" t="s">
        <v>63</v>
      </c>
      <c r="B10" s="85">
        <v>-258.42</v>
      </c>
      <c r="C10" s="85"/>
      <c r="E10" s="120" t="s">
        <v>32</v>
      </c>
      <c r="F10" s="121">
        <v>1</v>
      </c>
      <c r="U10" s="119"/>
    </row>
    <row r="11" spans="1:22" x14ac:dyDescent="0.2">
      <c r="A11" s="145" t="s">
        <v>41</v>
      </c>
      <c r="B11" s="85">
        <v>-81</v>
      </c>
      <c r="C11" s="85"/>
      <c r="E11" s="120" t="s">
        <v>128</v>
      </c>
      <c r="F11" s="121">
        <v>1</v>
      </c>
      <c r="U11" s="119"/>
    </row>
    <row r="12" spans="1:22" x14ac:dyDescent="0.2">
      <c r="A12" s="120" t="s">
        <v>57</v>
      </c>
      <c r="B12" s="85">
        <v>-100</v>
      </c>
      <c r="C12" s="85"/>
      <c r="E12" s="120" t="s">
        <v>168</v>
      </c>
      <c r="F12" s="121">
        <v>1</v>
      </c>
      <c r="U12" s="119"/>
    </row>
    <row r="13" spans="1:22" x14ac:dyDescent="0.2">
      <c r="A13" s="145" t="s">
        <v>74</v>
      </c>
      <c r="B13" s="85">
        <v>-100</v>
      </c>
      <c r="C13" s="85"/>
      <c r="E13" s="8" t="s">
        <v>106</v>
      </c>
      <c r="F13" s="121">
        <v>8</v>
      </c>
      <c r="U13" s="119"/>
    </row>
    <row r="14" spans="1:22" x14ac:dyDescent="0.2">
      <c r="A14" s="120" t="s">
        <v>51</v>
      </c>
      <c r="B14" s="85">
        <v>-147.57999999999998</v>
      </c>
      <c r="C14" s="85"/>
      <c r="E14" s="120" t="s">
        <v>24</v>
      </c>
      <c r="F14" s="121">
        <v>2</v>
      </c>
      <c r="U14" s="119"/>
    </row>
    <row r="15" spans="1:22" x14ac:dyDescent="0.2">
      <c r="A15" s="145" t="s">
        <v>91</v>
      </c>
      <c r="B15" s="85">
        <v>-147.57999999999998</v>
      </c>
      <c r="C15" s="85"/>
      <c r="E15" s="120" t="s">
        <v>27</v>
      </c>
      <c r="F15" s="121">
        <v>1</v>
      </c>
      <c r="U15" s="119"/>
    </row>
    <row r="16" spans="1:22" x14ac:dyDescent="0.2">
      <c r="A16" s="120" t="s">
        <v>58</v>
      </c>
      <c r="B16" s="85">
        <v>-67.319999999999993</v>
      </c>
      <c r="C16" s="85"/>
      <c r="E16" s="120" t="s">
        <v>32</v>
      </c>
      <c r="F16" s="121">
        <v>5</v>
      </c>
      <c r="U16" s="119"/>
    </row>
    <row r="17" spans="1:21" x14ac:dyDescent="0.2">
      <c r="A17" s="145" t="s">
        <v>33</v>
      </c>
      <c r="B17" s="85">
        <v>-58.87</v>
      </c>
      <c r="C17" s="85"/>
      <c r="E17" s="8" t="s">
        <v>79</v>
      </c>
      <c r="F17" s="121">
        <v>3</v>
      </c>
      <c r="U17" s="119"/>
    </row>
    <row r="18" spans="1:21" x14ac:dyDescent="0.2">
      <c r="A18" s="145" t="s">
        <v>59</v>
      </c>
      <c r="B18" s="85">
        <v>-8.4499999999999993</v>
      </c>
      <c r="C18" s="85"/>
      <c r="E18" s="120" t="s">
        <v>27</v>
      </c>
      <c r="F18" s="121">
        <v>3</v>
      </c>
      <c r="U18" s="119"/>
    </row>
    <row r="19" spans="1:21" x14ac:dyDescent="0.2">
      <c r="A19" s="8" t="s">
        <v>27</v>
      </c>
      <c r="B19" s="85">
        <v>-3510</v>
      </c>
      <c r="C19" s="85">
        <v>2016.06</v>
      </c>
      <c r="U19" s="119"/>
    </row>
    <row r="20" spans="1:21" x14ac:dyDescent="0.2">
      <c r="A20" s="120" t="s">
        <v>57</v>
      </c>
      <c r="B20" s="85">
        <v>-3510</v>
      </c>
      <c r="C20" s="85">
        <v>2016.06</v>
      </c>
    </row>
    <row r="21" spans="1:21" x14ac:dyDescent="0.2">
      <c r="A21" s="145" t="s">
        <v>74</v>
      </c>
      <c r="B21" s="85"/>
      <c r="C21" s="85">
        <v>16.059999999999999</v>
      </c>
    </row>
    <row r="22" spans="1:21" x14ac:dyDescent="0.2">
      <c r="A22" s="145" t="s">
        <v>75</v>
      </c>
      <c r="B22" s="85">
        <v>-10</v>
      </c>
      <c r="C22" s="85"/>
    </row>
    <row r="23" spans="1:21" x14ac:dyDescent="0.2">
      <c r="A23" s="145" t="s">
        <v>85</v>
      </c>
      <c r="B23" s="85"/>
      <c r="C23" s="85">
        <v>2000</v>
      </c>
    </row>
    <row r="24" spans="1:21" x14ac:dyDescent="0.2">
      <c r="A24" s="145" t="s">
        <v>129</v>
      </c>
      <c r="B24" s="85">
        <v>-3500</v>
      </c>
      <c r="C24" s="85"/>
    </row>
    <row r="25" spans="1:21" x14ac:dyDescent="0.2">
      <c r="A25" s="8" t="s">
        <v>32</v>
      </c>
      <c r="B25" s="85">
        <v>-150</v>
      </c>
      <c r="C25" s="85"/>
    </row>
    <row r="26" spans="1:21" x14ac:dyDescent="0.2">
      <c r="A26" s="120" t="s">
        <v>57</v>
      </c>
      <c r="B26" s="85">
        <v>-150</v>
      </c>
      <c r="C26" s="85"/>
    </row>
    <row r="27" spans="1:21" x14ac:dyDescent="0.2">
      <c r="A27" s="145" t="s">
        <v>75</v>
      </c>
      <c r="B27" s="85">
        <v>-150</v>
      </c>
      <c r="C27" s="85"/>
    </row>
    <row r="28" spans="1:21" x14ac:dyDescent="0.2">
      <c r="A28" s="8" t="s">
        <v>128</v>
      </c>
      <c r="B28" s="85"/>
      <c r="C28" s="85">
        <v>3500.17</v>
      </c>
    </row>
    <row r="29" spans="1:21" x14ac:dyDescent="0.2">
      <c r="A29" s="120" t="s">
        <v>57</v>
      </c>
      <c r="B29" s="85"/>
      <c r="C29" s="85">
        <v>3500.17</v>
      </c>
    </row>
    <row r="30" spans="1:21" x14ac:dyDescent="0.2">
      <c r="A30" s="145" t="s">
        <v>129</v>
      </c>
      <c r="B30" s="85"/>
      <c r="C30" s="85">
        <v>3500.17</v>
      </c>
    </row>
    <row r="31" spans="1:21" x14ac:dyDescent="0.2">
      <c r="A31" s="8" t="s">
        <v>168</v>
      </c>
      <c r="B31" s="85">
        <v>-50</v>
      </c>
      <c r="C31" s="85"/>
    </row>
    <row r="32" spans="1:21" x14ac:dyDescent="0.2">
      <c r="A32" s="120" t="s">
        <v>167</v>
      </c>
      <c r="B32" s="85">
        <v>-50</v>
      </c>
      <c r="C32" s="85"/>
    </row>
    <row r="33" spans="1:3" x14ac:dyDescent="0.2">
      <c r="A33" s="145" t="s">
        <v>167</v>
      </c>
      <c r="B33" s="85">
        <v>-50</v>
      </c>
      <c r="C33" s="85"/>
    </row>
    <row r="34" spans="1:3" x14ac:dyDescent="0.2">
      <c r="A34" s="8" t="s">
        <v>114</v>
      </c>
      <c r="B34" s="85">
        <v>-4419.99</v>
      </c>
      <c r="C34" s="85">
        <v>5516.23</v>
      </c>
    </row>
  </sheetData>
  <mergeCells count="5">
    <mergeCell ref="E1:F1"/>
    <mergeCell ref="S3:S4"/>
    <mergeCell ref="T3:T4"/>
    <mergeCell ref="U3:U4"/>
    <mergeCell ref="V2:V4"/>
  </mergeCell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2185D-43F7-426B-8D4B-05E061418442}">
  <sheetPr codeName="Feuil2"/>
  <dimension ref="A1:R9"/>
  <sheetViews>
    <sheetView tabSelected="1" workbookViewId="0">
      <selection activeCell="F33" sqref="F33"/>
    </sheetView>
  </sheetViews>
  <sheetFormatPr baseColWidth="10" defaultRowHeight="12.75" x14ac:dyDescent="0.2"/>
  <cols>
    <col min="1" max="1" width="26.140625" style="154" customWidth="1"/>
    <col min="2" max="2" width="21.7109375" style="154" customWidth="1"/>
    <col min="3" max="3" width="19.42578125" style="154" customWidth="1"/>
    <col min="4" max="4" width="7.42578125" style="155" customWidth="1"/>
    <col min="5" max="16" width="13.42578125" style="154" customWidth="1"/>
    <col min="17" max="17" width="11.42578125" style="154"/>
    <col min="18" max="18" width="29.28515625" style="154" customWidth="1"/>
    <col min="19" max="16384" width="11.42578125" style="154"/>
  </cols>
  <sheetData>
    <row r="1" spans="1:18" s="149" customFormat="1" ht="13.5" thickBot="1" x14ac:dyDescent="0.25">
      <c r="A1" s="146" t="s">
        <v>30</v>
      </c>
      <c r="B1" s="147" t="s">
        <v>1</v>
      </c>
      <c r="C1" s="147" t="s">
        <v>20</v>
      </c>
      <c r="D1" s="148" t="s">
        <v>145</v>
      </c>
      <c r="E1" s="146" t="s">
        <v>131</v>
      </c>
      <c r="F1" s="146" t="s">
        <v>132</v>
      </c>
      <c r="G1" s="146" t="s">
        <v>133</v>
      </c>
      <c r="H1" s="146" t="s">
        <v>134</v>
      </c>
      <c r="I1" s="146" t="s">
        <v>135</v>
      </c>
      <c r="J1" s="146" t="s">
        <v>136</v>
      </c>
      <c r="K1" s="146" t="s">
        <v>137</v>
      </c>
      <c r="L1" s="146" t="s">
        <v>138</v>
      </c>
      <c r="M1" s="146" t="s">
        <v>139</v>
      </c>
      <c r="N1" s="146" t="s">
        <v>140</v>
      </c>
      <c r="O1" s="146" t="s">
        <v>141</v>
      </c>
      <c r="P1" s="146" t="s">
        <v>142</v>
      </c>
      <c r="Q1" s="146" t="s">
        <v>143</v>
      </c>
      <c r="R1" s="146" t="s">
        <v>28</v>
      </c>
    </row>
    <row r="2" spans="1:18" x14ac:dyDescent="0.2">
      <c r="A2" s="150" t="s">
        <v>106</v>
      </c>
      <c r="B2" s="151" t="s">
        <v>57</v>
      </c>
      <c r="C2" s="151" t="s">
        <v>75</v>
      </c>
      <c r="D2" s="152">
        <v>28</v>
      </c>
      <c r="E2" s="153">
        <v>-100</v>
      </c>
      <c r="F2" s="153">
        <v>-100</v>
      </c>
      <c r="G2" s="153">
        <v>-100</v>
      </c>
      <c r="H2" s="153">
        <v>-100</v>
      </c>
      <c r="I2" s="153">
        <v>-100</v>
      </c>
      <c r="J2" s="153">
        <v>-100</v>
      </c>
      <c r="K2" s="153">
        <v>-100</v>
      </c>
      <c r="L2" s="153">
        <v>-100</v>
      </c>
      <c r="M2" s="153">
        <v>-100</v>
      </c>
      <c r="N2" s="153">
        <v>-100</v>
      </c>
      <c r="O2" s="153">
        <v>-100</v>
      </c>
      <c r="P2" s="153">
        <v>-100</v>
      </c>
      <c r="Q2" s="151" t="s">
        <v>144</v>
      </c>
      <c r="R2" s="150" t="s">
        <v>170</v>
      </c>
    </row>
    <row r="3" spans="1:18" x14ac:dyDescent="0.2">
      <c r="A3" s="153" t="s">
        <v>79</v>
      </c>
      <c r="B3" s="151" t="s">
        <v>57</v>
      </c>
      <c r="C3" s="151" t="s">
        <v>74</v>
      </c>
      <c r="D3" s="152">
        <v>28</v>
      </c>
      <c r="E3" s="153">
        <v>100</v>
      </c>
      <c r="F3" s="153">
        <v>100</v>
      </c>
      <c r="G3" s="153">
        <v>100</v>
      </c>
      <c r="H3" s="153">
        <v>100</v>
      </c>
      <c r="I3" s="153">
        <v>100</v>
      </c>
      <c r="J3" s="153">
        <v>100</v>
      </c>
      <c r="K3" s="153">
        <v>100</v>
      </c>
      <c r="L3" s="153">
        <v>100</v>
      </c>
      <c r="M3" s="153">
        <v>100</v>
      </c>
      <c r="N3" s="153">
        <v>100</v>
      </c>
      <c r="O3" s="153">
        <v>100</v>
      </c>
      <c r="P3" s="153">
        <v>100</v>
      </c>
      <c r="Q3" s="151" t="s">
        <v>27</v>
      </c>
      <c r="R3" s="153" t="s">
        <v>174</v>
      </c>
    </row>
    <row r="4" spans="1:18" x14ac:dyDescent="0.2">
      <c r="A4" s="153" t="s">
        <v>106</v>
      </c>
      <c r="B4" s="151" t="s">
        <v>57</v>
      </c>
      <c r="C4" s="151" t="s">
        <v>85</v>
      </c>
      <c r="D4" s="152">
        <v>31</v>
      </c>
      <c r="E4" s="153">
        <v>2000</v>
      </c>
      <c r="F4" s="153">
        <v>2000</v>
      </c>
      <c r="G4" s="153">
        <v>2000</v>
      </c>
      <c r="H4" s="153">
        <v>2000</v>
      </c>
      <c r="I4" s="153">
        <v>2000</v>
      </c>
      <c r="J4" s="153">
        <v>2000</v>
      </c>
      <c r="K4" s="153">
        <v>2000</v>
      </c>
      <c r="L4" s="153">
        <v>2000</v>
      </c>
      <c r="M4" s="153">
        <v>2000</v>
      </c>
      <c r="N4" s="153">
        <v>2000</v>
      </c>
      <c r="O4" s="153">
        <v>2000</v>
      </c>
      <c r="P4" s="153">
        <v>2000</v>
      </c>
      <c r="Q4" s="151" t="s">
        <v>27</v>
      </c>
      <c r="R4" s="153" t="s">
        <v>148</v>
      </c>
    </row>
    <row r="5" spans="1:18" x14ac:dyDescent="0.2">
      <c r="A5" s="153" t="s">
        <v>73</v>
      </c>
      <c r="B5" s="151" t="s">
        <v>94</v>
      </c>
      <c r="C5" s="151" t="s">
        <v>108</v>
      </c>
      <c r="D5" s="152">
        <v>7</v>
      </c>
      <c r="E5" s="153">
        <v>-11.99</v>
      </c>
      <c r="F5" s="153">
        <v>-11.99</v>
      </c>
      <c r="G5" s="153">
        <v>-11.99</v>
      </c>
      <c r="H5" s="153">
        <v>-11.99</v>
      </c>
      <c r="I5" s="153">
        <v>-11.99</v>
      </c>
      <c r="J5" s="153">
        <v>-11.99</v>
      </c>
      <c r="K5" s="153">
        <v>-11.99</v>
      </c>
      <c r="L5" s="153">
        <v>-11.99</v>
      </c>
      <c r="M5" s="153">
        <v>-11.99</v>
      </c>
      <c r="N5" s="153">
        <v>-11.99</v>
      </c>
      <c r="O5" s="153">
        <v>-11.99</v>
      </c>
      <c r="P5" s="153">
        <v>-11.99</v>
      </c>
      <c r="Q5" s="151" t="s">
        <v>144</v>
      </c>
      <c r="R5" s="153" t="s">
        <v>171</v>
      </c>
    </row>
    <row r="6" spans="1:18" x14ac:dyDescent="0.2">
      <c r="A6" s="153" t="s">
        <v>73</v>
      </c>
      <c r="B6" s="151" t="s">
        <v>94</v>
      </c>
      <c r="C6" s="151" t="s">
        <v>108</v>
      </c>
      <c r="D6" s="152">
        <v>7</v>
      </c>
      <c r="E6" s="153">
        <v>-11.99</v>
      </c>
      <c r="F6" s="153">
        <v>-11.99</v>
      </c>
      <c r="G6" s="153">
        <v>-11.99</v>
      </c>
      <c r="H6" s="153">
        <v>-11.99</v>
      </c>
      <c r="I6" s="153">
        <v>-11.99</v>
      </c>
      <c r="J6" s="153">
        <v>-11.99</v>
      </c>
      <c r="K6" s="153">
        <v>-11.99</v>
      </c>
      <c r="L6" s="153">
        <v>-11.99</v>
      </c>
      <c r="M6" s="153">
        <v>-11.99</v>
      </c>
      <c r="N6" s="153">
        <v>-11.99</v>
      </c>
      <c r="O6" s="153">
        <v>-11.99</v>
      </c>
      <c r="P6" s="153">
        <v>-11.99</v>
      </c>
      <c r="Q6" s="151" t="s">
        <v>144</v>
      </c>
      <c r="R6" s="153" t="s">
        <v>172</v>
      </c>
    </row>
    <row r="7" spans="1:18" x14ac:dyDescent="0.2">
      <c r="A7" s="153" t="s">
        <v>106</v>
      </c>
      <c r="B7" s="151" t="s">
        <v>94</v>
      </c>
      <c r="C7" s="151" t="s">
        <v>108</v>
      </c>
      <c r="D7" s="152">
        <v>17</v>
      </c>
      <c r="E7" s="153">
        <v>-12.99</v>
      </c>
      <c r="F7" s="153">
        <v>-12.99</v>
      </c>
      <c r="G7" s="153">
        <v>-12.99</v>
      </c>
      <c r="H7" s="153">
        <v>-12.99</v>
      </c>
      <c r="I7" s="153">
        <v>-12.99</v>
      </c>
      <c r="J7" s="153">
        <v>-12.99</v>
      </c>
      <c r="K7" s="153">
        <v>-12.99</v>
      </c>
      <c r="L7" s="153">
        <v>-12.99</v>
      </c>
      <c r="M7" s="153">
        <v>-12.99</v>
      </c>
      <c r="N7" s="153">
        <v>-12.99</v>
      </c>
      <c r="O7" s="153">
        <v>-12.99</v>
      </c>
      <c r="P7" s="153">
        <v>-12.99</v>
      </c>
      <c r="Q7" s="151" t="s">
        <v>144</v>
      </c>
      <c r="R7" s="153" t="s">
        <v>173</v>
      </c>
    </row>
    <row r="8" spans="1:18" x14ac:dyDescent="0.2">
      <c r="A8" s="153" t="s">
        <v>73</v>
      </c>
      <c r="B8" s="151" t="s">
        <v>57</v>
      </c>
      <c r="C8" s="151" t="s">
        <v>48</v>
      </c>
      <c r="D8" s="152">
        <v>17</v>
      </c>
      <c r="E8" s="153">
        <v>-13</v>
      </c>
      <c r="F8" s="153">
        <v>-13</v>
      </c>
      <c r="G8" s="153">
        <v>-13</v>
      </c>
      <c r="H8" s="153">
        <v>-13</v>
      </c>
      <c r="I8" s="153">
        <v>-13</v>
      </c>
      <c r="J8" s="153">
        <v>-13</v>
      </c>
      <c r="K8" s="153">
        <v>-13</v>
      </c>
      <c r="L8" s="153">
        <v>-13</v>
      </c>
      <c r="M8" s="153">
        <v>-13</v>
      </c>
      <c r="N8" s="153">
        <v>-13</v>
      </c>
      <c r="O8" s="153">
        <v>-13</v>
      </c>
      <c r="P8" s="153">
        <v>-13</v>
      </c>
      <c r="Q8" s="151" t="s">
        <v>144</v>
      </c>
      <c r="R8" s="153" t="s">
        <v>175</v>
      </c>
    </row>
    <row r="9" spans="1:18" x14ac:dyDescent="0.2">
      <c r="A9" s="153" t="s">
        <v>73</v>
      </c>
      <c r="B9" s="151" t="s">
        <v>57</v>
      </c>
      <c r="C9" s="151" t="s">
        <v>48</v>
      </c>
      <c r="D9" s="152">
        <v>17</v>
      </c>
      <c r="E9" s="153">
        <v>-180</v>
      </c>
      <c r="F9" s="153">
        <v>-180</v>
      </c>
      <c r="G9" s="153">
        <v>-180</v>
      </c>
      <c r="H9" s="153">
        <v>-180</v>
      </c>
      <c r="I9" s="153">
        <v>-180</v>
      </c>
      <c r="J9" s="153">
        <v>-180</v>
      </c>
      <c r="K9" s="153">
        <v>-180</v>
      </c>
      <c r="L9" s="153">
        <v>-180</v>
      </c>
      <c r="M9" s="153">
        <v>-180</v>
      </c>
      <c r="N9" s="153">
        <v>-180</v>
      </c>
      <c r="O9" s="153">
        <v>-180</v>
      </c>
      <c r="P9" s="153">
        <v>-180</v>
      </c>
      <c r="Q9" s="151" t="s">
        <v>144</v>
      </c>
      <c r="R9" s="153" t="s">
        <v>176</v>
      </c>
    </row>
  </sheetData>
  <conditionalFormatting sqref="B2:D9">
    <cfRule type="expression" dxfId="55" priority="7">
      <formula>$G2="LA BANQUE POSTALE - CP"</formula>
    </cfRule>
    <cfRule type="expression" dxfId="54" priority="8">
      <formula>$G2="LA BANQUE POSTALE - CJ"</formula>
    </cfRule>
    <cfRule type="expression" dxfId="53" priority="9">
      <formula>$G2="LIVRET A - CP"</formula>
    </cfRule>
  </conditionalFormatting>
  <conditionalFormatting sqref="A2">
    <cfRule type="expression" dxfId="52" priority="1">
      <formula>$C2="LA BANQUE POSTALE - CP"</formula>
    </cfRule>
    <cfRule type="expression" dxfId="51" priority="2">
      <formula>$C2="LA BANQUE POSTALE - CJ"</formula>
    </cfRule>
    <cfRule type="expression" dxfId="50" priority="3">
      <formula>$C2="LIVRET A - CP"</formula>
    </cfRule>
  </conditionalFormatting>
  <dataValidations count="2">
    <dataValidation type="list" allowBlank="1" showInputMessage="1" showErrorMessage="1" sqref="A1:A1048576" xr:uid="{E67C3C6C-EC5D-4FD7-997E-2EFA0CAB8593}">
      <formula1>T_Comptes</formula1>
    </dataValidation>
    <dataValidation type="list" allowBlank="1" showInputMessage="1" showErrorMessage="1" sqref="B1:B1048576" xr:uid="{D9D182E6-6DD8-481C-951C-979DA82E7A93}">
      <formula1>s_Catégories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D17B03-40B7-4FD9-B531-CB65BD83DC8A}">
          <x14:formula1>
            <xm:f>Listes!$O$2:$O$24</xm:f>
          </x14:formula1>
          <xm:sqref>C1:C1048576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H1" zoomScale="80" zoomScaleNormal="80" workbookViewId="0">
      <selection activeCell="W25" sqref="W25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 t="str">
        <f>G12</f>
        <v>x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57</v>
      </c>
      <c r="I2" s="3" t="s">
        <v>24</v>
      </c>
      <c r="K2" t="s">
        <v>73</v>
      </c>
      <c r="M2" s="7" t="str">
        <f t="shared" ref="M2:M23" si="0">INDEX($O$2:$Z$23,ROW()-1,MATCH(c_c,$O$1:$Z$1,0))</f>
        <v>Dépôt</v>
      </c>
      <c r="O2" s="19" t="s">
        <v>74</v>
      </c>
      <c r="P2" s="11" t="s">
        <v>108</v>
      </c>
      <c r="Q2" s="12" t="s">
        <v>80</v>
      </c>
      <c r="R2" s="10" t="s">
        <v>70</v>
      </c>
      <c r="S2" s="29" t="s">
        <v>99</v>
      </c>
      <c r="T2" s="31" t="s">
        <v>60</v>
      </c>
      <c r="U2" s="30" t="s">
        <v>47</v>
      </c>
      <c r="V2" s="17" t="s">
        <v>65</v>
      </c>
      <c r="W2" s="14" t="s">
        <v>66</v>
      </c>
      <c r="X2" s="49" t="s">
        <v>86</v>
      </c>
      <c r="Y2" s="16" t="s">
        <v>167</v>
      </c>
      <c r="Z2" s="20"/>
    </row>
    <row r="3" spans="1:26" x14ac:dyDescent="0.2">
      <c r="C3" s="3" t="s">
        <v>3</v>
      </c>
      <c r="E3" s="3">
        <v>2</v>
      </c>
      <c r="G3" s="38" t="s">
        <v>94</v>
      </c>
      <c r="I3" s="3" t="s">
        <v>25</v>
      </c>
      <c r="K3" s="3" t="s">
        <v>79</v>
      </c>
      <c r="M3" s="7" t="str">
        <f t="shared" si="0"/>
        <v>Retrait</v>
      </c>
      <c r="O3" s="19" t="s">
        <v>75</v>
      </c>
      <c r="P3" s="11" t="s">
        <v>46</v>
      </c>
      <c r="Q3" s="34" t="s">
        <v>71</v>
      </c>
      <c r="R3" s="15" t="s">
        <v>33</v>
      </c>
      <c r="S3" s="29" t="s">
        <v>34</v>
      </c>
      <c r="T3" s="33" t="s">
        <v>63</v>
      </c>
      <c r="U3" s="30" t="s">
        <v>31</v>
      </c>
      <c r="V3" s="17" t="s">
        <v>64</v>
      </c>
      <c r="W3" s="14" t="s">
        <v>37</v>
      </c>
      <c r="X3" s="49" t="s">
        <v>87</v>
      </c>
      <c r="Y3" s="16"/>
      <c r="Z3" s="21"/>
    </row>
    <row r="4" spans="1:26" x14ac:dyDescent="0.2">
      <c r="C4" s="3" t="s">
        <v>4</v>
      </c>
      <c r="E4" s="3">
        <v>3</v>
      </c>
      <c r="G4" s="39" t="s">
        <v>51</v>
      </c>
      <c r="I4" t="s">
        <v>76</v>
      </c>
      <c r="K4" s="54" t="s">
        <v>106</v>
      </c>
      <c r="M4" s="7" t="str">
        <f t="shared" si="0"/>
        <v>Salaire</v>
      </c>
      <c r="O4" s="19" t="s">
        <v>85</v>
      </c>
      <c r="P4" s="47" t="s">
        <v>82</v>
      </c>
      <c r="Q4" s="34" t="s">
        <v>69</v>
      </c>
      <c r="R4" s="15" t="s">
        <v>45</v>
      </c>
      <c r="S4" s="13" t="s">
        <v>49</v>
      </c>
      <c r="T4" s="32" t="s">
        <v>41</v>
      </c>
      <c r="U4" s="30" t="s">
        <v>77</v>
      </c>
      <c r="V4" s="16"/>
      <c r="W4" s="14" t="s">
        <v>98</v>
      </c>
      <c r="X4" s="49" t="s">
        <v>92</v>
      </c>
      <c r="Y4" s="16"/>
      <c r="Z4" s="21"/>
    </row>
    <row r="5" spans="1:26" x14ac:dyDescent="0.2">
      <c r="C5" s="3" t="s">
        <v>5</v>
      </c>
      <c r="E5" s="3">
        <v>4</v>
      </c>
      <c r="G5" s="40" t="s">
        <v>58</v>
      </c>
      <c r="I5" s="3" t="s">
        <v>32</v>
      </c>
      <c r="M5" s="7" t="str">
        <f t="shared" si="0"/>
        <v>Cotisation</v>
      </c>
      <c r="O5" s="19" t="s">
        <v>44</v>
      </c>
      <c r="P5" s="11" t="s">
        <v>81</v>
      </c>
      <c r="Q5" s="12" t="s">
        <v>84</v>
      </c>
      <c r="R5" s="10" t="s">
        <v>72</v>
      </c>
      <c r="S5" s="13" t="s">
        <v>40</v>
      </c>
      <c r="T5" s="18"/>
      <c r="U5" s="30" t="s">
        <v>83</v>
      </c>
      <c r="V5" s="16"/>
      <c r="W5" s="14" t="s">
        <v>93</v>
      </c>
      <c r="X5" s="49" t="s">
        <v>88</v>
      </c>
      <c r="Y5" s="16"/>
      <c r="Z5" s="21"/>
    </row>
    <row r="6" spans="1:26" x14ac:dyDescent="0.2">
      <c r="C6" s="3" t="s">
        <v>6</v>
      </c>
      <c r="E6" s="3">
        <v>5</v>
      </c>
      <c r="G6" s="41" t="s">
        <v>54</v>
      </c>
      <c r="I6" s="3" t="s">
        <v>26</v>
      </c>
      <c r="M6" s="7" t="str">
        <f t="shared" si="0"/>
        <v>Impôt</v>
      </c>
      <c r="O6" s="19" t="s">
        <v>48</v>
      </c>
      <c r="P6" s="16"/>
      <c r="Q6" s="12" t="s">
        <v>53</v>
      </c>
      <c r="R6" s="10" t="s">
        <v>59</v>
      </c>
      <c r="S6" s="13" t="s">
        <v>35</v>
      </c>
      <c r="T6" s="18"/>
      <c r="U6" s="30" t="s">
        <v>101</v>
      </c>
      <c r="V6" s="16"/>
      <c r="W6" s="14" t="s">
        <v>67</v>
      </c>
      <c r="X6" s="16"/>
      <c r="Y6" s="16"/>
      <c r="Z6" s="21"/>
    </row>
    <row r="7" spans="1:26" x14ac:dyDescent="0.2">
      <c r="C7" s="3" t="s">
        <v>7</v>
      </c>
      <c r="E7" s="3">
        <v>6</v>
      </c>
      <c r="G7" s="42" t="s">
        <v>55</v>
      </c>
      <c r="I7" s="3" t="s">
        <v>27</v>
      </c>
      <c r="M7" s="7" t="str">
        <f t="shared" si="0"/>
        <v>Taxe</v>
      </c>
      <c r="O7" s="19" t="s">
        <v>78</v>
      </c>
      <c r="P7" s="16"/>
      <c r="Q7" s="12" t="s">
        <v>52</v>
      </c>
      <c r="R7" s="10" t="s">
        <v>96</v>
      </c>
      <c r="S7" s="13" t="s">
        <v>97</v>
      </c>
      <c r="T7" s="16"/>
      <c r="U7" s="16"/>
      <c r="V7" s="16"/>
      <c r="W7" s="14" t="s">
        <v>68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61</v>
      </c>
      <c r="I8" t="s">
        <v>100</v>
      </c>
      <c r="M8" s="7" t="str">
        <f t="shared" si="0"/>
        <v>Intérêt</v>
      </c>
      <c r="O8" s="19" t="s">
        <v>95</v>
      </c>
      <c r="P8" s="16"/>
      <c r="Q8" s="12" t="s">
        <v>109</v>
      </c>
      <c r="R8" s="16"/>
      <c r="S8" s="16"/>
      <c r="T8" s="16"/>
      <c r="U8" s="16"/>
      <c r="V8" s="16"/>
      <c r="W8" s="14" t="s">
        <v>38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56</v>
      </c>
      <c r="I9" t="s">
        <v>128</v>
      </c>
      <c r="M9" s="7" t="str">
        <f t="shared" si="0"/>
        <v>Transfert</v>
      </c>
      <c r="O9" s="19" t="s">
        <v>129</v>
      </c>
      <c r="P9" s="16"/>
      <c r="Q9" s="12" t="s">
        <v>91</v>
      </c>
      <c r="R9" s="16"/>
      <c r="S9" s="16"/>
      <c r="T9" s="16"/>
      <c r="U9" s="16"/>
      <c r="V9" s="16"/>
      <c r="W9" s="14" t="s">
        <v>36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62</v>
      </c>
      <c r="M10" s="7">
        <f t="shared" si="0"/>
        <v>0</v>
      </c>
      <c r="O10" s="22"/>
      <c r="P10" s="16"/>
      <c r="Q10" s="16"/>
      <c r="R10" s="16"/>
      <c r="S10" s="16"/>
      <c r="T10" s="16"/>
      <c r="U10" s="16"/>
      <c r="V10" s="16"/>
      <c r="W10" s="14" t="s">
        <v>39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90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89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 t="s">
        <v>167</v>
      </c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42</v>
      </c>
      <c r="O24" t="s">
        <v>43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Q2:Q9">
    <sortCondition ref="Q2"/>
  </sortState>
  <dataValidations count="1">
    <dataValidation type="list" allowBlank="1" showInputMessage="1" showErrorMessage="1" sqref="O12" xr:uid="{36030AB0-5BBE-4586-AA3E-746C19695026}">
      <formula1>$O$2:$O$10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19</vt:i4>
      </vt:variant>
    </vt:vector>
  </HeadingPairs>
  <TitlesOfParts>
    <vt:vector size="24" baseType="lpstr">
      <vt:lpstr>Formulaire</vt:lpstr>
      <vt:lpstr>Données</vt:lpstr>
      <vt:lpstr>TcD</vt:lpstr>
      <vt:lpstr>Périodique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2021-06-06T16:59:23Z</dcterms:modified>
</cp:coreProperties>
</file>