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ADMINISTRATIF/-- Trésories/"/>
    </mc:Choice>
  </mc:AlternateContent>
  <xr:revisionPtr revIDLastSave="597" documentId="8_{DB7FBA4E-9428-4E09-9FE5-8746392E3702}" xr6:coauthVersionLast="46" xr6:coauthVersionMax="46" xr10:uidLastSave="{FC34F89F-2D4D-42B1-9749-D3097E0D96A6}"/>
  <bookViews>
    <workbookView xWindow="-120" yWindow="-120" windowWidth="29040" windowHeight="15840" activeTab="2" xr2:uid="{00000000-000D-0000-FFFF-FFFF00000000}"/>
  </bookViews>
  <sheets>
    <sheet name="Formulaire" sheetId="1" r:id="rId1"/>
    <sheet name="Données" sheetId="3" r:id="rId2"/>
    <sheet name="TcD" sheetId="4" r:id="rId3"/>
    <sheet name="Listes" sheetId="2" state="hidden" r:id="rId4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pivotCaches>
    <pivotCache cacheId="7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1" i="4" l="1"/>
  <c r="D3" i="1"/>
  <c r="M1" i="3" l="1"/>
  <c r="F3" i="3" l="1"/>
  <c r="S4" i="4" s="1"/>
  <c r="E3" i="3"/>
  <c r="R4" i="4" s="1"/>
  <c r="F1" i="3" l="1"/>
  <c r="C2" i="3"/>
  <c r="O1" i="2"/>
  <c r="G3" i="3"/>
  <c r="Z1" i="2"/>
  <c r="Y1" i="2"/>
  <c r="X1" i="2"/>
  <c r="W1" i="2"/>
  <c r="V1" i="2"/>
  <c r="U1" i="2"/>
  <c r="T1" i="2"/>
  <c r="S1" i="2"/>
  <c r="R1" i="2"/>
  <c r="Q1" i="2"/>
  <c r="P1" i="2"/>
  <c r="M2" i="3" l="1"/>
  <c r="T4" i="4"/>
  <c r="M3" i="2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sharedStrings.xml><?xml version="1.0" encoding="utf-8"?>
<sst xmlns="http://schemas.openxmlformats.org/spreadsheetml/2006/main" count="201" uniqueCount="130">
  <si>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</si>
  <si>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</si>
  <si>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</si>
  <si>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</si>
  <si>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</si>
  <si>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</si>
  <si>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</si>
  <si>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</si>
  <si>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</si>
  <si>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</si>
  <si>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</si>
  <si>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</si>
  <si>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</si>
  <si>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</si>
  <si>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</si>
  <si>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</si>
  <si>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</si>
  <si>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</si>
  <si>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</si>
  <si>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</si>
  <si>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</si>
  <si>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</si>
  <si>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</si>
  <si>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</si>
  <si>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</si>
  <si>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</si>
  <si>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</si>
  <si>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</si>
  <si>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</si>
  <si>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</si>
  <si>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</si>
  <si>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</si>
  <si>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Report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</si>
  <si>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</si>
  <si>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</si>
  <si>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</si>
  <si>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</si>
  <si>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</si>
  <si>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</si>
  <si>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</si>
  <si>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</si>
  <si>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</si>
  <si>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</si>
  <si>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</si>
  <si>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</si>
  <si>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</si>
  <si>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</si>
  <si>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</si>
  <si>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</si>
  <si>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</si>
  <si>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</si>
  <si>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</si>
  <si>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</si>
  <si>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</si>
  <si>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</si>
  <si>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</si>
  <si>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</si>
  <si>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</si>
  <si>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</si>
  <si>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</si>
  <si>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</si>
  <si>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</si>
  <si>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</si>
  <si>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</si>
  <si>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</si>
  <si>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</si>
  <si>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</si>
  <si>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</si>
  <si>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</si>
  <si>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</si>
  <si>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</si>
  <si>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</si>
  <si>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</si>
  <si>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</si>
  <si>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</si>
  <si>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</si>
  <si>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</si>
  <si>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</si>
  <si>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</si>
  <si>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</si>
  <si>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</si>
  <si>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</si>
  <si>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</si>
  <si>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</si>
  <si>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</si>
  <si>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</si>
  <si>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</si>
  <si>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</si>
  <si>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</si>
  <si>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</si>
  <si>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</si>
  <si>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</si>
  <si>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</si>
  <si>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</si>
  <si>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</si>
  <si>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</si>
  <si>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</si>
  <si>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</si>
  <si>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</si>
  <si>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</si>
  <si>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</si>
  <si>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</si>
  <si>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</si>
  <si>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</si>
  <si>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</si>
  <si>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</si>
  <si>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</si>
  <si>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</si>
  <si>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</si>
  <si>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</si>
  <si>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</si>
  <si>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</si>
  <si>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Au</t>
  </si>
  <si>
    <t>Solde BP-CJ
 B_Postale-CJ</t>
  </si>
  <si>
    <t>Solde BP-CP
B_Postale-CP
B_Postale-CJ
B_Postale-CP
BPostale-CP
Bpostale-CP
 La banque postale</t>
  </si>
  <si>
    <t>Solde Livret A
Livret A-CP
 Livret A</t>
  </si>
  <si>
    <t>Enreg.</t>
  </si>
  <si>
    <t>Total général</t>
  </si>
  <si>
    <t xml:space="preserve"> Débit(€)</t>
  </si>
  <si>
    <t xml:space="preserve"> Crédit(€)</t>
  </si>
  <si>
    <t>GESTION COMPTE</t>
  </si>
  <si>
    <t xml:space="preserve"> Mode</t>
  </si>
  <si>
    <t>Compte joint</t>
  </si>
  <si>
    <t>Compte perso</t>
  </si>
  <si>
    <t>Livret A</t>
  </si>
  <si>
    <t>test1</t>
  </si>
  <si>
    <t>test2</t>
  </si>
  <si>
    <t>test3</t>
  </si>
  <si>
    <t>test4</t>
  </si>
  <si>
    <t>test5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</si>
</sst>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21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b/>
      <sz val="18"/>
      <color theme="1" tint="4.9989318521683403E-2"/>
      <name val="Consolas"/>
      <family val="3"/>
    </font>
    <font>
      <b/>
      <sz val="8"/>
      <color theme="0"/>
      <name val="Consolas"/>
      <family val="3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otted">
        <color auto="1"/>
      </left>
      <right/>
      <top/>
      <bottom/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</borders>
  <cellStyleXfs count="2">
    <xf numFmtId="0" fontId="0" fillId="0" borderId="0"/>
    <xf numFmtId="0" fontId="1" fillId="0" borderId="0"/>
  </cellStyleXfs>
  <cellXfs count="140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2" fillId="0" borderId="0" xfId="0" applyFont="1"/>
    <xf numFmtId="0" fontId="12" fillId="16" borderId="13" xfId="0" applyFont="1" applyFill="1" applyBorder="1"/>
    <xf numFmtId="0" fontId="12" fillId="6" borderId="13" xfId="0" applyFont="1" applyFill="1" applyBorder="1"/>
    <xf numFmtId="0" fontId="12" fillId="7" borderId="13" xfId="0" applyFont="1" applyFill="1" applyBorder="1"/>
    <xf numFmtId="0" fontId="12" fillId="9" borderId="13" xfId="0" applyFont="1" applyFill="1" applyBorder="1"/>
    <xf numFmtId="0" fontId="12" fillId="14" borderId="13" xfId="0" applyFont="1" applyFill="1" applyBorder="1"/>
    <xf numFmtId="0" fontId="12" fillId="12" borderId="13" xfId="0" applyFont="1" applyFill="1" applyBorder="1"/>
    <xf numFmtId="0" fontId="12" fillId="8" borderId="13" xfId="0" applyFont="1" applyFill="1" applyBorder="1"/>
    <xf numFmtId="0" fontId="12" fillId="10" borderId="13" xfId="0" applyFont="1" applyFill="1" applyBorder="1"/>
    <xf numFmtId="0" fontId="12" fillId="17" borderId="13" xfId="0" applyFont="1" applyFill="1" applyBorder="1"/>
    <xf numFmtId="0" fontId="12" fillId="11" borderId="13" xfId="0" applyFont="1" applyFill="1" applyBorder="1"/>
    <xf numFmtId="0" fontId="11" fillId="13" borderId="0" xfId="0" applyFont="1" applyFill="1" applyBorder="1"/>
    <xf numFmtId="0" fontId="0" fillId="7" borderId="18" xfId="0" applyFill="1" applyBorder="1"/>
    <xf numFmtId="0" fontId="12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0" xfId="0" applyFill="1" applyBorder="1"/>
    <xf numFmtId="16" fontId="3" fillId="3" borderId="19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64" fontId="3" fillId="3" borderId="18" xfId="0" applyNumberFormat="1" applyFont="1" applyFill="1" applyBorder="1" applyAlignment="1">
      <alignment horizontal="left" vertical="center"/>
    </xf>
    <xf numFmtId="164" fontId="3" fillId="0" borderId="19" xfId="0" applyNumberFormat="1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 vertical="center"/>
    </xf>
    <xf numFmtId="0" fontId="0" fillId="20" borderId="21" xfId="0" applyFill="1" applyBorder="1" applyAlignment="1">
      <alignment horizontal="left"/>
    </xf>
    <xf numFmtId="0" fontId="0" fillId="20" borderId="25" xfId="0" applyFill="1" applyBorder="1" applyAlignment="1">
      <alignment horizontal="center" vertical="center"/>
    </xf>
    <xf numFmtId="0" fontId="0" fillId="20" borderId="25" xfId="0" applyFill="1" applyBorder="1" applyAlignment="1">
      <alignment horizontal="left"/>
    </xf>
    <xf numFmtId="164" fontId="0" fillId="0" borderId="0" xfId="0" applyNumberFormat="1" applyFill="1" applyAlignment="1">
      <alignment horizontal="center" vertical="center"/>
    </xf>
    <xf numFmtId="0" fontId="11" fillId="22" borderId="27" xfId="0" applyFont="1" applyFill="1" applyBorder="1"/>
    <xf numFmtId="0" fontId="10" fillId="20" borderId="21" xfId="0" applyFont="1" applyFill="1" applyBorder="1" applyAlignment="1">
      <alignment horizontal="center" vertical="center"/>
    </xf>
    <xf numFmtId="0" fontId="11" fillId="20" borderId="0" xfId="0" applyFont="1" applyFill="1" applyBorder="1" applyAlignment="1">
      <alignment horizontal="right" vertical="center"/>
    </xf>
    <xf numFmtId="0" fontId="10" fillId="20" borderId="21" xfId="0" applyFont="1" applyFill="1" applyBorder="1" applyAlignment="1">
      <alignment vertical="center"/>
    </xf>
    <xf numFmtId="0" fontId="15" fillId="20" borderId="20" xfId="0" applyFont="1" applyFill="1" applyBorder="1" applyAlignment="1">
      <alignment vertical="center"/>
    </xf>
    <xf numFmtId="0" fontId="0" fillId="20" borderId="23" xfId="0" applyNumberFormat="1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165" fontId="13" fillId="20" borderId="25" xfId="0" applyNumberFormat="1" applyFont="1" applyFill="1" applyBorder="1" applyAlignment="1">
      <alignment vertical="center"/>
    </xf>
    <xf numFmtId="0" fontId="13" fillId="20" borderId="28" xfId="0" applyFont="1" applyFill="1" applyBorder="1" applyAlignment="1">
      <alignment horizontal="center" vertical="center" wrapText="1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4" fillId="3" borderId="20" xfId="0" applyFont="1" applyFill="1" applyBorder="1"/>
    <xf numFmtId="0" fontId="0" fillId="3" borderId="21" xfId="0" applyFill="1" applyBorder="1" applyAlignment="1">
      <alignment horizontal="center"/>
    </xf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 applyAlignment="1">
      <alignment horizontal="right"/>
    </xf>
    <xf numFmtId="0" fontId="8" fillId="3" borderId="23" xfId="0" applyFont="1" applyFill="1" applyBorder="1" applyAlignment="1">
      <alignment horizontal="center" vertical="center"/>
    </xf>
    <xf numFmtId="0" fontId="8" fillId="3" borderId="23" xfId="0" applyFont="1" applyFill="1" applyBorder="1"/>
    <xf numFmtId="0" fontId="0" fillId="3" borderId="24" xfId="0" applyFill="1" applyBorder="1"/>
    <xf numFmtId="0" fontId="0" fillId="3" borderId="25" xfId="0" applyFill="1" applyBorder="1" applyAlignment="1">
      <alignment horizontal="center"/>
    </xf>
    <xf numFmtId="0" fontId="0" fillId="3" borderId="25" xfId="0" applyFill="1" applyBorder="1"/>
    <xf numFmtId="0" fontId="0" fillId="3" borderId="26" xfId="0" applyFill="1" applyBorder="1"/>
    <xf numFmtId="0" fontId="10" fillId="25" borderId="24" xfId="0" applyNumberFormat="1" applyFont="1" applyFill="1" applyBorder="1" applyAlignment="1">
      <alignment horizontal="center"/>
    </xf>
    <xf numFmtId="0" fontId="10" fillId="25" borderId="25" xfId="0" applyFont="1" applyFill="1" applyBorder="1" applyAlignment="1">
      <alignment horizontal="center"/>
    </xf>
    <xf numFmtId="0" fontId="10" fillId="25" borderId="25" xfId="0" applyFont="1" applyFill="1" applyBorder="1"/>
    <xf numFmtId="0" fontId="10" fillId="25" borderId="26" xfId="0" applyFont="1" applyFill="1" applyBorder="1"/>
    <xf numFmtId="0" fontId="0" fillId="20" borderId="24" xfId="0" applyNumberFormat="1" applyFill="1" applyBorder="1" applyAlignment="1">
      <alignment horizontal="center" vertical="center"/>
    </xf>
    <xf numFmtId="0" fontId="11" fillId="20" borderId="0" xfId="0" applyNumberFormat="1" applyFont="1" applyFill="1" applyBorder="1" applyAlignment="1">
      <alignment horizontal="right" vertical="center"/>
    </xf>
    <xf numFmtId="165" fontId="13" fillId="20" borderId="21" xfId="0" applyNumberFormat="1" applyFont="1" applyFill="1" applyBorder="1" applyAlignment="1">
      <alignment vertical="center"/>
    </xf>
    <xf numFmtId="0" fontId="0" fillId="20" borderId="0" xfId="0" applyFill="1"/>
    <xf numFmtId="0" fontId="13" fillId="20" borderId="0" xfId="0" applyFont="1" applyFill="1" applyBorder="1" applyAlignment="1">
      <alignment horizontal="right" vertical="center"/>
    </xf>
    <xf numFmtId="164" fontId="16" fillId="26" borderId="6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0" fontId="13" fillId="29" borderId="0" xfId="0" applyFont="1" applyFill="1"/>
    <xf numFmtId="164" fontId="0" fillId="0" borderId="0" xfId="0" applyNumberFormat="1"/>
    <xf numFmtId="0" fontId="8" fillId="0" borderId="0" xfId="0" pivotButton="1" applyFont="1" applyAlignment="1">
      <alignment horizontal="left" vertical="center"/>
    </xf>
    <xf numFmtId="164" fontId="19" fillId="14" borderId="11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0" fillId="2" borderId="30" xfId="0" applyFill="1" applyBorder="1" applyAlignment="1" applyProtection="1">
      <alignment horizontal="center" vertical="center"/>
      <protection locked="0"/>
    </xf>
    <xf numFmtId="164" fontId="0" fillId="24" borderId="29" xfId="0" applyNumberFormat="1" applyFill="1" applyBorder="1" applyAlignment="1" applyProtection="1">
      <alignment horizontal="center" vertical="center"/>
      <protection locked="0"/>
    </xf>
    <xf numFmtId="164" fontId="11" fillId="21" borderId="30" xfId="0" applyNumberFormat="1" applyFont="1" applyFill="1" applyBorder="1" applyAlignment="1" applyProtection="1">
      <alignment horizontal="center" vertical="center"/>
      <protection locked="0"/>
    </xf>
    <xf numFmtId="0" fontId="0" fillId="2" borderId="32" xfId="0" applyFill="1" applyBorder="1" applyAlignment="1" applyProtection="1">
      <alignment horizontal="center" vertical="center"/>
      <protection locked="0"/>
    </xf>
    <xf numFmtId="0" fontId="0" fillId="2" borderId="33" xfId="0" applyFill="1" applyBorder="1" applyAlignment="1" applyProtection="1">
      <alignment horizontal="left" vertical="top" wrapText="1"/>
      <protection locked="0"/>
    </xf>
    <xf numFmtId="0" fontId="3" fillId="0" borderId="31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/>
    <xf numFmtId="0" fontId="0" fillId="0" borderId="19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19" xfId="0" applyBorder="1"/>
    <xf numFmtId="0" fontId="3" fillId="3" borderId="18" xfId="0" applyNumberFormat="1" applyFont="1" applyFill="1" applyBorder="1" applyAlignment="1">
      <alignment horizontal="center" vertical="center"/>
    </xf>
    <xf numFmtId="16" fontId="3" fillId="3" borderId="18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164" fontId="3" fillId="3" borderId="18" xfId="0" applyNumberFormat="1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13" fillId="30" borderId="32" xfId="0" applyFont="1" applyFill="1" applyBorder="1" applyAlignment="1" applyProtection="1">
      <alignment horizontal="center" vertical="center"/>
      <protection locked="0"/>
    </xf>
    <xf numFmtId="0" fontId="0" fillId="3" borderId="23" xfId="0" applyFill="1" applyBorder="1" applyAlignment="1">
      <alignment horizontal="center" vertical="top"/>
    </xf>
    <xf numFmtId="0" fontId="17" fillId="3" borderId="0" xfId="0" applyFont="1" applyFill="1" applyBorder="1" applyAlignment="1"/>
    <xf numFmtId="0" fontId="0" fillId="0" borderId="0" xfId="0" applyNumberFormat="1"/>
    <xf numFmtId="164" fontId="8" fillId="17" borderId="1" xfId="0" applyNumberFormat="1" applyFont="1" applyFill="1" applyBorder="1"/>
    <xf numFmtId="165" fontId="20" fillId="20" borderId="17" xfId="0" applyNumberFormat="1" applyFont="1" applyFill="1" applyBorder="1" applyAlignment="1">
      <alignment horizontal="left" vertical="center"/>
    </xf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165" fontId="13" fillId="20" borderId="25" xfId="0" applyNumberFormat="1" applyFont="1" applyFill="1" applyBorder="1" applyAlignment="1">
      <alignment horizontal="right" vertical="center"/>
    </xf>
    <xf numFmtId="164" fontId="18" fillId="20" borderId="0" xfId="0" applyNumberFormat="1" applyFont="1" applyFill="1" applyBorder="1" applyAlignment="1">
      <alignment horizontal="center" vertical="center"/>
    </xf>
    <xf numFmtId="164" fontId="18" fillId="20" borderId="25" xfId="0" applyNumberFormat="1" applyFont="1" applyFill="1" applyBorder="1" applyAlignment="1">
      <alignment horizontal="center" vertical="center"/>
    </xf>
    <xf numFmtId="165" fontId="8" fillId="0" borderId="0" xfId="0" applyNumberFormat="1" applyFont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59"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fill>
        <patternFill patternType="none">
          <bgColor auto="1"/>
        </patternFill>
      </fill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b/>
        <family val="3"/>
      </font>
    </dxf>
    <dxf>
      <font>
        <color theme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  <family val="3"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>
          <bgColor theme="7"/>
        </patternFill>
      </fill>
    </dxf>
    <dxf>
      <fill>
        <patternFill patternType="solid">
          <bgColor rgb="FF92D050"/>
        </patternFill>
      </fill>
    </dxf>
    <dxf>
      <font>
        <b/>
        <family val="3"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family val="3"/>
        <scheme val="none"/>
      </font>
      <fill>
        <patternFill patternType="solid">
          <fgColor indexed="64"/>
          <bgColor theme="1" tint="0.249977111117893"/>
        </patternFill>
      </fill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F9933"/>
      <color rgb="FFFFCC00"/>
      <color rgb="FFCCECFF"/>
      <color rgb="FFDDDDDD"/>
      <color rgb="FF3608E0"/>
      <color rgb="FF66FF99"/>
      <color rgb="FFFF5A33"/>
      <color rgb="FFFFFF99"/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34355555555555556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Données!$E$3</c:f>
              <c:numCache>
                <c:formatCode>#\ ##0.00\ "€"</c:formatCode>
                <c:ptCount val="1"/>
                <c:pt idx="0">
                  <c:v>870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4.0403566647196889E-17"/>
                  <c:y val="-1.1982432384018818E-1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17F-4E35-9B98-9B274A1370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Données!$F$3</c:f>
              <c:numCache>
                <c:formatCode>#\ ##0.00\ "€"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Données!$G$3</c:f>
              <c:numCache>
                <c:formatCode>#\ ##0.00\ "€"</c:formatCode>
                <c:ptCount val="1"/>
                <c:pt idx="0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708126383"/>
        <c:axId val="1707054351"/>
      </c:barChart>
      <c:valAx>
        <c:axId val="1707054351"/>
        <c:scaling>
          <c:orientation val="minMax"/>
        </c:scaling>
        <c:delete val="1"/>
        <c:axPos val="b"/>
        <c:numFmt formatCode="#\ ##0.00\ &quot;€&quot;" sourceLinked="1"/>
        <c:majorTickMark val="none"/>
        <c:minorTickMark val="none"/>
        <c:tickLblPos val="nextTo"/>
        <c:crossAx val="1708126383"/>
        <c:crosses val="autoZero"/>
        <c:crossBetween val="between"/>
      </c:valAx>
      <c:catAx>
        <c:axId val="170812638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705435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[GestionComptes - Copie.xlsm]TcD!Tableau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FF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tx1"/>
              </a:solidFill>
            </a:ln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Lbls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TcD!$A$7:$A$23</c:f>
              <c:multiLvlStrCache>
                <c:ptCount val="12"/>
                <c:lvl>
                  <c:pt idx="0">
                    <c:v>ALIMENTATION</c:v>
                  </c:pt>
                  <c:pt idx="1">
                    <c:v>ANIMALERIE-JARDINAGE</c:v>
                  </c:pt>
                  <c:pt idx="2">
                    <c:v>FRAIS ANNEXES</c:v>
                  </c:pt>
                  <c:pt idx="3">
                    <c:v>LOISIRS</c:v>
                  </c:pt>
                  <c:pt idx="4">
                    <c:v>SANTE</c:v>
                  </c:pt>
                  <c:pt idx="5">
                    <c:v>TRANSPORT</c:v>
                  </c:pt>
                  <c:pt idx="6">
                    <c:v>SANTE</c:v>
                  </c:pt>
                  <c:pt idx="7">
                    <c:v>FINANCE</c:v>
                  </c:pt>
                  <c:pt idx="8">
                    <c:v>FRAIS ANNEXES</c:v>
                  </c:pt>
                  <c:pt idx="9">
                    <c:v>HABITATION</c:v>
                  </c:pt>
                  <c:pt idx="10">
                    <c:v>TRANSPORT</c:v>
                  </c:pt>
                  <c:pt idx="11">
                    <c:v>FINANCE</c:v>
                  </c:pt>
                </c:lvl>
                <c:lvl>
                  <c:pt idx="0">
                    <c:v>CB</c:v>
                  </c:pt>
                  <c:pt idx="6">
                    <c:v>Chèque</c:v>
                  </c:pt>
                  <c:pt idx="7">
                    <c:v>Prélèvement</c:v>
                  </c:pt>
                  <c:pt idx="11">
                    <c:v>Virement</c:v>
                  </c:pt>
                </c:lvl>
              </c:multiLvlStrCache>
            </c:multiLvlStrRef>
          </c:cat>
          <c:val>
            <c:numRef>
              <c:f>TcD!$B$7:$B$23</c:f>
              <c:numCache>
                <c:formatCode>#\ ##0.00\ "€"</c:formatCode>
                <c:ptCount val="12"/>
                <c:pt idx="0">
                  <c:v>-789.95</c:v>
                </c:pt>
                <c:pt idx="1">
                  <c:v>-121.92</c:v>
                </c:pt>
                <c:pt idx="2">
                  <c:v>-132</c:v>
                </c:pt>
                <c:pt idx="3">
                  <c:v>-26.82</c:v>
                </c:pt>
                <c:pt idx="4">
                  <c:v>-28.5</c:v>
                </c:pt>
                <c:pt idx="5">
                  <c:v>-122.52999999999999</c:v>
                </c:pt>
                <c:pt idx="6">
                  <c:v>-46</c:v>
                </c:pt>
                <c:pt idx="7">
                  <c:v>-208</c:v>
                </c:pt>
                <c:pt idx="8">
                  <c:v>-246.41</c:v>
                </c:pt>
                <c:pt idx="9">
                  <c:v>-427.83000000000004</c:v>
                </c:pt>
                <c:pt idx="10">
                  <c:v>-321.61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00"/>
                  </a:solidFill>
                  <a:ln>
                    <a:solidFill>
                      <a:schemeClr val="tx1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E338-4DED-83E1-FCE6E638D022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E338-4DED-83E1-FCE6E638D022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E338-4DED-83E1-FCE6E638D022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E338-4DED-83E1-FCE6E638D022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E338-4DED-83E1-FCE6E638D022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E338-4DED-83E1-FCE6E638D022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E338-4DED-83E1-FCE6E638D022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0-E338-4DED-83E1-FCE6E638D022}"/>
              </c:ext>
            </c:extLst>
          </c:dPt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TcD!$A$7:$A$23</c:f>
              <c:multiLvlStrCache>
                <c:ptCount val="12"/>
                <c:lvl>
                  <c:pt idx="0">
                    <c:v>ALIMENTATION</c:v>
                  </c:pt>
                  <c:pt idx="1">
                    <c:v>ANIMALERIE-JARDINAGE</c:v>
                  </c:pt>
                  <c:pt idx="2">
                    <c:v>FRAIS ANNEXES</c:v>
                  </c:pt>
                  <c:pt idx="3">
                    <c:v>LOISIRS</c:v>
                  </c:pt>
                  <c:pt idx="4">
                    <c:v>SANTE</c:v>
                  </c:pt>
                  <c:pt idx="5">
                    <c:v>TRANSPORT</c:v>
                  </c:pt>
                  <c:pt idx="6">
                    <c:v>SANTE</c:v>
                  </c:pt>
                  <c:pt idx="7">
                    <c:v>FINANCE</c:v>
                  </c:pt>
                  <c:pt idx="8">
                    <c:v>FRAIS ANNEXES</c:v>
                  </c:pt>
                  <c:pt idx="9">
                    <c:v>HABITATION</c:v>
                  </c:pt>
                  <c:pt idx="10">
                    <c:v>TRANSPORT</c:v>
                  </c:pt>
                  <c:pt idx="11">
                    <c:v>FINANCE</c:v>
                  </c:pt>
                </c:lvl>
                <c:lvl>
                  <c:pt idx="0">
                    <c:v>CB</c:v>
                  </c:pt>
                  <c:pt idx="6">
                    <c:v>Chèque</c:v>
                  </c:pt>
                  <c:pt idx="7">
                    <c:v>Prélèvement</c:v>
                  </c:pt>
                  <c:pt idx="11">
                    <c:v>Virement</c:v>
                  </c:pt>
                </c:lvl>
              </c:multiLvlStrCache>
            </c:multiLvlStrRef>
          </c:cat>
          <c:val>
            <c:numRef>
              <c:f>TcD!$C$7:$C$23</c:f>
              <c:numCache>
                <c:formatCode>#\ ##0.00\ "€"</c:formatCode>
                <c:ptCount val="12"/>
                <c:pt idx="11">
                  <c:v>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052203760"/>
        <c:axId val="1052207088"/>
      </c:barChart>
      <c:catAx>
        <c:axId val="1052203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2207088"/>
        <c:crosses val="autoZero"/>
        <c:auto val="1"/>
        <c:lblAlgn val="ctr"/>
        <c:lblOffset val="100"/>
        <c:noMultiLvlLbl val="0"/>
      </c:catAx>
      <c:valAx>
        <c:axId val="1052207088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052203760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comptes en %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/>
                    </a:pPr>
                    <a:fld id="{6708381F-4C64-412C-BEA4-CD25A2BE7F67}" type="PERCENTAGE">
                      <a:rPr lang="en-US" baseline="0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TcD!$R$4:$T$4</c:f>
              <c:numCache>
                <c:formatCode>#\ ##0.00\ "€"</c:formatCode>
                <c:ptCount val="3"/>
                <c:pt idx="0">
                  <c:v>870</c:v>
                </c:pt>
                <c:pt idx="1">
                  <c:v>200</c:v>
                </c:pt>
                <c:pt idx="2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AB-4C53-985D-972C78CBC788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19</xdr:row>
          <xdr:rowOff>133350</xdr:rowOff>
        </xdr:from>
        <xdr:to>
          <xdr:col>4</xdr:col>
          <xdr:colOff>457200</xdr:colOff>
          <xdr:row>21</xdr:row>
          <xdr:rowOff>161925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152400</xdr:rowOff>
        </xdr:from>
        <xdr:to>
          <xdr:col>0</xdr:col>
          <xdr:colOff>1514475</xdr:colOff>
          <xdr:row>2</xdr:row>
          <xdr:rowOff>314325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381000</xdr:colOff>
      <xdr:row>0</xdr:row>
      <xdr:rowOff>0</xdr:rowOff>
    </xdr:from>
    <xdr:to>
      <xdr:col>10</xdr:col>
      <xdr:colOff>1276351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5</xdr:row>
      <xdr:rowOff>64295</xdr:rowOff>
    </xdr:from>
    <xdr:to>
      <xdr:col>21</xdr:col>
      <xdr:colOff>1369219</xdr:colOff>
      <xdr:row>53</xdr:row>
      <xdr:rowOff>71437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1762125</xdr:colOff>
      <xdr:row>29</xdr:row>
      <xdr:rowOff>107164</xdr:rowOff>
    </xdr:from>
    <xdr:to>
      <xdr:col>4</xdr:col>
      <xdr:colOff>1643062</xdr:colOff>
      <xdr:row>46</xdr:row>
      <xdr:rowOff>16677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20</xdr:col>
      <xdr:colOff>783865</xdr:colOff>
      <xdr:row>1</xdr:row>
      <xdr:rowOff>35719</xdr:rowOff>
    </xdr:from>
    <xdr:to>
      <xdr:col>21</xdr:col>
      <xdr:colOff>726280</xdr:colOff>
      <xdr:row>4</xdr:row>
      <xdr:rowOff>82065</xdr:rowOff>
    </xdr:to>
    <xdr:pic>
      <xdr:nvPicPr>
        <xdr:cNvPr id="4" name="Image 3" descr="Logo banque postale.jfif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048303" y="202407"/>
          <a:ext cx="740134" cy="54640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45.40574328704" createdVersion="7" refreshedVersion="7" minRefreshableVersion="3" recordCount="55" xr:uid="{E5B7C247-3810-4D45-A70D-49FE244C2BF9}">
  <cacheSource type="worksheet">
    <worksheetSource name="T_Données"/>
  </cacheSource>
  <cacheFields count="13">
    <cacheField name="Année" numFmtId="0">
      <sharedItems containsSemiMixedTypes="0" containsString="0" containsNumber="1" containsInteger="1" minValue="2021" maxValue="2021" count="1">
        <n v="2021"/>
      </sharedItems>
    </cacheField>
    <cacheField name="Mois" numFmtId="16">
      <sharedItems count="5">
        <s v="Mai"/>
        <s v="Juillet" u="1"/>
        <s v="Avril" u="1"/>
        <s v="Juin" u="1"/>
        <s v="Mars" u="1"/>
      </sharedItems>
    </cacheField>
    <cacheField name="Jour" numFmtId="0">
      <sharedItems containsSemiMixedTypes="0" containsString="0" containsNumber="1" containsInteger="1" minValue="1" maxValue="28"/>
    </cacheField>
    <cacheField name="Compte" numFmtId="0">
      <sharedItems containsBlank="1" count="4">
        <m/>
        <s v="LIVRET A - CP"/>
        <s v="LA BANQUE POSTALE - CJ"/>
        <s v="LA BANQUE POSTALE - CP"/>
      </sharedItems>
    </cacheField>
    <cacheField name="Mode" numFmtId="0">
      <sharedItems count="6">
        <s v="Report"/>
        <s v="Virement"/>
        <s v="Prélèvement"/>
        <s v="CB"/>
        <s v="Chèque"/>
        <s v="Paypal"/>
      </sharedItems>
    </cacheField>
    <cacheField name="Catégorie" numFmtId="0">
      <sharedItems containsBlank="1" count="11">
        <m/>
        <s v="FINANCE"/>
        <s v="HABITATION"/>
        <s v="ALIMENTATION"/>
        <s v="FRAIS ANNEXES"/>
        <s v="TRANSPORT"/>
        <s v="LOISIRS"/>
        <s v="SANTE"/>
        <s v="ANIMALERIE-JARDINAGE"/>
        <s v="BEAUTE-MODE" u="1"/>
        <s v="HABILLEMENT" u="1"/>
      </sharedItems>
    </cacheField>
    <cacheField name="S/Catégorie " numFmtId="164">
      <sharedItems containsBlank="1"/>
    </cacheField>
    <cacheField name="Débit(€)" numFmtId="164">
      <sharedItems containsString="0" containsBlank="1" containsNumber="1" minValue="-321.61" maxValue="-2.1"/>
    </cacheField>
    <cacheField name="Crédit(€)" numFmtId="0">
      <sharedItems containsString="0" containsBlank="1" containsNumber="1" minValue="50" maxValue="6000"/>
    </cacheField>
    <cacheField name="Commentaires" numFmtId="0">
      <sharedItems containsBlank="1"/>
    </cacheField>
    <cacheField name="BPostale-CJ" numFmtId="164">
      <sharedItems containsString="0" containsBlank="1" containsNumber="1" minValue="2449.61" maxValue="4740.87"/>
    </cacheField>
    <cacheField name="Bpostale-CP" numFmtId="164">
      <sharedItems containsString="0" containsBlank="1" containsNumber="1" minValue="0" maxValue="479.14"/>
    </cacheField>
    <cacheField name="Livret A-CP" numFmtId="164">
      <sharedItems containsString="0" containsBlank="1" containsNumber="1" containsInteger="1" minValue="0" maxValue="73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x v="0"/>
    <x v="0"/>
    <n v="1"/>
    <x v="0"/>
    <x v="0"/>
    <x v="0"/>
    <m/>
    <m/>
    <m/>
    <m/>
    <n v="4740.87"/>
    <n v="0"/>
    <n v="0"/>
  </r>
  <r>
    <x v="0"/>
    <x v="0"/>
    <n v="1"/>
    <x v="1"/>
    <x v="1"/>
    <x v="1"/>
    <s v="Dépôt"/>
    <m/>
    <n v="50"/>
    <s v="Avril : CA&gt;Liv.A"/>
    <m/>
    <m/>
    <n v="50"/>
  </r>
  <r>
    <x v="0"/>
    <x v="0"/>
    <n v="6"/>
    <x v="1"/>
    <x v="1"/>
    <x v="1"/>
    <s v="Dépôt"/>
    <m/>
    <n v="6000"/>
    <s v="Bpostale-CJ&gt;Liv.A (suite 10.04.21)"/>
    <m/>
    <m/>
    <n v="6050"/>
  </r>
  <r>
    <x v="0"/>
    <x v="0"/>
    <n v="6"/>
    <x v="2"/>
    <x v="2"/>
    <x v="2"/>
    <s v="Electricité"/>
    <n v="-227.43"/>
    <m/>
    <s v="ERDF"/>
    <n v="4513.4399999999996"/>
    <m/>
    <m/>
  </r>
  <r>
    <x v="0"/>
    <x v="0"/>
    <n v="6"/>
    <x v="2"/>
    <x v="3"/>
    <x v="3"/>
    <s v="Commerce"/>
    <n v="-30.24"/>
    <m/>
    <s v="Boucherie"/>
    <n v="4483.2"/>
    <m/>
    <m/>
  </r>
  <r>
    <x v="0"/>
    <x v="0"/>
    <n v="6"/>
    <x v="3"/>
    <x v="1"/>
    <x v="1"/>
    <s v="Dépôt"/>
    <m/>
    <n v="100"/>
    <s v="CA&gt;BP_CP"/>
    <m/>
    <n v="100"/>
    <m/>
  </r>
  <r>
    <x v="0"/>
    <x v="0"/>
    <n v="7"/>
    <x v="2"/>
    <x v="2"/>
    <x v="4"/>
    <s v="Forfait mobile"/>
    <n v="-11.99"/>
    <m/>
    <s v="SOSH"/>
    <n v="4471.21"/>
    <m/>
    <m/>
  </r>
  <r>
    <x v="0"/>
    <x v="0"/>
    <n v="7"/>
    <x v="2"/>
    <x v="2"/>
    <x v="4"/>
    <s v="Forfait mobile"/>
    <n v="-11.99"/>
    <m/>
    <s v="SOSH"/>
    <n v="4459.22"/>
    <m/>
    <m/>
  </r>
  <r>
    <x v="0"/>
    <x v="0"/>
    <n v="10"/>
    <x v="1"/>
    <x v="1"/>
    <x v="1"/>
    <s v="Dépôt"/>
    <m/>
    <n v="450"/>
    <s v="CA&gt;Liv.A"/>
    <m/>
    <m/>
    <n v="6500"/>
  </r>
  <r>
    <x v="0"/>
    <x v="0"/>
    <n v="10"/>
    <x v="2"/>
    <x v="2"/>
    <x v="5"/>
    <s v="Crédit auto"/>
    <n v="-321.61"/>
    <m/>
    <s v="Prélèvement de DIAC"/>
    <n v="4137.6099999999997"/>
    <m/>
    <m/>
  </r>
  <r>
    <x v="0"/>
    <x v="0"/>
    <n v="10"/>
    <x v="2"/>
    <x v="2"/>
    <x v="2"/>
    <s v="Fibre"/>
    <n v="-58.16"/>
    <m/>
    <s v="ORANGE"/>
    <n v="4079.45"/>
    <m/>
    <m/>
  </r>
  <r>
    <x v="0"/>
    <x v="0"/>
    <n v="10"/>
    <x v="2"/>
    <x v="3"/>
    <x v="3"/>
    <s v="Grande surface"/>
    <n v="-184.42"/>
    <m/>
    <s v="CARREFOUR"/>
    <n v="3895.03"/>
    <m/>
    <m/>
  </r>
  <r>
    <x v="0"/>
    <x v="0"/>
    <n v="10"/>
    <x v="2"/>
    <x v="3"/>
    <x v="6"/>
    <s v="Librairie"/>
    <n v="-18.82"/>
    <m/>
    <s v="FNAC : livre Eva"/>
    <n v="3876.21"/>
    <m/>
    <m/>
  </r>
  <r>
    <x v="0"/>
    <x v="0"/>
    <n v="10"/>
    <x v="2"/>
    <x v="2"/>
    <x v="1"/>
    <s v="Impôt"/>
    <n v="-15"/>
    <m/>
    <s v="Périscolaire"/>
    <n v="3861.21"/>
    <m/>
    <m/>
  </r>
  <r>
    <x v="0"/>
    <x v="0"/>
    <n v="11"/>
    <x v="1"/>
    <x v="1"/>
    <x v="1"/>
    <s v="Dépôt"/>
    <m/>
    <n v="500"/>
    <s v="CA&gt;Liv.A"/>
    <m/>
    <m/>
    <n v="7000"/>
  </r>
  <r>
    <x v="0"/>
    <x v="0"/>
    <n v="11"/>
    <x v="2"/>
    <x v="3"/>
    <x v="3"/>
    <s v="Commerce"/>
    <n v="-2.9"/>
    <m/>
    <s v="Boulangerie"/>
    <n v="3858.31"/>
    <m/>
    <m/>
  </r>
  <r>
    <x v="0"/>
    <x v="0"/>
    <n v="11"/>
    <x v="2"/>
    <x v="3"/>
    <x v="7"/>
    <s v="Pharmacie"/>
    <n v="-28.5"/>
    <m/>
    <s v="ISKO : goutte"/>
    <n v="3829.81"/>
    <m/>
    <m/>
  </r>
  <r>
    <x v="0"/>
    <x v="0"/>
    <n v="10"/>
    <x v="2"/>
    <x v="3"/>
    <x v="3"/>
    <s v="Commerce"/>
    <n v="-4.3"/>
    <m/>
    <s v="Boulangerie"/>
    <n v="3825.51"/>
    <m/>
    <m/>
  </r>
  <r>
    <x v="0"/>
    <x v="0"/>
    <n v="10"/>
    <x v="2"/>
    <x v="3"/>
    <x v="3"/>
    <s v="Commerce"/>
    <n v="-2.71"/>
    <m/>
    <s v="Primeur Villejuif"/>
    <n v="3822.8"/>
    <m/>
    <m/>
  </r>
  <r>
    <x v="0"/>
    <x v="0"/>
    <n v="10"/>
    <x v="2"/>
    <x v="3"/>
    <x v="6"/>
    <s v="Librairie"/>
    <n v="-8"/>
    <m/>
    <s v="Fiche bristole"/>
    <n v="3814.8"/>
    <m/>
    <m/>
  </r>
  <r>
    <x v="0"/>
    <x v="0"/>
    <n v="10"/>
    <x v="2"/>
    <x v="3"/>
    <x v="3"/>
    <s v="Commerce"/>
    <n v="-6.38"/>
    <m/>
    <s v="Primeur"/>
    <n v="3808.42"/>
    <m/>
    <m/>
  </r>
  <r>
    <x v="0"/>
    <x v="0"/>
    <n v="14"/>
    <x v="2"/>
    <x v="3"/>
    <x v="8"/>
    <s v="Fleurs"/>
    <n v="-54.4"/>
    <m/>
    <s v="JARDILAND"/>
    <n v="3754.02"/>
    <m/>
    <m/>
  </r>
  <r>
    <x v="0"/>
    <x v="0"/>
    <n v="14"/>
    <x v="2"/>
    <x v="3"/>
    <x v="3"/>
    <s v="Restaurant"/>
    <n v="-25.05"/>
    <m/>
    <s v="SUSHI KING : complément carte restaurant"/>
    <n v="3728.97"/>
    <m/>
    <m/>
  </r>
  <r>
    <x v="0"/>
    <x v="0"/>
    <n v="14"/>
    <x v="2"/>
    <x v="3"/>
    <x v="8"/>
    <s v="Engrais"/>
    <n v="-20.97"/>
    <m/>
    <s v="GARDEN PRICE"/>
    <n v="3708"/>
    <m/>
    <m/>
  </r>
  <r>
    <x v="0"/>
    <x v="0"/>
    <n v="17"/>
    <x v="2"/>
    <x v="2"/>
    <x v="4"/>
    <s v="Forfait mobile"/>
    <n v="-12.99"/>
    <m/>
    <s v="SOSH"/>
    <n v="3695.01"/>
    <m/>
    <m/>
  </r>
  <r>
    <x v="0"/>
    <x v="0"/>
    <n v="17"/>
    <x v="2"/>
    <x v="2"/>
    <x v="1"/>
    <s v="Impôt"/>
    <n v="-13"/>
    <m/>
    <s v="TAXE HABITATION"/>
    <n v="3682.01"/>
    <m/>
    <m/>
  </r>
  <r>
    <x v="0"/>
    <x v="0"/>
    <n v="17"/>
    <x v="2"/>
    <x v="2"/>
    <x v="1"/>
    <s v="Impôt"/>
    <n v="-180"/>
    <m/>
    <s v="TAXE FONCIERE"/>
    <n v="3502.01"/>
    <m/>
    <m/>
  </r>
  <r>
    <x v="0"/>
    <x v="0"/>
    <n v="17"/>
    <x v="2"/>
    <x v="4"/>
    <x v="7"/>
    <s v="Spécialiste"/>
    <n v="-46"/>
    <m/>
    <s v="DERMATOLOGUE : Eva (N°1405012)"/>
    <n v="3456.01"/>
    <m/>
    <m/>
  </r>
  <r>
    <x v="0"/>
    <x v="0"/>
    <n v="17"/>
    <x v="2"/>
    <x v="3"/>
    <x v="3"/>
    <s v="Grande surface"/>
    <n v="-26.59"/>
    <m/>
    <s v="MONOPRIX"/>
    <n v="3429.42"/>
    <m/>
    <m/>
  </r>
  <r>
    <x v="0"/>
    <x v="0"/>
    <n v="17"/>
    <x v="2"/>
    <x v="3"/>
    <x v="5"/>
    <s v="Carburant"/>
    <n v="-66.599999999999994"/>
    <m/>
    <s v="HYUNDAI : Leclerc"/>
    <n v="3362.82"/>
    <m/>
    <m/>
  </r>
  <r>
    <x v="0"/>
    <x v="0"/>
    <n v="17"/>
    <x v="2"/>
    <x v="3"/>
    <x v="8"/>
    <s v="Fleurs"/>
    <n v="-46.55"/>
    <m/>
    <s v="JARDILAND"/>
    <n v="3316.27"/>
    <m/>
    <m/>
  </r>
  <r>
    <x v="0"/>
    <x v="0"/>
    <n v="17"/>
    <x v="2"/>
    <x v="3"/>
    <x v="3"/>
    <s v="Grande surface"/>
    <n v="-37.33"/>
    <m/>
    <s v="INTERMARCHE"/>
    <n v="3278.94"/>
    <m/>
    <m/>
  </r>
  <r>
    <x v="0"/>
    <x v="0"/>
    <n v="17"/>
    <x v="2"/>
    <x v="3"/>
    <x v="3"/>
    <s v="Commerce"/>
    <n v="-18.170000000000002"/>
    <m/>
    <s v="LES HALLES DU Portugal"/>
    <n v="3260.77"/>
    <m/>
    <m/>
  </r>
  <r>
    <x v="0"/>
    <x v="0"/>
    <n v="17"/>
    <x v="2"/>
    <x v="3"/>
    <x v="5"/>
    <s v="Entretien-réparation"/>
    <n v="-10.99"/>
    <m/>
    <s v="FEUX VERT : Polish"/>
    <n v="3249.78"/>
    <m/>
    <m/>
  </r>
  <r>
    <x v="0"/>
    <x v="0"/>
    <n v="17"/>
    <x v="2"/>
    <x v="3"/>
    <x v="5"/>
    <s v="Carburant"/>
    <n v="-44.94"/>
    <m/>
    <s v="TWINGO2 : intermarché"/>
    <n v="3204.84"/>
    <m/>
    <m/>
  </r>
  <r>
    <x v="0"/>
    <x v="0"/>
    <n v="17"/>
    <x v="2"/>
    <x v="3"/>
    <x v="3"/>
    <s v="Commerce"/>
    <n v="-5.05"/>
    <m/>
    <s v="Boulangerie"/>
    <n v="3199.79"/>
    <m/>
    <m/>
  </r>
  <r>
    <x v="0"/>
    <x v="0"/>
    <n v="17"/>
    <x v="2"/>
    <x v="3"/>
    <x v="3"/>
    <s v="Commerce"/>
    <n v="-48.13"/>
    <m/>
    <s v="PRIMEURS"/>
    <n v="3151.66"/>
    <m/>
    <m/>
  </r>
  <r>
    <x v="0"/>
    <x v="0"/>
    <n v="20"/>
    <x v="2"/>
    <x v="2"/>
    <x v="4"/>
    <s v="Scolarité"/>
    <n v="-209.44"/>
    <m/>
    <s v="EPIN"/>
    <n v="2942.22"/>
    <m/>
    <m/>
  </r>
  <r>
    <x v="0"/>
    <x v="0"/>
    <n v="20"/>
    <x v="2"/>
    <x v="2"/>
    <x v="2"/>
    <s v="Eau"/>
    <n v="-142.24"/>
    <m/>
    <s v="VEOLIA"/>
    <n v="2799.98"/>
    <m/>
    <m/>
  </r>
  <r>
    <x v="0"/>
    <x v="0"/>
    <n v="20"/>
    <x v="2"/>
    <x v="3"/>
    <x v="3"/>
    <s v="Grande surface"/>
    <n v="-27.11"/>
    <m/>
    <s v="INTERMARCHE"/>
    <n v="2772.87"/>
    <m/>
    <m/>
  </r>
  <r>
    <x v="0"/>
    <x v="0"/>
    <n v="21"/>
    <x v="2"/>
    <x v="3"/>
    <x v="3"/>
    <s v="Commerce"/>
    <n v="-32.130000000000003"/>
    <m/>
    <s v="LES HALLES DU PORTUGAL"/>
    <n v="2740.74"/>
    <m/>
    <m/>
  </r>
  <r>
    <x v="0"/>
    <x v="0"/>
    <n v="21"/>
    <x v="2"/>
    <x v="3"/>
    <x v="3"/>
    <s v="Commerce"/>
    <n v="-7.12"/>
    <m/>
    <s v="LES HALLES DU PORTUGAL"/>
    <n v="2733.62"/>
    <m/>
    <m/>
  </r>
  <r>
    <x v="0"/>
    <x v="0"/>
    <n v="25"/>
    <x v="2"/>
    <x v="3"/>
    <x v="3"/>
    <s v="Grande surface"/>
    <n v="-227.49"/>
    <m/>
    <s v="CARREFOUR"/>
    <n v="2506.13"/>
    <m/>
    <m/>
  </r>
  <r>
    <x v="0"/>
    <x v="0"/>
    <n v="25"/>
    <x v="2"/>
    <x v="3"/>
    <x v="3"/>
    <s v="Commerce"/>
    <n v="-20.05"/>
    <m/>
    <s v="Boulangerie"/>
    <n v="2486.08"/>
    <m/>
    <m/>
  </r>
  <r>
    <x v="0"/>
    <x v="0"/>
    <n v="25"/>
    <x v="2"/>
    <x v="3"/>
    <x v="3"/>
    <s v="Grande surface"/>
    <n v="-18.38"/>
    <m/>
    <s v="PICARD"/>
    <n v="2467.6999999999998"/>
    <m/>
    <m/>
  </r>
  <r>
    <x v="0"/>
    <x v="0"/>
    <n v="25"/>
    <x v="2"/>
    <x v="3"/>
    <x v="3"/>
    <s v="Grande surface"/>
    <n v="-18.09"/>
    <m/>
    <s v="INTERMARCHE"/>
    <n v="2449.61"/>
    <m/>
    <m/>
  </r>
  <r>
    <x v="0"/>
    <x v="0"/>
    <n v="26"/>
    <x v="2"/>
    <x v="1"/>
    <x v="1"/>
    <s v="Salaire"/>
    <m/>
    <n v="2000"/>
    <s v="Eau de Paris"/>
    <n v="4449.6099999999997"/>
    <m/>
    <m/>
  </r>
  <r>
    <x v="0"/>
    <x v="0"/>
    <n v="26"/>
    <x v="3"/>
    <x v="1"/>
    <x v="1"/>
    <s v="Salaire"/>
    <m/>
    <n v="379.14"/>
    <s v="Salaire Mai"/>
    <m/>
    <n v="479.14"/>
    <m/>
  </r>
  <r>
    <x v="0"/>
    <x v="0"/>
    <n v="27"/>
    <x v="1"/>
    <x v="1"/>
    <x v="1"/>
    <s v="Dépôt"/>
    <m/>
    <n v="380"/>
    <s v="Cloture du compte crédit agricole solde de tout compte 406,06€"/>
    <m/>
    <m/>
    <n v="7380"/>
  </r>
  <r>
    <x v="0"/>
    <x v="0"/>
    <n v="27"/>
    <x v="2"/>
    <x v="3"/>
    <x v="3"/>
    <s v="Commerce"/>
    <n v="-7.15"/>
    <m/>
    <s v="Boulangerie"/>
    <n v="4442.46"/>
    <m/>
    <m/>
  </r>
  <r>
    <x v="0"/>
    <x v="0"/>
    <n v="27"/>
    <x v="2"/>
    <x v="3"/>
    <x v="3"/>
    <s v="Commerce"/>
    <n v="-35.86"/>
    <m/>
    <s v="Boucherie"/>
    <n v="4406.6000000000004"/>
    <m/>
    <m/>
  </r>
  <r>
    <x v="0"/>
    <x v="0"/>
    <n v="27"/>
    <x v="2"/>
    <x v="3"/>
    <x v="4"/>
    <s v="Scolarité"/>
    <n v="-132"/>
    <m/>
    <s v="Acadomia"/>
    <n v="4274.6000000000004"/>
    <m/>
    <m/>
  </r>
  <r>
    <x v="0"/>
    <x v="0"/>
    <n v="28"/>
    <x v="3"/>
    <x v="5"/>
    <x v="6"/>
    <s v="Informatique Hight-tech"/>
    <n v="-68.989999999999995"/>
    <m/>
    <s v="Adobe éléments 2021"/>
    <m/>
    <n v="410.15"/>
    <m/>
  </r>
  <r>
    <x v="0"/>
    <x v="0"/>
    <n v="28"/>
    <x v="2"/>
    <x v="3"/>
    <x v="3"/>
    <s v="Commerce"/>
    <n v="-3.2"/>
    <m/>
    <s v="Picard"/>
    <n v="4271.3999999999996"/>
    <m/>
    <m/>
  </r>
  <r>
    <x v="0"/>
    <x v="0"/>
    <n v="28"/>
    <x v="2"/>
    <x v="3"/>
    <x v="3"/>
    <s v="Commerce"/>
    <n v="-2.1"/>
    <m/>
    <s v="Boulangerie"/>
    <n v="4269.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2B72E8-0005-4BB0-B4C1-6D765FB6DBEA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23" firstHeaderRow="0" firstDataRow="1" firstDataCol="1" rowPageCount="3" colPageCount="1"/>
  <pivotFields count="13">
    <pivotField axis="axisPage" showAll="0">
      <items count="2">
        <item x="0"/>
        <item t="default"/>
      </items>
    </pivotField>
    <pivotField axis="axisPage" showAll="0">
      <items count="6">
        <item m="1" x="2"/>
        <item x="0"/>
        <item m="1" x="3"/>
        <item m="1" x="4"/>
        <item m="1" x="1"/>
        <item t="default"/>
      </items>
    </pivotField>
    <pivotField showAll="0"/>
    <pivotField axis="axisPage" multipleItemSelectionAllowed="1" showAll="0">
      <items count="5">
        <item x="2"/>
        <item h="1" x="3"/>
        <item h="1" x="1"/>
        <item h="1" x="0"/>
        <item t="default"/>
      </items>
    </pivotField>
    <pivotField axis="axisRow" showAll="0">
      <items count="7">
        <item x="3"/>
        <item x="4"/>
        <item x="2"/>
        <item x="0"/>
        <item x="1"/>
        <item x="5"/>
        <item t="default"/>
      </items>
    </pivotField>
    <pivotField axis="axisRow" showAll="0">
      <items count="12">
        <item x="3"/>
        <item x="8"/>
        <item x="1"/>
        <item x="4"/>
        <item x="2"/>
        <item x="6"/>
        <item x="7"/>
        <item x="5"/>
        <item x="0"/>
        <item m="1" x="9"/>
        <item m="1" x="10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</pivotFields>
  <rowFields count="2">
    <field x="4"/>
    <field x="5"/>
  </rowFields>
  <rowItems count="17">
    <i>
      <x/>
    </i>
    <i r="1">
      <x/>
    </i>
    <i r="1">
      <x v="1"/>
    </i>
    <i r="1">
      <x v="3"/>
    </i>
    <i r="1">
      <x v="5"/>
    </i>
    <i r="1">
      <x v="6"/>
    </i>
    <i r="1">
      <x v="7"/>
    </i>
    <i>
      <x v="1"/>
    </i>
    <i r="1">
      <x v="6"/>
    </i>
    <i>
      <x v="2"/>
    </i>
    <i r="1">
      <x v="2"/>
    </i>
    <i r="1">
      <x v="3"/>
    </i>
    <i r="1">
      <x v="4"/>
    </i>
    <i r="1">
      <x v="7"/>
    </i>
    <i>
      <x v="4"/>
    </i>
    <i r="1">
      <x v="2"/>
    </i>
    <i t="grand">
      <x/>
    </i>
  </rowItems>
  <colFields count="1">
    <field x="-2"/>
  </colFields>
  <colItems count="2">
    <i>
      <x/>
    </i>
    <i i="1">
      <x v="1"/>
    </i>
  </colItems>
  <pageFields count="3">
    <pageField fld="0" item="0" hier="-1"/>
    <pageField fld="3" hier="-1"/>
    <pageField fld="1" item="1" hier="-1"/>
  </pageFields>
  <dataFields count="2">
    <dataField name=" Débit(€)" fld="7" baseField="5" baseItem="1" numFmtId="164"/>
    <dataField name=" Crédit(€)" fld="8" baseField="5" baseItem="0" numFmtId="164"/>
  </dataFields>
  <formats count="24">
    <format dxfId="39">
      <pivotArea field="4" type="button" dataOnly="0" labelOnly="1" outline="0" axis="axisRow" fieldPosition="0"/>
    </format>
    <format dxfId="38">
      <pivotArea field="4" type="button" dataOnly="0" labelOnly="1" outline="0" axis="axisRow" fieldPosition="0"/>
    </format>
    <format dxfId="37">
      <pivotArea field="4" type="button" dataOnly="0" labelOnly="1" outline="0" axis="axisRow" fieldPosition="0"/>
    </format>
    <format dxfId="3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3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34">
      <pivotArea field="3" type="button" dataOnly="0" labelOnly="1" outline="0" axis="axisPage" fieldPosition="1"/>
    </format>
    <format dxfId="33">
      <pivotArea field="3" type="button" dataOnly="0" labelOnly="1" outline="0" axis="axisPage" fieldPosition="1"/>
    </format>
    <format dxfId="32">
      <pivotArea field="3" type="button" dataOnly="0" labelOnly="1" outline="0" axis="axisPage" fieldPosition="1"/>
    </format>
    <format dxfId="3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3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29">
      <pivotArea field="3" type="button" dataOnly="0" labelOnly="1" outline="0" axis="axisPage" fieldPosition="1"/>
    </format>
    <format dxfId="28">
      <pivotArea outline="0" fieldPosition="0">
        <references count="1">
          <reference field="4294967294" count="1">
            <x v="0"/>
          </reference>
        </references>
      </pivotArea>
    </format>
    <format dxfId="27">
      <pivotArea field="3" type="button" dataOnly="0" labelOnly="1" outline="0" axis="axisPage" fieldPosition="1"/>
    </format>
    <format dxfId="26">
      <pivotArea field="3" type="button" dataOnly="0" labelOnly="1" outline="0" axis="axisPage" fieldPosition="1"/>
    </format>
    <format dxfId="25">
      <pivotArea field="3" type="button" dataOnly="0" labelOnly="1" outline="0" axis="axisPage" fieldPosition="1"/>
    </format>
    <format dxfId="24">
      <pivotArea field="3" type="button" dataOnly="0" labelOnly="1" outline="0" axis="axisPage" fieldPosition="1"/>
    </format>
    <format dxfId="23">
      <pivotArea field="3" type="button" dataOnly="0" labelOnly="1" outline="0" axis="axisPage" fieldPosition="1"/>
    </format>
    <format dxfId="22">
      <pivotArea field="3" type="button" dataOnly="0" labelOnly="1" outline="0" axis="axisPage" fieldPosition="1"/>
    </format>
    <format dxfId="21">
      <pivotArea field="3" type="button" dataOnly="0" labelOnly="1" outline="0" axis="axisPage" fieldPosition="1"/>
    </format>
    <format dxfId="20">
      <pivotArea field="3" type="button" dataOnly="0" labelOnly="1" outline="0" axis="axisPage" fieldPosition="1"/>
    </format>
    <format dxfId="19">
      <pivotArea field="4" type="button" dataOnly="0" labelOnly="1" outline="0" axis="axisRow" fieldPosition="0"/>
    </format>
    <format dxfId="18">
      <pivotArea field="3" type="button" dataOnly="0" labelOnly="1" outline="0" axis="axisPage" fieldPosition="1"/>
    </format>
    <format dxfId="17">
      <pivotArea field="3" type="button" dataOnly="0" labelOnly="1" outline="0" axis="axisPage" fieldPosition="1"/>
    </format>
    <format dxfId="16">
      <pivotArea outline="0" fieldPosition="0">
        <references count="1">
          <reference field="4294967294" count="1">
            <x v="1"/>
          </reference>
        </references>
      </pivotArea>
    </format>
  </formats>
  <chartFormats count="4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5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5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5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5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5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5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5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5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4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4" count="1" selected="0">
            <x v="4"/>
          </reference>
          <reference field="5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4" count="1" selected="0">
            <x v="4"/>
          </reference>
          <reference field="5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7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4" count="1" selected="0">
            <x v="1"/>
          </reference>
          <reference field="5" count="1" selected="0">
            <x v="6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7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1"/>
          </reference>
          <reference field="4" count="1" selected="0">
            <x v="1"/>
          </reference>
          <reference field="5" count="1" selected="0">
            <x v="6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7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3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3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AC9E4B-0224-4AED-800D-675FD8EB160D}" name="Tableau croisé dynamique2" cacheId="7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6:F16" firstHeaderRow="1" firstDataRow="1" firstDataCol="1"/>
  <pivotFields count="13">
    <pivotField showAll="0"/>
    <pivotField showAll="0"/>
    <pivotField showAll="0"/>
    <pivotField axis="axisRow" showAll="0">
      <items count="5">
        <item x="2"/>
        <item x="3"/>
        <item x="1"/>
        <item h="1" x="0"/>
        <item t="default"/>
      </items>
    </pivotField>
    <pivotField axis="axisRow" dataField="1" showAll="0">
      <items count="7">
        <item x="3"/>
        <item x="4"/>
        <item x="2"/>
        <item x="0"/>
        <item x="1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3"/>
    <field x="4"/>
  </rowFields>
  <rowItems count="10">
    <i>
      <x/>
    </i>
    <i r="1">
      <x/>
    </i>
    <i r="1">
      <x v="1"/>
    </i>
    <i r="1">
      <x v="2"/>
    </i>
    <i r="1">
      <x v="4"/>
    </i>
    <i>
      <x v="1"/>
    </i>
    <i r="1">
      <x v="4"/>
    </i>
    <i r="1">
      <x v="5"/>
    </i>
    <i>
      <x v="2"/>
    </i>
    <i r="1">
      <x v="4"/>
    </i>
  </rowItems>
  <colItems count="1">
    <i/>
  </colItems>
  <dataFields count="1">
    <dataField name=" Mode" fld="4" subtotal="count" baseField="3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M10" totalsRowShown="0" headerRowDxfId="58" headerRowBorderDxfId="57">
  <autoFilter ref="A4:M10" xr:uid="{00000000-0009-0000-0100-000005000000}"/>
  <sortState xmlns:xlrd2="http://schemas.microsoft.com/office/spreadsheetml/2017/richdata2" ref="A5:M5">
    <sortCondition ref="A4:A5"/>
  </sortState>
  <tableColumns count="13">
    <tableColumn id="1" xr3:uid="{00000000-0010-0000-0000-000001000000}" name="Année" dataDxfId="56"/>
    <tableColumn id="2" xr3:uid="{00000000-0010-0000-0000-000002000000}" name="Mois" dataDxfId="55"/>
    <tableColumn id="3" xr3:uid="{00000000-0010-0000-0000-000003000000}" name="Jour" dataDxfId="54"/>
    <tableColumn id="9" xr3:uid="{00000000-0010-0000-0000-000009000000}" name="Compte" dataDxfId="53"/>
    <tableColumn id="8" xr3:uid="{00000000-0010-0000-0000-000008000000}" name="Mode" dataDxfId="52"/>
    <tableColumn id="4" xr3:uid="{00000000-0010-0000-0000-000004000000}" name="Catégorie" dataDxfId="51"/>
    <tableColumn id="5" xr3:uid="{00000000-0010-0000-0000-000005000000}" name="S/Catégorie " dataDxfId="50"/>
    <tableColumn id="6" xr3:uid="{00000000-0010-0000-0000-000006000000}" name="Débit(€)" dataDxfId="49" totalsRowDxfId="48"/>
    <tableColumn id="7" xr3:uid="{00000000-0010-0000-0000-000007000000}" name="Crédit(€)" dataDxfId="47" totalsRowDxfId="46"/>
    <tableColumn id="10" xr3:uid="{00000000-0010-0000-0000-00000A000000}" name="Commentaires" dataDxfId="45"/>
    <tableColumn id="13" xr3:uid="{00000000-0010-0000-0000-00000D000000}" name="BPostale-CJ" dataDxfId="44" totalsRowDxfId="43"/>
    <tableColumn id="12" xr3:uid="{00000000-0010-0000-0000-00000C000000}" name="Bpostale-CP" dataDxfId="42"/>
    <tableColumn id="11" xr3:uid="{00000000-0010-0000-0000-00000B000000}" name="Livret A-CP" dataDxfId="41" totalsRowDxfId="4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Années" displayName="T_Années" ref="A1:A2" totalsRowShown="0" tableBorderDxfId="15">
  <autoFilter ref="A1:A2" xr:uid="{00000000-0009-0000-0100-000001000000}">
    <filterColumn colId="0" hiddenButton="1"/>
  </autoFilter>
  <tableColumns count="1">
    <tableColumn id="1" xr3:uid="{00000000-0010-0000-0100-000001000000}" name="Année"/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Jours" displayName="T_Jours" ref="E1:E32" totalsRowShown="0" tableBorderDxfId="14">
  <autoFilter ref="E1:E32" xr:uid="{00000000-0009-0000-0100-000003000000}">
    <filterColumn colId="0" hiddenButton="1"/>
  </autoFilter>
  <tableColumns count="1">
    <tableColumn id="1" xr3:uid="{00000000-0010-0000-0200-000001000000}" name="Jour"/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Catégories" displayName="T_Catégories" ref="G1:G13" totalsRowShown="0" headerRowDxfId="13" dataDxfId="12" tableBorderDxfId="11">
  <autoFilter ref="G1:G13" xr:uid="{00000000-0009-0000-0100-000004000000}">
    <filterColumn colId="0" hiddenButton="1"/>
  </autoFilter>
  <tableColumns count="1">
    <tableColumn id="1" xr3:uid="{00000000-0010-0000-0300-000001000000}" name="Catégorie" dataDxfId="1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Mois" displayName="T_Mois" ref="C1:C13" totalsRowShown="0" tableBorderDxfId="9">
  <autoFilter ref="C1:C13" xr:uid="{00000000-0009-0000-0100-000008000000}"/>
  <tableColumns count="1">
    <tableColumn id="1" xr3:uid="{00000000-0010-0000-0400-000001000000}" name="Mois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_Sous_Catégories3" displayName="T_Sous_Catégories3" ref="I1:I8" totalsRowShown="0" tableBorderDxfId="8">
  <autoFilter ref="I1:I8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500-000001000000}" name="Modes"/>
  </tableColumns>
  <tableStyleInfo name="TableStyleDark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Sous_Catégories38" displayName="T_Sous_Catégories38" ref="K1:K4" totalsRowShown="0" tableBorderDxfId="7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6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showRowColHeaders="0" zoomScale="80" zoomScaleNormal="80" workbookViewId="0">
      <selection activeCell="C4" sqref="C4"/>
    </sheetView>
  </sheetViews>
  <sheetFormatPr baseColWidth="10" defaultColWidth="9.140625" defaultRowHeight="12.75" x14ac:dyDescent="0.2"/>
  <cols>
    <col min="1" max="1" width="5.7109375" style="71" customWidth="1"/>
    <col min="2" max="2" width="16.85546875" style="71" customWidth="1"/>
    <col min="3" max="3" width="32.28515625" style="74" customWidth="1"/>
    <col min="4" max="4" width="19.5703125" style="71" customWidth="1"/>
    <col min="5" max="16384" width="9.140625" style="71"/>
  </cols>
  <sheetData>
    <row r="1" spans="1:5" ht="23.25" customHeight="1" thickBot="1" x14ac:dyDescent="0.25"/>
    <row r="2" spans="1:5" ht="15.75" x14ac:dyDescent="0.25">
      <c r="B2" s="76" t="s">
        <v>15</v>
      </c>
      <c r="C2" s="77"/>
      <c r="D2" s="78"/>
      <c r="E2" s="79"/>
    </row>
    <row r="3" spans="1:5" x14ac:dyDescent="0.2">
      <c r="B3" s="80"/>
      <c r="C3" s="81"/>
      <c r="D3" s="134">
        <f ca="1">TODAY()</f>
        <v>44345</v>
      </c>
      <c r="E3" s="135"/>
    </row>
    <row r="4" spans="1:5" ht="21.95" customHeight="1" x14ac:dyDescent="0.2">
      <c r="B4" s="84" t="s">
        <v>0</v>
      </c>
      <c r="C4" s="128"/>
      <c r="D4" s="82"/>
      <c r="E4" s="83"/>
    </row>
    <row r="5" spans="1:5" ht="6.4" customHeight="1" x14ac:dyDescent="0.2">
      <c r="B5" s="85"/>
      <c r="C5" s="81"/>
      <c r="D5" s="82"/>
      <c r="E5" s="83"/>
    </row>
    <row r="6" spans="1:5" ht="21.95" customHeight="1" x14ac:dyDescent="0.2">
      <c r="B6" s="84" t="s">
        <v>14</v>
      </c>
      <c r="C6" s="128"/>
      <c r="D6" s="82"/>
      <c r="E6" s="83"/>
    </row>
    <row r="7" spans="1:5" ht="6.4" customHeight="1" x14ac:dyDescent="0.2">
      <c r="B7" s="85"/>
      <c r="C7" s="81"/>
      <c r="D7" s="82"/>
      <c r="E7" s="83"/>
    </row>
    <row r="8" spans="1:5" ht="21.95" customHeight="1" x14ac:dyDescent="0.2">
      <c r="B8" s="84" t="s">
        <v>16</v>
      </c>
      <c r="C8" s="128"/>
      <c r="D8" s="82"/>
      <c r="E8" s="83"/>
    </row>
    <row r="9" spans="1:5" ht="55.5" customHeight="1" x14ac:dyDescent="0.2">
      <c r="B9" s="85"/>
      <c r="C9" s="81"/>
      <c r="D9" s="82"/>
      <c r="E9" s="83"/>
    </row>
    <row r="10" spans="1:5" ht="21.95" customHeight="1" x14ac:dyDescent="0.2">
      <c r="B10" s="84" t="s">
        <v>30</v>
      </c>
      <c r="C10" s="115"/>
      <c r="D10" s="82"/>
      <c r="E10" s="83"/>
    </row>
    <row r="11" spans="1:5" ht="6.4" customHeight="1" x14ac:dyDescent="0.2">
      <c r="B11" s="85"/>
      <c r="C11" s="81"/>
      <c r="D11" s="82"/>
      <c r="E11" s="83"/>
    </row>
    <row r="12" spans="1:5" ht="21.95" customHeight="1" x14ac:dyDescent="0.2">
      <c r="A12" s="72"/>
      <c r="B12" s="84" t="s">
        <v>21</v>
      </c>
      <c r="C12" s="112"/>
      <c r="D12" s="117"/>
      <c r="E12" s="83"/>
    </row>
    <row r="13" spans="1:5" ht="6.4" customHeight="1" x14ac:dyDescent="0.2">
      <c r="B13" s="85"/>
      <c r="C13" s="81"/>
      <c r="D13" s="82"/>
      <c r="E13" s="83"/>
    </row>
    <row r="14" spans="1:5" ht="21.95" customHeight="1" x14ac:dyDescent="0.2">
      <c r="A14" s="73"/>
      <c r="B14" s="84" t="s">
        <v>1</v>
      </c>
      <c r="C14" s="115"/>
      <c r="D14" s="82"/>
      <c r="E14" s="83"/>
    </row>
    <row r="15" spans="1:5" ht="6" customHeight="1" x14ac:dyDescent="0.2">
      <c r="B15" s="85"/>
      <c r="C15" s="81"/>
      <c r="D15" s="82"/>
      <c r="E15" s="83"/>
    </row>
    <row r="16" spans="1:5" ht="21.95" customHeight="1" x14ac:dyDescent="0.2">
      <c r="B16" s="84" t="s">
        <v>17</v>
      </c>
      <c r="C16" s="115"/>
      <c r="D16" s="82"/>
      <c r="E16" s="83"/>
    </row>
    <row r="17" spans="1:10" ht="6" customHeight="1" x14ac:dyDescent="0.2">
      <c r="B17" s="85"/>
      <c r="C17" s="81"/>
      <c r="D17" s="82"/>
      <c r="E17" s="83"/>
    </row>
    <row r="18" spans="1:10" ht="70.5" customHeight="1" x14ac:dyDescent="0.2">
      <c r="A18" s="72"/>
      <c r="B18" s="129" t="s">
        <v>22</v>
      </c>
      <c r="C18" s="116"/>
      <c r="D18" s="130" t="s">
        <v>51</v>
      </c>
      <c r="E18" s="83"/>
    </row>
    <row r="19" spans="1:10" ht="6" customHeight="1" x14ac:dyDescent="0.2">
      <c r="B19" s="80"/>
      <c r="C19" s="81"/>
      <c r="D19" s="82"/>
      <c r="E19" s="83"/>
      <c r="J19" s="75"/>
    </row>
    <row r="20" spans="1:10" ht="21.75" customHeight="1" x14ac:dyDescent="0.2">
      <c r="B20" s="86" t="s">
        <v>18</v>
      </c>
      <c r="C20" s="113"/>
      <c r="D20" s="82"/>
      <c r="E20" s="83"/>
    </row>
    <row r="21" spans="1:10" ht="6" customHeight="1" x14ac:dyDescent="0.2">
      <c r="B21" s="87"/>
      <c r="C21" s="81"/>
      <c r="D21" s="82"/>
      <c r="E21" s="83"/>
    </row>
    <row r="22" spans="1:10" ht="21.75" customHeight="1" x14ac:dyDescent="0.2">
      <c r="B22" s="86" t="s">
        <v>19</v>
      </c>
      <c r="C22" s="114"/>
      <c r="D22" s="82"/>
      <c r="E22" s="83"/>
    </row>
    <row r="23" spans="1:10" ht="6" customHeight="1" x14ac:dyDescent="0.2">
      <c r="B23" s="80"/>
      <c r="C23" s="81"/>
      <c r="D23" s="82"/>
      <c r="E23" s="83"/>
    </row>
    <row r="24" spans="1:10" ht="13.5" thickBot="1" x14ac:dyDescent="0.25">
      <c r="B24" s="88"/>
      <c r="C24" s="89"/>
      <c r="D24" s="90"/>
      <c r="E24" s="91"/>
    </row>
  </sheetData>
  <sheetProtection sheet="1" objects="1" scenarios="1"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S10"/>
  <sheetViews>
    <sheetView zoomScale="88" zoomScaleNormal="88" workbookViewId="0">
      <pane ySplit="4" topLeftCell="A5" activePane="bottomLeft" state="frozen"/>
      <selection pane="bottomLeft" activeCell="D17" sqref="D17"/>
    </sheetView>
  </sheetViews>
  <sheetFormatPr baseColWidth="10" defaultColWidth="11.42578125" defaultRowHeight="12.75" x14ac:dyDescent="0.2"/>
  <cols>
    <col min="1" max="1" width="24.42578125" style="1" bestFit="1" customWidth="1"/>
    <col min="2" max="3" width="11" style="2" bestFit="1" customWidth="1"/>
    <col min="4" max="4" width="25.85546875" style="2" bestFit="1" customWidth="1"/>
    <col min="5" max="5" width="21.140625" style="2" bestFit="1" customWidth="1"/>
    <col min="6" max="6" width="19.140625" style="2" bestFit="1" customWidth="1"/>
    <col min="7" max="7" width="21.5703125" style="2" customWidth="1"/>
    <col min="8" max="8" width="16.140625" style="61" bestFit="1" customWidth="1"/>
    <col min="9" max="9" width="17.42578125" style="61" customWidth="1"/>
    <col min="10" max="10" width="71.5703125" style="8" bestFit="1" customWidth="1"/>
    <col min="11" max="13" width="21.85546875" customWidth="1"/>
    <col min="14" max="14" width="11" bestFit="1" customWidth="1"/>
    <col min="15" max="17" width="18.28515625" customWidth="1"/>
  </cols>
  <sheetData>
    <row r="1" spans="1:19" ht="22.5" customHeight="1" x14ac:dyDescent="0.2">
      <c r="A1" s="66" t="s">
        <v>103</v>
      </c>
      <c r="B1" s="65"/>
      <c r="C1" s="65"/>
      <c r="D1" s="63"/>
      <c r="E1" s="70" t="s">
        <v>108</v>
      </c>
      <c r="F1" s="101">
        <f>E3+F3</f>
        <v>1070</v>
      </c>
      <c r="G1" s="57"/>
      <c r="H1" s="58"/>
      <c r="I1" s="58"/>
      <c r="J1" s="58"/>
      <c r="K1" s="98"/>
      <c r="L1" s="100" t="s">
        <v>112</v>
      </c>
      <c r="M1" s="133">
        <f ca="1">TODAY()</f>
        <v>44345</v>
      </c>
      <c r="R1" s="4"/>
      <c r="S1" s="4"/>
    </row>
    <row r="2" spans="1:19" ht="12.75" customHeight="1" thickBot="1" x14ac:dyDescent="0.25">
      <c r="A2" s="67"/>
      <c r="B2" s="97" t="s">
        <v>116</v>
      </c>
      <c r="C2" s="102">
        <f>COUNT(C5:C9461)</f>
        <v>6</v>
      </c>
      <c r="D2" s="68"/>
      <c r="E2" s="103" t="s">
        <v>113</v>
      </c>
      <c r="F2" s="104" t="s">
        <v>114</v>
      </c>
      <c r="G2" s="105" t="s">
        <v>115</v>
      </c>
      <c r="H2" s="50"/>
      <c r="I2" s="50"/>
      <c r="J2" s="64"/>
      <c r="K2" s="51"/>
      <c r="L2" s="99"/>
      <c r="M2" s="137">
        <f>G3+F3</f>
        <v>700</v>
      </c>
      <c r="N2" s="4"/>
      <c r="R2" s="4"/>
      <c r="S2" s="4"/>
    </row>
    <row r="3" spans="1:19" ht="42.75" customHeight="1" thickBot="1" x14ac:dyDescent="0.25">
      <c r="A3" s="96"/>
      <c r="B3" s="59"/>
      <c r="C3" s="59"/>
      <c r="D3" s="59"/>
      <c r="E3" s="110">
        <f>VLOOKUP(9^9,K5:K4369,1)</f>
        <v>870</v>
      </c>
      <c r="F3" s="101">
        <f>VLOOKUP(9^9,L5:L4369,1)</f>
        <v>200</v>
      </c>
      <c r="G3" s="101">
        <f>VLOOKUP(9^9,M5:M4369,1)</f>
        <v>500</v>
      </c>
      <c r="H3" s="60"/>
      <c r="I3" s="60"/>
      <c r="J3" s="136"/>
      <c r="K3" s="136"/>
      <c r="L3" s="69" t="s">
        <v>111</v>
      </c>
      <c r="M3" s="138"/>
      <c r="N3" s="4"/>
      <c r="R3" s="4"/>
      <c r="S3" s="4"/>
    </row>
    <row r="4" spans="1:19" ht="22.5" customHeight="1" thickBot="1" x14ac:dyDescent="0.3">
      <c r="A4" s="92" t="s">
        <v>0</v>
      </c>
      <c r="B4" s="93" t="s">
        <v>14</v>
      </c>
      <c r="C4" s="93" t="s">
        <v>16</v>
      </c>
      <c r="D4" s="93" t="s">
        <v>30</v>
      </c>
      <c r="E4" s="93" t="s">
        <v>21</v>
      </c>
      <c r="F4" s="93" t="s">
        <v>1</v>
      </c>
      <c r="G4" s="93" t="s">
        <v>20</v>
      </c>
      <c r="H4" s="93" t="s">
        <v>19</v>
      </c>
      <c r="I4" s="93" t="s">
        <v>18</v>
      </c>
      <c r="J4" s="93" t="s">
        <v>28</v>
      </c>
      <c r="K4" s="94" t="s">
        <v>104</v>
      </c>
      <c r="L4" s="94" t="s">
        <v>105</v>
      </c>
      <c r="M4" s="95" t="s">
        <v>106</v>
      </c>
      <c r="N4" s="4"/>
      <c r="O4" s="4"/>
      <c r="P4" s="4"/>
      <c r="Q4" s="4"/>
      <c r="R4" s="4"/>
      <c r="S4" s="4"/>
    </row>
    <row r="5" spans="1:19" x14ac:dyDescent="0.2">
      <c r="A5" s="119">
        <v>2021</v>
      </c>
      <c r="B5" s="52" t="s">
        <v>6</v>
      </c>
      <c r="C5" s="119">
        <v>1</v>
      </c>
      <c r="D5" s="53"/>
      <c r="E5" s="119" t="s">
        <v>32</v>
      </c>
      <c r="F5" s="119"/>
      <c r="G5" s="120"/>
      <c r="H5" s="120"/>
      <c r="I5" s="121"/>
      <c r="J5" s="121"/>
      <c r="K5" s="54">
        <v>1000</v>
      </c>
      <c r="L5" s="56">
        <v>0</v>
      </c>
      <c r="M5" s="56">
        <v>0</v>
      </c>
    </row>
    <row r="6" spans="1:19" x14ac:dyDescent="0.2">
      <c r="A6" s="122">
        <v>2021</v>
      </c>
      <c r="B6" s="123" t="s">
        <v>6</v>
      </c>
      <c r="C6" s="124">
        <v>2</v>
      </c>
      <c r="D6" s="124" t="s">
        <v>74</v>
      </c>
      <c r="E6" s="124" t="s">
        <v>24</v>
      </c>
      <c r="F6" s="125" t="s">
        <v>56</v>
      </c>
      <c r="G6" s="125" t="s">
        <v>64</v>
      </c>
      <c r="H6" s="126">
        <v>-80</v>
      </c>
      <c r="I6" s="126"/>
      <c r="J6" s="55" t="s">
        <v>125</v>
      </c>
      <c r="K6" s="111">
        <v>920</v>
      </c>
      <c r="L6" s="111"/>
      <c r="M6" s="111"/>
    </row>
    <row r="7" spans="1:19" x14ac:dyDescent="0.2">
      <c r="A7" s="122">
        <v>2021</v>
      </c>
      <c r="B7" s="123" t="s">
        <v>6</v>
      </c>
      <c r="C7" s="124">
        <v>5</v>
      </c>
      <c r="D7" s="124" t="s">
        <v>74</v>
      </c>
      <c r="E7" s="124" t="s">
        <v>24</v>
      </c>
      <c r="F7" s="125" t="s">
        <v>59</v>
      </c>
      <c r="G7" s="125" t="s">
        <v>34</v>
      </c>
      <c r="H7" s="126">
        <v>-50</v>
      </c>
      <c r="I7" s="126"/>
      <c r="J7" s="55" t="s">
        <v>126</v>
      </c>
      <c r="K7" s="111">
        <v>870</v>
      </c>
      <c r="L7" s="111"/>
      <c r="M7" s="111"/>
    </row>
    <row r="8" spans="1:19" x14ac:dyDescent="0.2">
      <c r="A8" s="122">
        <v>2021</v>
      </c>
      <c r="B8" s="123" t="s">
        <v>6</v>
      </c>
      <c r="C8" s="124">
        <v>8</v>
      </c>
      <c r="D8" s="124" t="s">
        <v>80</v>
      </c>
      <c r="E8" s="124" t="s">
        <v>77</v>
      </c>
      <c r="F8" s="125" t="s">
        <v>58</v>
      </c>
      <c r="G8" s="125" t="s">
        <v>75</v>
      </c>
      <c r="H8" s="126"/>
      <c r="I8" s="126">
        <v>500</v>
      </c>
      <c r="J8" s="55" t="s">
        <v>127</v>
      </c>
      <c r="K8" s="111"/>
      <c r="L8" s="111"/>
      <c r="M8" s="111">
        <v>500</v>
      </c>
    </row>
    <row r="9" spans="1:19" x14ac:dyDescent="0.2">
      <c r="A9" s="122">
        <v>2021</v>
      </c>
      <c r="B9" s="123" t="s">
        <v>6</v>
      </c>
      <c r="C9" s="124">
        <v>16</v>
      </c>
      <c r="D9" s="124" t="s">
        <v>107</v>
      </c>
      <c r="E9" s="124" t="s">
        <v>77</v>
      </c>
      <c r="F9" s="125" t="s">
        <v>59</v>
      </c>
      <c r="G9" s="125" t="s">
        <v>73</v>
      </c>
      <c r="H9" s="126">
        <v>-50</v>
      </c>
      <c r="I9" s="126"/>
      <c r="J9" s="55" t="s">
        <v>128</v>
      </c>
      <c r="K9" s="111"/>
      <c r="L9" s="111">
        <v>-50</v>
      </c>
      <c r="M9" s="111"/>
    </row>
    <row r="10" spans="1:19" x14ac:dyDescent="0.2">
      <c r="A10" s="122">
        <v>2021</v>
      </c>
      <c r="B10" s="123" t="s">
        <v>6</v>
      </c>
      <c r="C10" s="124">
        <v>18</v>
      </c>
      <c r="D10" s="124" t="s">
        <v>107</v>
      </c>
      <c r="E10" s="124" t="s">
        <v>25</v>
      </c>
      <c r="F10" s="125" t="s">
        <v>58</v>
      </c>
      <c r="G10" s="125" t="s">
        <v>75</v>
      </c>
      <c r="H10" s="126"/>
      <c r="I10" s="126">
        <v>250</v>
      </c>
      <c r="J10" s="55" t="s">
        <v>129</v>
      </c>
      <c r="K10" s="111"/>
      <c r="L10" s="111">
        <v>200</v>
      </c>
      <c r="M10" s="111"/>
    </row>
  </sheetData>
  <mergeCells count="2">
    <mergeCell ref="J3:K3"/>
    <mergeCell ref="M2:M3"/>
  </mergeCells>
  <conditionalFormatting sqref="F1">
    <cfRule type="cellIs" dxfId="6" priority="19" operator="lessThan">
      <formula>0</formula>
    </cfRule>
    <cfRule type="cellIs" dxfId="5" priority="20" operator="greaterThanOrEqual">
      <formula>0</formula>
    </cfRule>
  </conditionalFormatting>
  <conditionalFormatting sqref="A6:M9812">
    <cfRule type="expression" dxfId="4" priority="16">
      <formula>$D6="LA BANQUE POSTALE - CP"</formula>
    </cfRule>
    <cfRule type="expression" dxfId="3" priority="17">
      <formula>$D6="LA BANQUE POSTALE - CJ"</formula>
    </cfRule>
    <cfRule type="expression" dxfId="2" priority="18">
      <formula>$D6="LIVRET A - CP"</formula>
    </cfRule>
  </conditionalFormatting>
  <conditionalFormatting sqref="F3:G3">
    <cfRule type="cellIs" dxfId="1" priority="13" operator="lessThan">
      <formula>0</formula>
    </cfRule>
    <cfRule type="cellIs" dxfId="0" priority="14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0</xdr:col>
                <xdr:colOff>161925</xdr:colOff>
                <xdr:row>1</xdr:row>
                <xdr:rowOff>152400</xdr:rowOff>
              </from>
              <to>
                <xdr:col>0</xdr:col>
                <xdr:colOff>1514475</xdr:colOff>
                <xdr:row>2</xdr:row>
                <xdr:rowOff>314325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76A7C-7A32-4A56-BB0F-AD579A281570}">
  <sheetPr codeName="Feuil1"/>
  <dimension ref="A1:V23"/>
  <sheetViews>
    <sheetView showGridLines="0" showRowColHeaders="0" tabSelected="1" zoomScale="80" zoomScaleNormal="80" workbookViewId="0">
      <pane ySplit="5" topLeftCell="A6" activePane="bottomLeft" state="frozen"/>
      <selection pane="bottomLeft" activeCell="H3" sqref="H3"/>
    </sheetView>
  </sheetViews>
  <sheetFormatPr baseColWidth="10" defaultRowHeight="12.75" x14ac:dyDescent="0.2"/>
  <cols>
    <col min="1" max="1" width="28.28515625" bestFit="1" customWidth="1"/>
    <col min="2" max="2" width="28" bestFit="1" customWidth="1"/>
    <col min="3" max="3" width="12" customWidth="1"/>
    <col min="4" max="4" width="1" customWidth="1"/>
    <col min="5" max="5" width="26.85546875" bestFit="1" customWidth="1"/>
    <col min="6" max="6" width="6.5703125" bestFit="1" customWidth="1"/>
    <col min="7" max="8" width="16.140625" customWidth="1"/>
    <col min="9" max="9" width="26.85546875" bestFit="1" customWidth="1"/>
    <col min="10" max="10" width="6.5703125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23" bestFit="1" customWidth="1"/>
    <col min="17" max="17" width="11" bestFit="1" customWidth="1"/>
    <col min="18" max="20" width="13.5703125" customWidth="1"/>
    <col min="21" max="21" width="12" bestFit="1" customWidth="1"/>
    <col min="22" max="22" width="23" bestFit="1" customWidth="1"/>
    <col min="23" max="23" width="12" bestFit="1" customWidth="1"/>
    <col min="24" max="24" width="8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2" x14ac:dyDescent="0.2">
      <c r="U1" s="139">
        <f ca="1">TODAY()</f>
        <v>44345</v>
      </c>
      <c r="V1" s="139"/>
    </row>
    <row r="2" spans="1:22" x14ac:dyDescent="0.2">
      <c r="A2" s="106" t="s">
        <v>0</v>
      </c>
      <c r="B2" s="8">
        <v>2021</v>
      </c>
    </row>
    <row r="3" spans="1:22" x14ac:dyDescent="0.2">
      <c r="A3" s="118" t="s">
        <v>30</v>
      </c>
      <c r="B3" s="107" t="s">
        <v>74</v>
      </c>
      <c r="R3" t="s">
        <v>122</v>
      </c>
      <c r="S3" t="s">
        <v>123</v>
      </c>
      <c r="T3" t="s">
        <v>124</v>
      </c>
    </row>
    <row r="4" spans="1:22" x14ac:dyDescent="0.2">
      <c r="A4" s="106" t="s">
        <v>14</v>
      </c>
      <c r="B4" t="s">
        <v>6</v>
      </c>
      <c r="R4" s="132">
        <f>Données!E3</f>
        <v>870</v>
      </c>
      <c r="S4" s="132">
        <f>Données!F3</f>
        <v>200</v>
      </c>
      <c r="T4" s="132">
        <f>Données!G3</f>
        <v>500</v>
      </c>
    </row>
    <row r="6" spans="1:22" x14ac:dyDescent="0.2">
      <c r="A6" s="109" t="s">
        <v>120</v>
      </c>
      <c r="B6" t="s">
        <v>118</v>
      </c>
      <c r="C6" t="s">
        <v>119</v>
      </c>
      <c r="E6" s="106" t="s">
        <v>29</v>
      </c>
      <c r="F6" t="s">
        <v>121</v>
      </c>
    </row>
    <row r="7" spans="1:22" x14ac:dyDescent="0.2">
      <c r="A7" s="8" t="s">
        <v>24</v>
      </c>
      <c r="B7" s="108">
        <v>-1221.7199999999998</v>
      </c>
      <c r="C7" s="108"/>
      <c r="E7" s="8" t="s">
        <v>74</v>
      </c>
      <c r="F7" s="131">
        <v>46</v>
      </c>
    </row>
    <row r="8" spans="1:22" x14ac:dyDescent="0.2">
      <c r="A8" s="127" t="s">
        <v>56</v>
      </c>
      <c r="B8" s="108">
        <v>-789.95</v>
      </c>
      <c r="C8" s="108"/>
      <c r="E8" s="127" t="s">
        <v>24</v>
      </c>
      <c r="F8" s="131">
        <v>33</v>
      </c>
    </row>
    <row r="9" spans="1:22" x14ac:dyDescent="0.2">
      <c r="A9" s="127" t="s">
        <v>91</v>
      </c>
      <c r="B9" s="108">
        <v>-121.92</v>
      </c>
      <c r="C9" s="108"/>
      <c r="E9" s="127" t="s">
        <v>25</v>
      </c>
      <c r="F9" s="131">
        <v>1</v>
      </c>
    </row>
    <row r="10" spans="1:22" x14ac:dyDescent="0.2">
      <c r="A10" s="127" t="s">
        <v>95</v>
      </c>
      <c r="B10" s="108">
        <v>-132</v>
      </c>
      <c r="C10" s="108"/>
      <c r="E10" s="127" t="s">
        <v>26</v>
      </c>
      <c r="F10" s="131">
        <v>11</v>
      </c>
    </row>
    <row r="11" spans="1:22" x14ac:dyDescent="0.2">
      <c r="A11" s="127" t="s">
        <v>63</v>
      </c>
      <c r="B11" s="108">
        <v>-26.82</v>
      </c>
      <c r="C11" s="108"/>
      <c r="E11" s="127" t="s">
        <v>27</v>
      </c>
      <c r="F11" s="131">
        <v>1</v>
      </c>
    </row>
    <row r="12" spans="1:22" x14ac:dyDescent="0.2">
      <c r="A12" s="127" t="s">
        <v>55</v>
      </c>
      <c r="B12" s="108">
        <v>-28.5</v>
      </c>
      <c r="C12" s="108"/>
      <c r="E12" s="8" t="s">
        <v>107</v>
      </c>
      <c r="F12" s="131">
        <v>3</v>
      </c>
    </row>
    <row r="13" spans="1:22" x14ac:dyDescent="0.2">
      <c r="A13" s="127" t="s">
        <v>59</v>
      </c>
      <c r="B13" s="108">
        <v>-122.52999999999999</v>
      </c>
      <c r="C13" s="108"/>
      <c r="E13" s="127" t="s">
        <v>27</v>
      </c>
      <c r="F13" s="131">
        <v>2</v>
      </c>
    </row>
    <row r="14" spans="1:22" x14ac:dyDescent="0.2">
      <c r="A14" s="8" t="s">
        <v>25</v>
      </c>
      <c r="B14" s="108">
        <v>-46</v>
      </c>
      <c r="C14" s="108"/>
      <c r="E14" s="127" t="s">
        <v>33</v>
      </c>
      <c r="F14" s="131">
        <v>1</v>
      </c>
    </row>
    <row r="15" spans="1:22" x14ac:dyDescent="0.2">
      <c r="A15" s="127" t="s">
        <v>55</v>
      </c>
      <c r="B15" s="108">
        <v>-46</v>
      </c>
      <c r="C15" s="108"/>
      <c r="E15" s="8" t="s">
        <v>80</v>
      </c>
      <c r="F15" s="131">
        <v>5</v>
      </c>
    </row>
    <row r="16" spans="1:22" x14ac:dyDescent="0.2">
      <c r="A16" s="8" t="s">
        <v>26</v>
      </c>
      <c r="B16" s="108">
        <v>-1203.8499999999999</v>
      </c>
      <c r="C16" s="108"/>
      <c r="E16" s="127" t="s">
        <v>27</v>
      </c>
      <c r="F16" s="131">
        <v>5</v>
      </c>
    </row>
    <row r="17" spans="1:3" x14ac:dyDescent="0.2">
      <c r="A17" s="127" t="s">
        <v>58</v>
      </c>
      <c r="B17" s="108">
        <v>-208</v>
      </c>
      <c r="C17" s="108"/>
    </row>
    <row r="18" spans="1:3" x14ac:dyDescent="0.2">
      <c r="A18" s="127" t="s">
        <v>95</v>
      </c>
      <c r="B18" s="108">
        <v>-246.41</v>
      </c>
      <c r="C18" s="108"/>
    </row>
    <row r="19" spans="1:3" x14ac:dyDescent="0.2">
      <c r="A19" s="127" t="s">
        <v>52</v>
      </c>
      <c r="B19" s="108">
        <v>-427.83000000000004</v>
      </c>
      <c r="C19" s="108"/>
    </row>
    <row r="20" spans="1:3" x14ac:dyDescent="0.2">
      <c r="A20" s="127" t="s">
        <v>59</v>
      </c>
      <c r="B20" s="108">
        <v>-321.61</v>
      </c>
      <c r="C20" s="108"/>
    </row>
    <row r="21" spans="1:3" x14ac:dyDescent="0.2">
      <c r="A21" s="8" t="s">
        <v>27</v>
      </c>
      <c r="B21" s="108"/>
      <c r="C21" s="108">
        <v>2000</v>
      </c>
    </row>
    <row r="22" spans="1:3" x14ac:dyDescent="0.2">
      <c r="A22" s="127" t="s">
        <v>58</v>
      </c>
      <c r="B22" s="108"/>
      <c r="C22" s="108">
        <v>2000</v>
      </c>
    </row>
    <row r="23" spans="1:3" x14ac:dyDescent="0.2">
      <c r="A23" s="8" t="s">
        <v>117</v>
      </c>
      <c r="B23" s="108">
        <v>-2471.5700000000002</v>
      </c>
      <c r="C23" s="108">
        <v>2000</v>
      </c>
    </row>
  </sheetData>
  <mergeCells count="1">
    <mergeCell ref="U1:V1"/>
  </mergeCells>
  <pageMargins left="0.7" right="0.7" top="0.75" bottom="0.75" header="0.3" footer="0.3"/>
  <pageSetup paperSize="9" orientation="portrait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F1" zoomScale="80" zoomScaleNormal="80" workbookViewId="0">
      <selection activeCell="Q13" sqref="Q13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hidden="1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>
        <f>G12</f>
        <v>0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58</v>
      </c>
      <c r="I2" s="3" t="s">
        <v>24</v>
      </c>
      <c r="K2" t="s">
        <v>74</v>
      </c>
      <c r="M2" s="7">
        <f t="shared" ref="M2:M23" si="0">INDEX($O$2:$Z$23,ROW()-1,MATCH(c_c,$O$1:$Z$1,0))</f>
        <v>0</v>
      </c>
      <c r="O2" s="19" t="s">
        <v>75</v>
      </c>
      <c r="P2" s="11" t="s">
        <v>109</v>
      </c>
      <c r="Q2" s="12" t="s">
        <v>81</v>
      </c>
      <c r="R2" s="10" t="s">
        <v>71</v>
      </c>
      <c r="S2" s="29" t="s">
        <v>100</v>
      </c>
      <c r="T2" s="31" t="s">
        <v>61</v>
      </c>
      <c r="U2" s="30" t="s">
        <v>48</v>
      </c>
      <c r="V2" s="17" t="s">
        <v>66</v>
      </c>
      <c r="W2" s="14" t="s">
        <v>67</v>
      </c>
      <c r="X2" s="49" t="s">
        <v>87</v>
      </c>
      <c r="Y2" s="16"/>
      <c r="Z2" s="20"/>
    </row>
    <row r="3" spans="1:26" x14ac:dyDescent="0.2">
      <c r="C3" s="3" t="s">
        <v>3</v>
      </c>
      <c r="E3" s="3">
        <v>2</v>
      </c>
      <c r="G3" s="38" t="s">
        <v>95</v>
      </c>
      <c r="I3" s="3" t="s">
        <v>25</v>
      </c>
      <c r="K3" s="3" t="s">
        <v>80</v>
      </c>
      <c r="M3" s="7">
        <f t="shared" si="0"/>
        <v>0</v>
      </c>
      <c r="O3" s="19" t="s">
        <v>76</v>
      </c>
      <c r="P3" s="11" t="s">
        <v>47</v>
      </c>
      <c r="Q3" s="34" t="s">
        <v>72</v>
      </c>
      <c r="R3" s="15" t="s">
        <v>34</v>
      </c>
      <c r="S3" s="29" t="s">
        <v>35</v>
      </c>
      <c r="T3" s="33" t="s">
        <v>64</v>
      </c>
      <c r="U3" s="30" t="s">
        <v>31</v>
      </c>
      <c r="V3" s="17" t="s">
        <v>65</v>
      </c>
      <c r="W3" s="14" t="s">
        <v>38</v>
      </c>
      <c r="X3" s="49" t="s">
        <v>88</v>
      </c>
      <c r="Y3" s="16"/>
      <c r="Z3" s="21"/>
    </row>
    <row r="4" spans="1:26" x14ac:dyDescent="0.2">
      <c r="C4" s="3" t="s">
        <v>4</v>
      </c>
      <c r="E4" s="3">
        <v>3</v>
      </c>
      <c r="G4" s="39" t="s">
        <v>52</v>
      </c>
      <c r="I4" t="s">
        <v>77</v>
      </c>
      <c r="K4" s="62" t="s">
        <v>107</v>
      </c>
      <c r="M4" s="7">
        <f t="shared" si="0"/>
        <v>0</v>
      </c>
      <c r="O4" s="19" t="s">
        <v>86</v>
      </c>
      <c r="P4" s="47" t="s">
        <v>83</v>
      </c>
      <c r="Q4" s="34" t="s">
        <v>70</v>
      </c>
      <c r="R4" s="15" t="s">
        <v>46</v>
      </c>
      <c r="S4" s="13" t="s">
        <v>50</v>
      </c>
      <c r="T4" s="32" t="s">
        <v>42</v>
      </c>
      <c r="U4" s="30" t="s">
        <v>78</v>
      </c>
      <c r="V4" s="16"/>
      <c r="W4" s="14" t="s">
        <v>99</v>
      </c>
      <c r="X4" s="49" t="s">
        <v>93</v>
      </c>
      <c r="Y4" s="16"/>
      <c r="Z4" s="21"/>
    </row>
    <row r="5" spans="1:26" x14ac:dyDescent="0.2">
      <c r="C5" s="3" t="s">
        <v>5</v>
      </c>
      <c r="E5" s="3">
        <v>4</v>
      </c>
      <c r="G5" s="40" t="s">
        <v>59</v>
      </c>
      <c r="I5" s="3" t="s">
        <v>33</v>
      </c>
      <c r="M5" s="7">
        <f t="shared" si="0"/>
        <v>0</v>
      </c>
      <c r="O5" s="19" t="s">
        <v>45</v>
      </c>
      <c r="P5" s="11" t="s">
        <v>82</v>
      </c>
      <c r="Q5" s="12" t="s">
        <v>85</v>
      </c>
      <c r="R5" s="10" t="s">
        <v>73</v>
      </c>
      <c r="S5" s="13" t="s">
        <v>41</v>
      </c>
      <c r="T5" s="18"/>
      <c r="U5" s="30" t="s">
        <v>84</v>
      </c>
      <c r="V5" s="16"/>
      <c r="W5" s="14" t="s">
        <v>94</v>
      </c>
      <c r="X5" s="49" t="s">
        <v>89</v>
      </c>
      <c r="Y5" s="16"/>
      <c r="Z5" s="21"/>
    </row>
    <row r="6" spans="1:26" x14ac:dyDescent="0.2">
      <c r="C6" s="3" t="s">
        <v>6</v>
      </c>
      <c r="E6" s="3">
        <v>5</v>
      </c>
      <c r="G6" s="41" t="s">
        <v>55</v>
      </c>
      <c r="I6" s="3" t="s">
        <v>26</v>
      </c>
      <c r="M6" s="7">
        <f t="shared" si="0"/>
        <v>0</v>
      </c>
      <c r="O6" s="19" t="s">
        <v>49</v>
      </c>
      <c r="P6" s="16"/>
      <c r="Q6" s="12" t="s">
        <v>54</v>
      </c>
      <c r="R6" s="10" t="s">
        <v>60</v>
      </c>
      <c r="S6" s="13" t="s">
        <v>36</v>
      </c>
      <c r="T6" s="18"/>
      <c r="U6" s="30" t="s">
        <v>102</v>
      </c>
      <c r="V6" s="16"/>
      <c r="W6" s="14" t="s">
        <v>68</v>
      </c>
      <c r="Y6" s="16"/>
      <c r="Z6" s="21"/>
    </row>
    <row r="7" spans="1:26" x14ac:dyDescent="0.2">
      <c r="C7" s="3" t="s">
        <v>7</v>
      </c>
      <c r="E7" s="3">
        <v>6</v>
      </c>
      <c r="G7" s="42" t="s">
        <v>56</v>
      </c>
      <c r="I7" s="3" t="s">
        <v>27</v>
      </c>
      <c r="M7" s="7">
        <f t="shared" si="0"/>
        <v>0</v>
      </c>
      <c r="O7" s="19" t="s">
        <v>79</v>
      </c>
      <c r="P7" s="16"/>
      <c r="Q7" s="12" t="s">
        <v>53</v>
      </c>
      <c r="R7" s="10" t="s">
        <v>97</v>
      </c>
      <c r="S7" s="13" t="s">
        <v>98</v>
      </c>
      <c r="T7" s="16"/>
      <c r="U7" s="16"/>
      <c r="V7" s="16"/>
      <c r="W7" s="14" t="s">
        <v>69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62</v>
      </c>
      <c r="I8" t="s">
        <v>101</v>
      </c>
      <c r="M8" s="7">
        <f t="shared" si="0"/>
        <v>0</v>
      </c>
      <c r="O8" s="19" t="s">
        <v>96</v>
      </c>
      <c r="P8" s="16"/>
      <c r="Q8" s="12" t="s">
        <v>110</v>
      </c>
      <c r="R8" s="16"/>
      <c r="S8" s="16"/>
      <c r="T8" s="16"/>
      <c r="U8" s="16"/>
      <c r="V8" s="16"/>
      <c r="W8" s="14" t="s">
        <v>39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57</v>
      </c>
      <c r="M9" s="7">
        <f t="shared" si="0"/>
        <v>0</v>
      </c>
      <c r="O9" s="22"/>
      <c r="P9" s="16"/>
      <c r="Q9" s="12" t="s">
        <v>92</v>
      </c>
      <c r="R9" s="16"/>
      <c r="S9" s="16"/>
      <c r="T9" s="16"/>
      <c r="U9" s="16"/>
      <c r="V9" s="16"/>
      <c r="W9" s="14" t="s">
        <v>37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63</v>
      </c>
      <c r="M10" s="7">
        <f t="shared" si="0"/>
        <v>0</v>
      </c>
      <c r="O10" s="22"/>
      <c r="P10" s="16"/>
      <c r="Q10" s="16"/>
      <c r="R10" s="16"/>
      <c r="S10" s="16"/>
      <c r="T10" s="16"/>
      <c r="U10" s="16"/>
      <c r="V10" s="16"/>
      <c r="W10" s="14" t="s">
        <v>40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91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90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/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K17" s="9"/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K18" s="9"/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K19" s="9"/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43</v>
      </c>
      <c r="O24" t="s">
        <v>44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Q2:Q9">
    <sortCondition ref="Q2"/>
  </sortState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Données</vt:lpstr>
      <vt:lpstr>TcD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2021-05-29T08:09:16Z</dcterms:modified>
</cp:coreProperties>
</file>