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20" yWindow="-120" windowWidth="20730" windowHeight="11760" activeTab="2"/>
  </bookViews>
  <sheets>
    <sheet name="Formulaire" sheetId="1" r:id="rId1"/>
    <sheet name="Listes" sheetId="2" r:id="rId2"/>
    <sheet name="Données" sheetId="3" r:id="rId3"/>
    <sheet name="Statistiques" sheetId="4" r:id="rId4"/>
  </sheets>
  <functionGroups/>
  <definedNames>
    <definedName name="c_année">Formulaire!$C$4</definedName>
    <definedName name="c_c">Formulaire!$C$14</definedName>
    <definedName name="c_compte">Formulaire!$C$10</definedName>
    <definedName name="c_crédit">Formulaire!$C$23</definedName>
    <definedName name="c_débit">Formulaire!$C$21</definedName>
    <definedName name="c_jour">Formulaire!$C$8</definedName>
    <definedName name="c_modes">Formulaire!$C$12</definedName>
    <definedName name="c_mois">Formulaire!$C$6</definedName>
    <definedName name="c_montant">Formulaire!$K$19</definedName>
    <definedName name="c_sc">Formulaire!$C$16</definedName>
    <definedName name="Détails">Formulaire!$C$18</definedName>
    <definedName name="Formulaire">Formulaire!$C$4:$D$23</definedName>
    <definedName name="s_Années">T_Années[Année]</definedName>
    <definedName name="s_Catégories">T_Catégories[Catégorie]</definedName>
    <definedName name="s_Jours">T_Jours[Jour]</definedName>
    <definedName name="s_Mois">T_Mois[Mois]</definedName>
    <definedName name="s_SousCatégories">Listes!$M$2:$M$23</definedName>
    <definedName name="T_Comptes">Listes!$K$2:$K$4</definedName>
    <definedName name="T_Modes">T_Sous_Catégories3[Modes]</definedName>
  </definedNames>
  <calcPr calcId="124519"/>
</workbook>
</file>

<file path=xl/calcChain.xml><?xml version="1.0" encoding="utf-8"?>
<calcChain xmlns="http://schemas.openxmlformats.org/spreadsheetml/2006/main">
  <c r="M33" i="4"/>
  <c r="M34"/>
  <c r="M32"/>
  <c r="A3"/>
  <c r="A4"/>
  <c r="C4" s="1"/>
  <c r="A5"/>
  <c r="C5" s="1"/>
  <c r="A6"/>
  <c r="C6" s="1"/>
  <c r="A7"/>
  <c r="A8"/>
  <c r="C8" s="1"/>
  <c r="A9"/>
  <c r="B9" s="1"/>
  <c r="A10"/>
  <c r="C10" s="1"/>
  <c r="A11"/>
  <c r="A12"/>
  <c r="C12" s="1"/>
  <c r="A13"/>
  <c r="C13" s="1"/>
  <c r="C25"/>
  <c r="N2" i="3"/>
  <c r="O2"/>
  <c r="P2"/>
  <c r="Z1" i="2"/>
  <c r="Y1"/>
  <c r="X1"/>
  <c r="A23" i="4"/>
  <c r="B23" s="1"/>
  <c r="A24"/>
  <c r="B24" s="1"/>
  <c r="A25"/>
  <c r="B25" s="1"/>
  <c r="A26"/>
  <c r="C26" s="1"/>
  <c r="A27"/>
  <c r="B27" s="1"/>
  <c r="A22"/>
  <c r="B22" s="1"/>
  <c r="O9"/>
  <c r="P9"/>
  <c r="C11"/>
  <c r="C3"/>
  <c r="C7"/>
  <c r="A2"/>
  <c r="C2" s="1"/>
  <c r="A1"/>
  <c r="O1" i="2"/>
  <c r="W1"/>
  <c r="V1"/>
  <c r="U1"/>
  <c r="T1"/>
  <c r="S1"/>
  <c r="R1"/>
  <c r="Q1"/>
  <c r="P1"/>
  <c r="B13" i="4" l="1"/>
  <c r="B12"/>
  <c r="C27"/>
  <c r="C23"/>
  <c r="B26"/>
  <c r="C22"/>
  <c r="C24"/>
  <c r="M3" i="2"/>
  <c r="M9"/>
  <c r="M6"/>
  <c r="M5"/>
  <c r="M23"/>
  <c r="M19"/>
  <c r="M15"/>
  <c r="M11"/>
  <c r="M7"/>
  <c r="M2"/>
  <c r="M20"/>
  <c r="M16"/>
  <c r="M12"/>
  <c r="M8"/>
  <c r="M4"/>
  <c r="M21"/>
  <c r="M17"/>
  <c r="M13"/>
  <c r="M22"/>
  <c r="M18"/>
  <c r="M14"/>
  <c r="M10"/>
  <c r="C9" i="4"/>
  <c r="B10"/>
  <c r="B5"/>
  <c r="B6"/>
  <c r="B2"/>
  <c r="B11"/>
  <c r="B7"/>
  <c r="B3"/>
  <c r="B8"/>
  <c r="B4"/>
</calcChain>
</file>

<file path=xl/sharedStrings.xml><?xml version="1.0" encoding="utf-8"?>
<sst xmlns="http://schemas.openxmlformats.org/spreadsheetml/2006/main" count="179" uniqueCount="104">
  <si>
    <t>Année</t>
  </si>
  <si>
    <t>Catégorie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</si>
  <si>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</si>
  <si>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</si>
  <si>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</si>
  <si>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</si>
  <si>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</si>
  <si>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</si>
  <si>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</si>
  <si>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</si>
  <si>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</si>
  <si>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</si>
  <si>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</si>
  <si>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</si>
  <si>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</si>
  <si>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Formulaire</t>
  </si>
  <si>
    <t>Jour</t>
  </si>
  <si>
    <t>S/Catégorie</t>
  </si>
  <si>
    <t>Crédit(€)</t>
  </si>
  <si>
    <t>Débit(€)</t>
  </si>
  <si>
    <t xml:space="preserve">S/Catégorie </t>
  </si>
  <si>
    <t>Mode</t>
  </si>
  <si>
    <t>Détails</t>
  </si>
  <si>
    <t>Modes</t>
  </si>
  <si>
    <t>CB</t>
  </si>
  <si>
    <t>Chèque</t>
  </si>
  <si>
    <t>Prélèvement</t>
  </si>
  <si>
    <t>Virement</t>
  </si>
  <si>
    <t>Autres</t>
  </si>
  <si>
    <t>Commentaires</t>
  </si>
  <si>
    <t>Facultatif</t>
  </si>
  <si>
    <t>Comptes</t>
  </si>
  <si>
    <t>Compte</t>
  </si>
  <si>
    <t>CP Crédit Agricole</t>
  </si>
  <si>
    <t>CJ La banque postale</t>
  </si>
  <si>
    <t>Coiffeur</t>
  </si>
  <si>
    <t>Dépôt argent</t>
  </si>
  <si>
    <t>Informatique</t>
  </si>
  <si>
    <t>Remboursement</t>
  </si>
  <si>
    <t>Salaire</t>
  </si>
  <si>
    <t>Divers</t>
  </si>
  <si>
    <t>Finance</t>
  </si>
  <si>
    <t>Habillement</t>
  </si>
  <si>
    <t>HighTech</t>
  </si>
  <si>
    <t>Loisirs</t>
  </si>
  <si>
    <t>Santé</t>
  </si>
  <si>
    <t>Report</t>
  </si>
  <si>
    <t>Paypal</t>
  </si>
  <si>
    <t>Entretien</t>
  </si>
  <si>
    <t>Carburant</t>
  </si>
  <si>
    <t>Médecin</t>
  </si>
  <si>
    <t>Spécialiste</t>
  </si>
  <si>
    <t>Sport</t>
  </si>
  <si>
    <t>Cinéma</t>
  </si>
  <si>
    <t>Spectacle</t>
  </si>
  <si>
    <t>Vacances</t>
  </si>
  <si>
    <t>Pharmacie</t>
  </si>
  <si>
    <t>Restaurant</t>
  </si>
  <si>
    <t>Vêtements</t>
  </si>
  <si>
    <t>Chaussures</t>
  </si>
  <si>
    <t>Ne pas toucher</t>
  </si>
  <si>
    <t>Pour chaque catégorie, renseigner les sous catégories. Ne pas toucher aux titres des colonnes.</t>
  </si>
  <si>
    <t>Débit</t>
  </si>
  <si>
    <t>Crédit</t>
  </si>
  <si>
    <t>Solde CA</t>
  </si>
  <si>
    <t>Solde BP</t>
  </si>
  <si>
    <t>Solde Livret</t>
  </si>
  <si>
    <t>CA</t>
  </si>
  <si>
    <t>BP</t>
  </si>
  <si>
    <t>LA</t>
  </si>
  <si>
    <t>Frais</t>
  </si>
  <si>
    <t>Cotisation</t>
  </si>
  <si>
    <t>Communication</t>
  </si>
  <si>
    <t>Télephonie-internet</t>
  </si>
  <si>
    <t>Alimentation</t>
  </si>
  <si>
    <t>Véhicules</t>
  </si>
  <si>
    <t>Assurance véhicules</t>
  </si>
  <si>
    <t>Crédit auto</t>
  </si>
  <si>
    <t>Maison</t>
  </si>
  <si>
    <t>Assurance maison</t>
  </si>
  <si>
    <t>Scolarité</t>
  </si>
  <si>
    <t>EDF</t>
  </si>
  <si>
    <t>Optique</t>
  </si>
  <si>
    <t>Courses</t>
  </si>
  <si>
    <t>Transport</t>
  </si>
  <si>
    <t>CPAM</t>
  </si>
  <si>
    <t>Titre</t>
  </si>
  <si>
    <t>Crédit maison</t>
  </si>
  <si>
    <t>Filhet allard</t>
  </si>
  <si>
    <t>Bijoux</t>
  </si>
  <si>
    <t>Impôt</t>
  </si>
  <si>
    <t>Veolia</t>
  </si>
  <si>
    <t>Mutuelle</t>
  </si>
  <si>
    <t>Livret A </t>
  </si>
  <si>
    <t>Test2</t>
  </si>
  <si>
    <t>Test1</t>
  </si>
  <si>
    <t>Test3</t>
  </si>
  <si>
    <t>Test4</t>
  </si>
  <si>
    <t>Test5</t>
  </si>
  <si>
    <t>Test6</t>
  </si>
  <si>
    <t>Test7</t>
  </si>
  <si>
    <t>test8</t>
  </si>
  <si>
    <t>Test9</t>
  </si>
  <si>
    <t>test10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</si>
</sst>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1">
    <font>
      <sz val="10"/>
      <color theme="1"/>
      <name val="Consolas"/>
      <family val="2"/>
    </font>
    <font>
      <sz val="10"/>
      <color theme="1"/>
      <name val="Arial"/>
      <family val="2"/>
    </font>
    <font>
      <b/>
      <u/>
      <sz val="11"/>
      <color theme="1"/>
      <name val="Consolas"/>
      <family val="3"/>
    </font>
    <font>
      <sz val="10"/>
      <color rgb="FF000000"/>
      <name val="Consolas"/>
      <family val="3"/>
    </font>
    <font>
      <sz val="10"/>
      <color theme="1"/>
      <name val="Consolas"/>
      <family val="3"/>
    </font>
    <font>
      <sz val="10"/>
      <color rgb="FFFF0000"/>
      <name val="Consolas"/>
      <family val="3"/>
    </font>
    <font>
      <sz val="10"/>
      <color rgb="FFFF0000"/>
      <name val="Consolas"/>
      <family val="2"/>
    </font>
    <font>
      <i/>
      <sz val="10"/>
      <color theme="1"/>
      <name val="Consolas"/>
      <family val="3"/>
    </font>
    <font>
      <b/>
      <sz val="10"/>
      <color theme="0"/>
      <name val="Consolas"/>
      <family val="2"/>
    </font>
    <font>
      <b/>
      <sz val="10"/>
      <color rgb="FFFF0000"/>
      <name val="Consolas"/>
      <family val="3"/>
    </font>
    <font>
      <b/>
      <sz val="10"/>
      <color theme="1"/>
      <name val="Consolas"/>
      <family val="3"/>
    </font>
  </fonts>
  <fills count="1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CC6600"/>
        <bgColor indexed="64"/>
      </patternFill>
    </fill>
    <fill>
      <patternFill patternType="solid">
        <fgColor rgb="FFFFFF66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medium">
        <color rgb="FF00B0F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00B0F0"/>
      </right>
      <top style="thin">
        <color indexed="64"/>
      </top>
      <bottom style="thin">
        <color indexed="64"/>
      </bottom>
      <diagonal/>
    </border>
    <border>
      <left style="medium">
        <color rgb="FF00B0F0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 style="thin">
        <color indexed="64"/>
      </left>
      <right style="medium">
        <color rgb="FF00B0F0"/>
      </right>
      <top style="thin">
        <color indexed="64"/>
      </top>
      <bottom style="medium">
        <color rgb="FF00B0F0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2" fillId="0" borderId="0" xfId="0" applyFont="1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3" borderId="0" xfId="0" applyNumberFormat="1" applyFont="1" applyFill="1" applyBorder="1" applyAlignment="1">
      <alignment horizontal="center" vertical="center"/>
    </xf>
    <xf numFmtId="0" fontId="0" fillId="0" borderId="0" xfId="0" applyBorder="1"/>
    <xf numFmtId="164" fontId="0" fillId="4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/>
    </xf>
    <xf numFmtId="0" fontId="6" fillId="0" borderId="0" xfId="0" applyFont="1"/>
    <xf numFmtId="0" fontId="5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/>
    <xf numFmtId="0" fontId="0" fillId="0" borderId="1" xfId="0" applyBorder="1"/>
    <xf numFmtId="0" fontId="8" fillId="5" borderId="3" xfId="0" applyFont="1" applyFill="1" applyBorder="1"/>
    <xf numFmtId="0" fontId="8" fillId="5" borderId="2" xfId="0" applyFont="1" applyFill="1" applyBorder="1"/>
    <xf numFmtId="0" fontId="9" fillId="0" borderId="0" xfId="0" applyFont="1"/>
    <xf numFmtId="0" fontId="0" fillId="6" borderId="1" xfId="0" applyFont="1" applyFill="1" applyBorder="1"/>
    <xf numFmtId="164" fontId="0" fillId="0" borderId="1" xfId="0" applyNumberFormat="1" applyBorder="1"/>
    <xf numFmtId="0" fontId="0" fillId="0" borderId="3" xfId="0" applyFont="1" applyBorder="1"/>
    <xf numFmtId="0" fontId="0" fillId="0" borderId="1" xfId="0" applyFont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0" fillId="0" borderId="1" xfId="0" applyFont="1" applyBorder="1" applyAlignment="1">
      <alignment horizontal="center"/>
    </xf>
    <xf numFmtId="164" fontId="9" fillId="3" borderId="1" xfId="0" applyNumberFormat="1" applyFont="1" applyFill="1" applyBorder="1" applyAlignment="1">
      <alignment horizontal="center" vertical="center"/>
    </xf>
    <xf numFmtId="0" fontId="0" fillId="4" borderId="0" xfId="0" applyFill="1"/>
    <xf numFmtId="164" fontId="4" fillId="0" borderId="1" xfId="0" applyNumberFormat="1" applyFont="1" applyFill="1" applyBorder="1" applyAlignment="1">
      <alignment horizontal="center" vertical="center"/>
    </xf>
    <xf numFmtId="0" fontId="0" fillId="7" borderId="3" xfId="0" applyFill="1" applyBorder="1"/>
    <xf numFmtId="0" fontId="0" fillId="8" borderId="3" xfId="0" applyFont="1" applyFill="1" applyBorder="1"/>
    <xf numFmtId="0" fontId="0" fillId="9" borderId="3" xfId="0" applyFont="1" applyFill="1" applyBorder="1"/>
    <xf numFmtId="0" fontId="0" fillId="10" borderId="3" xfId="0" applyFont="1" applyFill="1" applyBorder="1"/>
    <xf numFmtId="0" fontId="0" fillId="11" borderId="3" xfId="0" applyFont="1" applyFill="1" applyBorder="1"/>
    <xf numFmtId="0" fontId="0" fillId="12" borderId="3" xfId="0" applyFont="1" applyFill="1" applyBorder="1"/>
    <xf numFmtId="0" fontId="0" fillId="13" borderId="3" xfId="0" applyFont="1" applyFill="1" applyBorder="1"/>
    <xf numFmtId="0" fontId="0" fillId="14" borderId="3" xfId="0" applyFont="1" applyFill="1" applyBorder="1"/>
    <xf numFmtId="0" fontId="0" fillId="0" borderId="3" xfId="0" applyFont="1" applyFill="1" applyBorder="1"/>
    <xf numFmtId="0" fontId="0" fillId="15" borderId="3" xfId="0" applyFont="1" applyFill="1" applyBorder="1"/>
    <xf numFmtId="0" fontId="0" fillId="16" borderId="3" xfId="0" applyFont="1" applyFill="1" applyBorder="1"/>
    <xf numFmtId="0" fontId="0" fillId="17" borderId="9" xfId="0" applyFont="1" applyFill="1" applyBorder="1"/>
    <xf numFmtId="0" fontId="0" fillId="7" borderId="3" xfId="0" applyFont="1" applyFill="1" applyBorder="1"/>
    <xf numFmtId="0" fontId="0" fillId="8" borderId="9" xfId="0" applyFont="1" applyFill="1" applyBorder="1"/>
    <xf numFmtId="0" fontId="0" fillId="16" borderId="3" xfId="0" applyFill="1" applyBorder="1"/>
    <xf numFmtId="0" fontId="0" fillId="17" borderId="3" xfId="0" applyFont="1" applyFill="1" applyBorder="1"/>
    <xf numFmtId="0" fontId="4" fillId="3" borderId="2" xfId="0" applyNumberFormat="1" applyFont="1" applyFill="1" applyBorder="1" applyAlignment="1">
      <alignment horizontal="center" vertical="center"/>
    </xf>
    <xf numFmtId="16" fontId="4" fillId="3" borderId="2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164" fontId="4" fillId="3" borderId="2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7" fillId="0" borderId="0" xfId="0" applyFont="1" applyAlignment="1">
      <alignment horizontal="center" vertical="center"/>
    </xf>
  </cellXfs>
  <cellStyles count="2">
    <cellStyle name="Normal" xfId="0" builtinId="0"/>
    <cellStyle name="Normal 2" xfId="1"/>
  </cellStyles>
  <dxfs count="17">
    <dxf>
      <font>
        <color theme="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21" formatCode="dd\-mmm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0070C0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99FFCC"/>
      <color rgb="FFFFFFCC"/>
      <color rgb="FF99D7CC"/>
      <color rgb="FFCCECFF"/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Rechercher"/>
  <ax:ocxPr ax:name="Size" ax:value="3863;900"/>
  <ax:ocxPr ax:name="Accelerator" ax:value="82"/>
  <ax:ocxPr ax:name="TakeFocusOnClick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txPr>
        <a:bodyPr/>
        <a:lstStyle/>
        <a:p>
          <a:pPr>
            <a:defRPr sz="1200"/>
          </a:pPr>
          <a:endParaRPr lang="fr-FR"/>
        </a:p>
      </c:txPr>
    </c:title>
    <c:plotArea>
      <c:layout/>
      <c:barChart>
        <c:barDir val="col"/>
        <c:grouping val="stacked"/>
        <c:ser>
          <c:idx val="0"/>
          <c:order val="0"/>
          <c:tx>
            <c:strRef>
              <c:f>Statistiques!$B$1</c:f>
              <c:strCache>
                <c:ptCount val="1"/>
                <c:pt idx="0">
                  <c:v>Débit</c:v>
                </c:pt>
              </c:strCache>
            </c:strRef>
          </c:tx>
          <c:spPr>
            <a:gradFill>
              <a:gsLst>
                <a:gs pos="0">
                  <a:srgbClr val="03D4A8"/>
                </a:gs>
                <a:gs pos="25000">
                  <a:srgbClr val="21D6E0"/>
                </a:gs>
                <a:gs pos="75000">
                  <a:srgbClr val="0087E6"/>
                </a:gs>
                <a:gs pos="100000">
                  <a:srgbClr val="005CBF"/>
                </a:gs>
              </a:gsLst>
              <a:lin ang="5400000" scaled="0"/>
            </a:gradFill>
            <a:ln w="15875">
              <a:solidFill>
                <a:schemeClr val="tx1"/>
              </a:solidFill>
            </a:ln>
          </c:spPr>
          <c:cat>
            <c:strRef>
              <c:f>Statistiques!$A$2:$A$13</c:f>
              <c:strCache>
                <c:ptCount val="12"/>
                <c:pt idx="0">
                  <c:v>Alimentation</c:v>
                </c:pt>
                <c:pt idx="1">
                  <c:v>Communication</c:v>
                </c:pt>
                <c:pt idx="2">
                  <c:v>Divers</c:v>
                </c:pt>
                <c:pt idx="3">
                  <c:v>Finance</c:v>
                </c:pt>
                <c:pt idx="4">
                  <c:v>Frais</c:v>
                </c:pt>
                <c:pt idx="5">
                  <c:v>Habillement</c:v>
                </c:pt>
                <c:pt idx="6">
                  <c:v>HighTech</c:v>
                </c:pt>
                <c:pt idx="7">
                  <c:v>Loisirs</c:v>
                </c:pt>
                <c:pt idx="8">
                  <c:v>Maison</c:v>
                </c:pt>
                <c:pt idx="9">
                  <c:v>Santé</c:v>
                </c:pt>
                <c:pt idx="10">
                  <c:v>Transport</c:v>
                </c:pt>
                <c:pt idx="11">
                  <c:v>Véhicules</c:v>
                </c:pt>
              </c:strCache>
            </c:strRef>
          </c:cat>
          <c:val>
            <c:numRef>
              <c:f>Statistiques!$B$2:$B$13</c:f>
              <c:numCache>
                <c:formatCode>#,##0.00\ "€"</c:formatCode>
                <c:ptCount val="12"/>
                <c:pt idx="0">
                  <c:v>120</c:v>
                </c:pt>
                <c:pt idx="1">
                  <c:v>1082</c:v>
                </c:pt>
                <c:pt idx="2">
                  <c:v>77</c:v>
                </c:pt>
                <c:pt idx="3">
                  <c:v>50</c:v>
                </c:pt>
                <c:pt idx="4">
                  <c:v>505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500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gapWidth val="29"/>
        <c:overlap val="100"/>
        <c:axId val="136049408"/>
        <c:axId val="136050944"/>
      </c:barChart>
      <c:catAx>
        <c:axId val="136049408"/>
        <c:scaling>
          <c:orientation val="minMax"/>
        </c:scaling>
        <c:axPos val="b"/>
        <c:majorGridlines/>
        <c:tickLblPos val="nextTo"/>
        <c:crossAx val="136050944"/>
        <c:crosses val="autoZero"/>
        <c:auto val="1"/>
        <c:lblAlgn val="ctr"/>
        <c:lblOffset val="100"/>
      </c:catAx>
      <c:valAx>
        <c:axId val="136050944"/>
        <c:scaling>
          <c:orientation val="minMax"/>
        </c:scaling>
        <c:axPos val="l"/>
        <c:majorGridlines/>
        <c:numFmt formatCode="#,##0\ &quot;€&quot;" sourceLinked="0"/>
        <c:tickLblPos val="nextTo"/>
        <c:crossAx val="136049408"/>
        <c:crosses val="autoZero"/>
        <c:crossBetween val="between"/>
      </c:valAx>
    </c:plotArea>
    <c:plotVisOnly val="1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pieChart>
        <c:varyColors val="1"/>
        <c:ser>
          <c:idx val="0"/>
          <c:order val="0"/>
          <c:spPr>
            <a:gradFill>
              <a:gsLst>
                <a:gs pos="0">
                  <a:srgbClr val="FFF200"/>
                </a:gs>
                <a:gs pos="45000">
                  <a:srgbClr val="FF7A00"/>
                </a:gs>
                <a:gs pos="70000">
                  <a:srgbClr val="FF0300"/>
                </a:gs>
                <a:gs pos="100000">
                  <a:srgbClr val="4D0808"/>
                </a:gs>
              </a:gsLst>
              <a:lin ang="5400000" scaled="0"/>
            </a:gradFill>
          </c:spPr>
          <c:explosion val="25"/>
          <c:dPt>
            <c:idx val="0"/>
            <c:explosion val="0"/>
            <c:spPr>
              <a:gradFill>
                <a:gsLst>
                  <a:gs pos="0">
                    <a:srgbClr val="03D4A8"/>
                  </a:gs>
                  <a:gs pos="25000">
                    <a:srgbClr val="21D6E0"/>
                  </a:gs>
                  <a:gs pos="75000">
                    <a:srgbClr val="0087E6"/>
                  </a:gs>
                  <a:gs pos="100000">
                    <a:srgbClr val="005CBF"/>
                  </a:gs>
                </a:gsLst>
                <a:lin ang="5400000" scaled="0"/>
              </a:gradFill>
            </c:spPr>
          </c:dPt>
          <c:dPt>
            <c:idx val="1"/>
            <c:explosion val="12"/>
          </c:dPt>
          <c:dLbls>
            <c:numFmt formatCode="#,##0.00\ &quot;€&quot;" sourceLinked="0"/>
            <c:dLblPos val="outEnd"/>
            <c:showVal val="1"/>
            <c:showCatName val="1"/>
            <c:separator>
</c:separator>
          </c:dLbls>
          <c:cat>
            <c:strRef>
              <c:f>Statistiques!$O$8:$P$8</c:f>
              <c:strCache>
                <c:ptCount val="2"/>
                <c:pt idx="0">
                  <c:v>Crédit</c:v>
                </c:pt>
                <c:pt idx="1">
                  <c:v>Débit</c:v>
                </c:pt>
              </c:strCache>
            </c:strRef>
          </c:cat>
          <c:val>
            <c:numRef>
              <c:f>Statistiques!$O$9:$P$9</c:f>
              <c:numCache>
                <c:formatCode>General</c:formatCode>
                <c:ptCount val="2"/>
                <c:pt idx="0">
                  <c:v>500</c:v>
                </c:pt>
                <c:pt idx="1">
                  <c:v>2334</c:v>
                </c:pt>
              </c:numCache>
            </c:numRef>
          </c:val>
        </c:ser>
        <c:firstSliceAng val="0"/>
      </c:pieChart>
    </c:plotArea>
    <c:plotVisOnly val="1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txPr>
        <a:bodyPr/>
        <a:lstStyle/>
        <a:p>
          <a:pPr>
            <a:defRPr sz="1200"/>
          </a:pPr>
          <a:endParaRPr lang="fr-FR"/>
        </a:p>
      </c:txPr>
    </c:title>
    <c:plotArea>
      <c:layout/>
      <c:barChart>
        <c:barDir val="col"/>
        <c:grouping val="stacked"/>
        <c:ser>
          <c:idx val="0"/>
          <c:order val="0"/>
          <c:tx>
            <c:strRef>
              <c:f>Statistiques!$A$21</c:f>
              <c:strCache>
                <c:ptCount val="1"/>
                <c:pt idx="0">
                  <c:v>Modes</c:v>
                </c:pt>
              </c:strCache>
            </c:strRef>
          </c:tx>
          <c:spPr>
            <a:gradFill>
              <a:gsLst>
                <a:gs pos="0">
                  <a:srgbClr val="03D4A8"/>
                </a:gs>
                <a:gs pos="25000">
                  <a:srgbClr val="21D6E0"/>
                </a:gs>
                <a:gs pos="75000">
                  <a:srgbClr val="0087E6"/>
                </a:gs>
                <a:gs pos="100000">
                  <a:srgbClr val="005CBF"/>
                </a:gs>
              </a:gsLst>
              <a:lin ang="5400000" scaled="0"/>
            </a:gradFill>
            <a:ln w="15875">
              <a:solidFill>
                <a:schemeClr val="tx1"/>
              </a:solidFill>
            </a:ln>
          </c:spPr>
          <c:cat>
            <c:strRef>
              <c:f>Statistiques!$A$22:$A$27</c:f>
              <c:strCache>
                <c:ptCount val="6"/>
                <c:pt idx="0">
                  <c:v>CB</c:v>
                </c:pt>
                <c:pt idx="1">
                  <c:v>Chèque</c:v>
                </c:pt>
                <c:pt idx="2">
                  <c:v>Prélèvement</c:v>
                </c:pt>
                <c:pt idx="3">
                  <c:v>Virement</c:v>
                </c:pt>
                <c:pt idx="4">
                  <c:v>Autres</c:v>
                </c:pt>
                <c:pt idx="5">
                  <c:v>Paypal</c:v>
                </c:pt>
              </c:strCache>
            </c:strRef>
          </c:cat>
          <c:val>
            <c:numRef>
              <c:f>Statistiques!$B$22:$B$27</c:f>
              <c:numCache>
                <c:formatCode>#,##0.00\ "€"</c:formatCode>
                <c:ptCount val="6"/>
                <c:pt idx="0">
                  <c:v>0</c:v>
                </c:pt>
                <c:pt idx="1">
                  <c:v>2252</c:v>
                </c:pt>
                <c:pt idx="2">
                  <c:v>22</c:v>
                </c:pt>
                <c:pt idx="3">
                  <c:v>60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gapWidth val="29"/>
        <c:overlap val="100"/>
        <c:axId val="136826240"/>
        <c:axId val="136836224"/>
      </c:barChart>
      <c:catAx>
        <c:axId val="136826240"/>
        <c:scaling>
          <c:orientation val="minMax"/>
        </c:scaling>
        <c:axPos val="b"/>
        <c:majorGridlines/>
        <c:tickLblPos val="nextTo"/>
        <c:crossAx val="136836224"/>
        <c:crosses val="autoZero"/>
        <c:auto val="1"/>
        <c:lblAlgn val="ctr"/>
        <c:lblOffset val="100"/>
      </c:catAx>
      <c:valAx>
        <c:axId val="136836224"/>
        <c:scaling>
          <c:orientation val="minMax"/>
        </c:scaling>
        <c:axPos val="l"/>
        <c:majorGridlines/>
        <c:numFmt formatCode="#,##0\ &quot;€&quot;" sourceLinked="0"/>
        <c:tickLblPos val="nextTo"/>
        <c:crossAx val="136826240"/>
        <c:crosses val="autoZero"/>
        <c:crossBetween val="between"/>
      </c:valAx>
    </c:plotArea>
    <c:plotVisOnly val="1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</xdr:colOff>
      <xdr:row>0</xdr:row>
      <xdr:rowOff>28574</xdr:rowOff>
    </xdr:from>
    <xdr:to>
      <xdr:col>10</xdr:col>
      <xdr:colOff>28575</xdr:colOff>
      <xdr:row>19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0</xdr:colOff>
      <xdr:row>9</xdr:row>
      <xdr:rowOff>66675</xdr:rowOff>
    </xdr:from>
    <xdr:to>
      <xdr:col>18</xdr:col>
      <xdr:colOff>228600</xdr:colOff>
      <xdr:row>26</xdr:row>
      <xdr:rowOff>57150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38100</xdr:colOff>
      <xdr:row>19</xdr:row>
      <xdr:rowOff>66675</xdr:rowOff>
    </xdr:from>
    <xdr:to>
      <xdr:col>10</xdr:col>
      <xdr:colOff>38100</xdr:colOff>
      <xdr:row>38</xdr:row>
      <xdr:rowOff>57151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_Années" displayName="T_Années" ref="A1:A3" totalsRowShown="0">
  <autoFilter ref="A1:A3">
    <filterColumn colId="0" hiddenButton="1"/>
  </autoFilter>
  <tableColumns count="1">
    <tableColumn id="1" name="Anné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_Jours" displayName="T_Jours" ref="E1:E32" totalsRowShown="0">
  <autoFilter ref="E1:E32">
    <filterColumn colId="0" hiddenButton="1"/>
  </autoFilter>
  <tableColumns count="1">
    <tableColumn id="1" name="Jour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T_Catégories" displayName="T_Catégories" ref="G1:G13" totalsRowShown="0" dataDxfId="16">
  <autoFilter ref="G1:G13">
    <filterColumn colId="0" hiddenButton="1"/>
  </autoFilter>
  <tableColumns count="1">
    <tableColumn id="1" name="Catégorie" dataDxfId="15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8" name="T_Mois" displayName="T_Mois" ref="C1:C13" totalsRowShown="0">
  <autoFilter ref="C1:C13"/>
  <tableColumns count="1">
    <tableColumn id="1" name="Mois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2" name="T_Sous_Catégories3" displayName="T_Sous_Catégories3" ref="I1:I7" totalsRowShown="0">
  <autoFilter ref="I1:I7"/>
  <tableColumns count="1">
    <tableColumn id="1" name="Modes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7" name="T_Sous_Catégories38" displayName="T_Sous_Catégories38" ref="K1:K4" totalsRowShown="0">
  <autoFilter ref="K1:K4"/>
  <tableColumns count="1">
    <tableColumn id="1" name="Comptes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5" name="T_Données" displayName="T_Données" ref="A3:M15" totalsRowShown="0" headerRowDxfId="14">
  <autoFilter ref="A3:M15"/>
  <tableColumns count="13">
    <tableColumn id="1" name="Année" dataDxfId="13"/>
    <tableColumn id="2" name="Mois" dataDxfId="12"/>
    <tableColumn id="3" name="Jour" dataDxfId="11"/>
    <tableColumn id="9" name="Compte" dataDxfId="10"/>
    <tableColumn id="8" name="Mode" dataDxfId="9"/>
    <tableColumn id="4" name="Catégorie" dataDxfId="8"/>
    <tableColumn id="5" name="S/Catégorie " dataDxfId="7"/>
    <tableColumn id="6" name="Débit(€)" dataDxfId="6"/>
    <tableColumn id="7" name="Crédit(€)" dataDxfId="5"/>
    <tableColumn id="10" name="Commentaires" dataDxfId="4"/>
    <tableColumn id="13" name="CA" dataDxfId="3"/>
    <tableColumn id="12" name="BP" dataDxfId="2"/>
    <tableColumn id="11" name="LA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7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K23"/>
  <sheetViews>
    <sheetView showGridLines="0" workbookViewId="0">
      <selection activeCell="D30" sqref="D30"/>
    </sheetView>
  </sheetViews>
  <sheetFormatPr baseColWidth="10" defaultColWidth="9.140625" defaultRowHeight="12.75"/>
  <cols>
    <col min="2" max="2" width="16.85546875" customWidth="1"/>
    <col min="3" max="3" width="23" style="13" customWidth="1"/>
    <col min="4" max="4" width="16.85546875" customWidth="1"/>
    <col min="5" max="5" width="12.42578125" customWidth="1"/>
  </cols>
  <sheetData>
    <row r="2" spans="1:3" ht="15">
      <c r="B2" s="1" t="s">
        <v>15</v>
      </c>
    </row>
    <row r="4" spans="1:3">
      <c r="B4" t="s">
        <v>0</v>
      </c>
      <c r="C4" s="10"/>
    </row>
    <row r="5" spans="1:3" ht="6.4" customHeight="1"/>
    <row r="6" spans="1:3">
      <c r="B6" t="s">
        <v>14</v>
      </c>
      <c r="C6" s="10"/>
    </row>
    <row r="7" spans="1:3" ht="6.4" customHeight="1"/>
    <row r="8" spans="1:3">
      <c r="B8" t="s">
        <v>16</v>
      </c>
      <c r="C8" s="10"/>
    </row>
    <row r="9" spans="1:3" ht="6.4" customHeight="1"/>
    <row r="10" spans="1:3">
      <c r="B10" t="s">
        <v>32</v>
      </c>
      <c r="C10" s="10"/>
    </row>
    <row r="11" spans="1:3" ht="6.4" customHeight="1"/>
    <row r="12" spans="1:3" ht="12.75" customHeight="1">
      <c r="A12" s="12"/>
      <c r="B12" t="s">
        <v>21</v>
      </c>
      <c r="C12" s="10"/>
    </row>
    <row r="13" spans="1:3" ht="6.4" customHeight="1"/>
    <row r="14" spans="1:3">
      <c r="A14" s="11"/>
      <c r="B14" t="s">
        <v>1</v>
      </c>
      <c r="C14" s="10"/>
    </row>
    <row r="15" spans="1:3" ht="6" customHeight="1"/>
    <row r="16" spans="1:3">
      <c r="B16" t="s">
        <v>17</v>
      </c>
      <c r="C16" s="10"/>
    </row>
    <row r="17" spans="1:11" ht="6" customHeight="1"/>
    <row r="18" spans="1:11">
      <c r="A18" s="12"/>
      <c r="B18" t="s">
        <v>22</v>
      </c>
      <c r="C18" s="57"/>
      <c r="D18" s="57"/>
      <c r="E18" s="58" t="s">
        <v>30</v>
      </c>
    </row>
    <row r="19" spans="1:11">
      <c r="C19" s="57"/>
      <c r="D19" s="57"/>
      <c r="E19" s="58"/>
      <c r="K19" s="7"/>
    </row>
    <row r="20" spans="1:11" ht="6" customHeight="1"/>
    <row r="21" spans="1:11">
      <c r="B21" s="3" t="s">
        <v>19</v>
      </c>
      <c r="C21" s="14"/>
    </row>
    <row r="23" spans="1:11">
      <c r="B23" s="3" t="s">
        <v>18</v>
      </c>
      <c r="C23" s="14"/>
    </row>
  </sheetData>
  <mergeCells count="2">
    <mergeCell ref="C18:D19"/>
    <mergeCell ref="E18:E19"/>
  </mergeCells>
  <dataValidations count="7">
    <dataValidation type="list" allowBlank="1" showInputMessage="1" showErrorMessage="1" sqref="C16">
      <formula1>OFFSET(s_SousCatégories,0,0,COUNTIF(s_SousCatégories,"&lt;&gt;0"))</formula1>
    </dataValidation>
    <dataValidation type="list" allowBlank="1" showInputMessage="1" showErrorMessage="1" sqref="C4">
      <formula1>s_Années</formula1>
    </dataValidation>
    <dataValidation type="list" allowBlank="1" showInputMessage="1" showErrorMessage="1" sqref="C6">
      <formula1>s_Mois</formula1>
    </dataValidation>
    <dataValidation type="list" allowBlank="1" showInputMessage="1" showErrorMessage="1" sqref="C8">
      <formula1>s_Jours</formula1>
    </dataValidation>
    <dataValidation type="list" allowBlank="1" showInputMessage="1" showErrorMessage="1" sqref="C14">
      <formula1>s_Catégories</formula1>
    </dataValidation>
    <dataValidation type="list" allowBlank="1" showInputMessage="1" showErrorMessage="1" sqref="C12">
      <formula1>T_Modes</formula1>
    </dataValidation>
    <dataValidation type="list" allowBlank="1" showInputMessage="1" showErrorMessage="1" sqref="C10">
      <formula1>T_Comptes</formula1>
    </dataValidation>
  </dataValidations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Z32"/>
  <sheetViews>
    <sheetView showGridLines="0" workbookViewId="0">
      <selection activeCell="G1" sqref="G1:G1048576"/>
    </sheetView>
  </sheetViews>
  <sheetFormatPr baseColWidth="10" defaultColWidth="9.140625" defaultRowHeight="12.75"/>
  <cols>
    <col min="1" max="1" width="8.28515625" bestFit="1" customWidth="1"/>
    <col min="2" max="2" width="1.7109375" customWidth="1"/>
    <col min="3" max="3" width="10" bestFit="1" customWidth="1"/>
    <col min="4" max="4" width="1.7109375" customWidth="1"/>
    <col min="5" max="5" width="7.28515625" bestFit="1" customWidth="1"/>
    <col min="6" max="6" width="1.7109375" customWidth="1"/>
    <col min="7" max="7" width="14" bestFit="1" customWidth="1"/>
    <col min="8" max="8" width="1.7109375" customWidth="1"/>
    <col min="9" max="9" width="12" bestFit="1" customWidth="1"/>
    <col min="10" max="10" width="2.42578125" customWidth="1"/>
    <col min="11" max="11" width="21.28515625" bestFit="1" customWidth="1"/>
    <col min="12" max="12" width="2.28515625" customWidth="1"/>
    <col min="13" max="13" width="14.28515625" hidden="1" customWidth="1"/>
    <col min="14" max="14" width="2.5703125" customWidth="1"/>
    <col min="15" max="17" width="11.42578125" customWidth="1"/>
    <col min="18" max="18" width="14" bestFit="1" customWidth="1"/>
    <col min="19" max="20" width="11.42578125" customWidth="1"/>
    <col min="21" max="21" width="13" bestFit="1" customWidth="1"/>
    <col min="22" max="22" width="11.42578125" customWidth="1"/>
    <col min="23" max="23" width="17.140625" bestFit="1" customWidth="1"/>
    <col min="24" max="24" width="14" bestFit="1" customWidth="1"/>
    <col min="25" max="25" width="11.28515625" customWidth="1"/>
    <col min="26" max="26" width="20.42578125" bestFit="1" customWidth="1"/>
  </cols>
  <sheetData>
    <row r="1" spans="1:26">
      <c r="A1" t="s">
        <v>0</v>
      </c>
      <c r="C1" t="s">
        <v>14</v>
      </c>
      <c r="E1" t="s">
        <v>16</v>
      </c>
      <c r="G1" t="s">
        <v>1</v>
      </c>
      <c r="I1" t="s">
        <v>23</v>
      </c>
      <c r="K1" t="s">
        <v>31</v>
      </c>
      <c r="M1" s="21" t="s">
        <v>17</v>
      </c>
      <c r="O1" s="22" t="str">
        <f>G2</f>
        <v>Alimentation</v>
      </c>
      <c r="P1" s="22" t="str">
        <f>G3</f>
        <v>Communication</v>
      </c>
      <c r="Q1" s="22" t="str">
        <f>G4</f>
        <v>Divers</v>
      </c>
      <c r="R1" s="22" t="str">
        <f>G5</f>
        <v>Finance</v>
      </c>
      <c r="S1" s="22" t="str">
        <f>G6</f>
        <v>Frais</v>
      </c>
      <c r="T1" s="22" t="str">
        <f>G7</f>
        <v>Habillement</v>
      </c>
      <c r="U1" s="22" t="str">
        <f>G8</f>
        <v>HighTech</v>
      </c>
      <c r="V1" s="22" t="str">
        <f>G9</f>
        <v>Loisirs</v>
      </c>
      <c r="W1" s="22" t="str">
        <f>G10</f>
        <v>Maison</v>
      </c>
      <c r="X1" s="22" t="str">
        <f>G11</f>
        <v>Santé</v>
      </c>
      <c r="Y1" s="22" t="str">
        <f>G12</f>
        <v>Transport</v>
      </c>
      <c r="Z1" s="22" t="str">
        <f>G13</f>
        <v>Véhicules</v>
      </c>
    </row>
    <row r="2" spans="1:26">
      <c r="A2">
        <v>2021</v>
      </c>
      <c r="C2" t="s">
        <v>2</v>
      </c>
      <c r="E2">
        <v>1</v>
      </c>
      <c r="G2" s="37" t="s">
        <v>74</v>
      </c>
      <c r="I2" t="s">
        <v>24</v>
      </c>
      <c r="K2" t="s">
        <v>33</v>
      </c>
      <c r="M2" s="24" t="e">
        <f t="shared" ref="M2:M23" si="0">INDEX($O$2:$Z$23,ROW()-1,MATCH(c_c,$O$1:$Z$1,0))</f>
        <v>#N/A</v>
      </c>
      <c r="O2" s="49" t="s">
        <v>83</v>
      </c>
      <c r="P2" s="50" t="s">
        <v>73</v>
      </c>
      <c r="Q2" s="39" t="s">
        <v>35</v>
      </c>
      <c r="R2" s="40" t="s">
        <v>36</v>
      </c>
      <c r="S2" s="41" t="s">
        <v>71</v>
      </c>
      <c r="T2" s="42" t="s">
        <v>59</v>
      </c>
      <c r="U2" s="43" t="s">
        <v>37</v>
      </c>
      <c r="V2" s="44" t="s">
        <v>53</v>
      </c>
      <c r="W2" s="45" t="s">
        <v>79</v>
      </c>
      <c r="X2" s="46" t="s">
        <v>85</v>
      </c>
      <c r="Y2" s="51" t="s">
        <v>86</v>
      </c>
      <c r="Z2" s="52" t="s">
        <v>76</v>
      </c>
    </row>
    <row r="3" spans="1:26">
      <c r="A3">
        <v>2022</v>
      </c>
      <c r="C3" t="s">
        <v>3</v>
      </c>
      <c r="E3" s="7">
        <v>2</v>
      </c>
      <c r="G3" s="38" t="s">
        <v>72</v>
      </c>
      <c r="I3" t="s">
        <v>25</v>
      </c>
      <c r="K3" t="s">
        <v>34</v>
      </c>
      <c r="M3" s="24" t="e">
        <f t="shared" si="0"/>
        <v>#N/A</v>
      </c>
      <c r="O3" s="49" t="s">
        <v>57</v>
      </c>
      <c r="P3" s="20"/>
      <c r="Q3" s="39" t="s">
        <v>28</v>
      </c>
      <c r="R3" s="40" t="s">
        <v>38</v>
      </c>
      <c r="S3" s="41" t="s">
        <v>80</v>
      </c>
      <c r="T3" s="42" t="s">
        <v>58</v>
      </c>
      <c r="U3" s="20"/>
      <c r="V3" s="44" t="s">
        <v>54</v>
      </c>
      <c r="W3" s="45" t="s">
        <v>87</v>
      </c>
      <c r="X3" s="46" t="s">
        <v>88</v>
      </c>
      <c r="Y3" s="20"/>
      <c r="Z3" s="52" t="s">
        <v>49</v>
      </c>
    </row>
    <row r="4" spans="1:26">
      <c r="C4" t="s">
        <v>4</v>
      </c>
      <c r="E4">
        <v>3</v>
      </c>
      <c r="G4" s="39" t="s">
        <v>40</v>
      </c>
      <c r="I4" t="s">
        <v>26</v>
      </c>
      <c r="K4" t="s">
        <v>93</v>
      </c>
      <c r="M4" s="24" t="e">
        <f t="shared" si="0"/>
        <v>#N/A</v>
      </c>
      <c r="O4" s="28"/>
      <c r="P4" s="20"/>
      <c r="Q4" s="39" t="s">
        <v>89</v>
      </c>
      <c r="R4" s="40" t="s">
        <v>39</v>
      </c>
      <c r="S4" s="41" t="s">
        <v>90</v>
      </c>
      <c r="T4" s="20"/>
      <c r="U4" s="20"/>
      <c r="V4" s="44" t="s">
        <v>52</v>
      </c>
      <c r="W4" s="45" t="s">
        <v>81</v>
      </c>
      <c r="X4" s="46" t="s">
        <v>50</v>
      </c>
      <c r="Y4" s="20"/>
      <c r="Z4" s="52" t="s">
        <v>77</v>
      </c>
    </row>
    <row r="5" spans="1:26">
      <c r="C5" t="s">
        <v>5</v>
      </c>
      <c r="E5" s="7">
        <v>4</v>
      </c>
      <c r="G5" s="40" t="s">
        <v>41</v>
      </c>
      <c r="I5" t="s">
        <v>27</v>
      </c>
      <c r="M5" s="24" t="e">
        <f t="shared" si="0"/>
        <v>#N/A</v>
      </c>
      <c r="O5" s="28"/>
      <c r="P5" s="20"/>
      <c r="Q5" s="20"/>
      <c r="R5" s="45"/>
      <c r="S5" s="20"/>
      <c r="T5" s="20"/>
      <c r="U5" s="20"/>
      <c r="V5" s="44" t="s">
        <v>55</v>
      </c>
      <c r="W5" s="45" t="s">
        <v>91</v>
      </c>
      <c r="X5" s="46" t="s">
        <v>82</v>
      </c>
      <c r="Y5" s="20"/>
      <c r="Z5" s="48" t="s">
        <v>48</v>
      </c>
    </row>
    <row r="6" spans="1:26">
      <c r="C6" t="s">
        <v>6</v>
      </c>
      <c r="E6">
        <v>5</v>
      </c>
      <c r="G6" s="41" t="s">
        <v>70</v>
      </c>
      <c r="I6" t="s">
        <v>28</v>
      </c>
      <c r="M6" s="24" t="e">
        <f t="shared" si="0"/>
        <v>#N/A</v>
      </c>
      <c r="O6" s="28"/>
      <c r="P6" s="20"/>
      <c r="Q6" s="20"/>
      <c r="R6" s="20"/>
      <c r="S6" s="20"/>
      <c r="T6" s="20"/>
      <c r="U6" s="20"/>
      <c r="V6" s="20"/>
      <c r="W6" s="20"/>
      <c r="X6" s="46" t="s">
        <v>56</v>
      </c>
      <c r="Y6" s="20"/>
      <c r="Z6" s="29"/>
    </row>
    <row r="7" spans="1:26">
      <c r="C7" t="s">
        <v>7</v>
      </c>
      <c r="E7" s="7">
        <v>6</v>
      </c>
      <c r="G7" s="42" t="s">
        <v>42</v>
      </c>
      <c r="I7" s="7" t="s">
        <v>47</v>
      </c>
      <c r="M7" s="24" t="e">
        <f t="shared" si="0"/>
        <v>#N/A</v>
      </c>
      <c r="O7" s="28"/>
      <c r="P7" s="20"/>
      <c r="Q7" s="20"/>
      <c r="R7" s="20"/>
      <c r="S7" s="20"/>
      <c r="T7" s="20"/>
      <c r="U7" s="20"/>
      <c r="V7" s="20"/>
      <c r="W7" s="20"/>
      <c r="X7" s="46" t="s">
        <v>51</v>
      </c>
      <c r="Y7" s="20"/>
      <c r="Z7" s="29"/>
    </row>
    <row r="8" spans="1:26">
      <c r="C8" t="s">
        <v>8</v>
      </c>
      <c r="E8">
        <v>7</v>
      </c>
      <c r="G8" s="43" t="s">
        <v>43</v>
      </c>
      <c r="M8" s="24" t="e">
        <f t="shared" si="0"/>
        <v>#N/A</v>
      </c>
      <c r="O8" s="28"/>
      <c r="P8" s="20"/>
      <c r="Q8" s="20"/>
      <c r="R8" s="20"/>
      <c r="S8" s="20"/>
      <c r="T8" s="20"/>
      <c r="U8" s="20"/>
      <c r="V8" s="20"/>
      <c r="W8" s="20"/>
      <c r="X8" s="46" t="s">
        <v>92</v>
      </c>
      <c r="Y8" s="20"/>
      <c r="Z8" s="29"/>
    </row>
    <row r="9" spans="1:26">
      <c r="C9" t="s">
        <v>9</v>
      </c>
      <c r="E9" s="7">
        <v>8</v>
      </c>
      <c r="G9" s="44" t="s">
        <v>44</v>
      </c>
      <c r="M9" s="24" t="e">
        <f t="shared" si="0"/>
        <v>#N/A</v>
      </c>
      <c r="O9" s="28"/>
      <c r="P9" s="20"/>
      <c r="Q9" s="20"/>
      <c r="R9" s="20"/>
      <c r="S9" s="20"/>
      <c r="T9" s="20"/>
      <c r="U9" s="20"/>
      <c r="V9" s="20"/>
      <c r="W9" s="20"/>
      <c r="X9" s="20"/>
      <c r="Y9" s="20"/>
      <c r="Z9" s="29"/>
    </row>
    <row r="10" spans="1:26">
      <c r="C10" t="s">
        <v>10</v>
      </c>
      <c r="E10">
        <v>9</v>
      </c>
      <c r="G10" s="45" t="s">
        <v>78</v>
      </c>
      <c r="M10" s="24" t="e">
        <f t="shared" si="0"/>
        <v>#N/A</v>
      </c>
      <c r="O10" s="28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9"/>
    </row>
    <row r="11" spans="1:26">
      <c r="C11" t="s">
        <v>11</v>
      </c>
      <c r="E11" s="7">
        <v>10</v>
      </c>
      <c r="G11" s="46" t="s">
        <v>45</v>
      </c>
      <c r="M11" s="24" t="e">
        <f t="shared" si="0"/>
        <v>#N/A</v>
      </c>
      <c r="O11" s="28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9"/>
    </row>
    <row r="12" spans="1:26">
      <c r="C12" t="s">
        <v>12</v>
      </c>
      <c r="E12">
        <v>11</v>
      </c>
      <c r="G12" s="47" t="s">
        <v>84</v>
      </c>
      <c r="M12" s="24" t="e">
        <f t="shared" si="0"/>
        <v>#N/A</v>
      </c>
      <c r="O12" s="28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9"/>
    </row>
    <row r="13" spans="1:26">
      <c r="C13" t="s">
        <v>13</v>
      </c>
      <c r="E13" s="7">
        <v>12</v>
      </c>
      <c r="G13" s="48" t="s">
        <v>75</v>
      </c>
      <c r="M13" s="24" t="e">
        <f t="shared" si="0"/>
        <v>#N/A</v>
      </c>
      <c r="O13" s="28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9"/>
    </row>
    <row r="14" spans="1:26">
      <c r="E14">
        <v>13</v>
      </c>
      <c r="M14" s="24" t="e">
        <f t="shared" si="0"/>
        <v>#N/A</v>
      </c>
      <c r="O14" s="28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9"/>
    </row>
    <row r="15" spans="1:26">
      <c r="E15" s="7">
        <v>14</v>
      </c>
      <c r="M15" s="24" t="e">
        <f t="shared" si="0"/>
        <v>#N/A</v>
      </c>
      <c r="O15" s="28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9"/>
    </row>
    <row r="16" spans="1:26">
      <c r="E16">
        <v>15</v>
      </c>
      <c r="M16" s="24" t="e">
        <f t="shared" si="0"/>
        <v>#N/A</v>
      </c>
      <c r="O16" s="28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9"/>
    </row>
    <row r="17" spans="5:26">
      <c r="E17" s="7">
        <v>16</v>
      </c>
      <c r="M17" s="24" t="e">
        <f t="shared" si="0"/>
        <v>#N/A</v>
      </c>
      <c r="O17" s="28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9"/>
    </row>
    <row r="18" spans="5:26">
      <c r="E18">
        <v>17</v>
      </c>
      <c r="M18" s="24" t="e">
        <f t="shared" si="0"/>
        <v>#N/A</v>
      </c>
      <c r="O18" s="28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9"/>
    </row>
    <row r="19" spans="5:26">
      <c r="E19" s="7">
        <v>18</v>
      </c>
      <c r="M19" s="24" t="e">
        <f t="shared" si="0"/>
        <v>#N/A</v>
      </c>
      <c r="O19" s="28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9"/>
    </row>
    <row r="20" spans="5:26">
      <c r="E20">
        <v>19</v>
      </c>
      <c r="M20" s="24" t="e">
        <f t="shared" si="0"/>
        <v>#N/A</v>
      </c>
      <c r="O20" s="28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9"/>
    </row>
    <row r="21" spans="5:26">
      <c r="E21" s="7">
        <v>20</v>
      </c>
      <c r="M21" s="24" t="e">
        <f t="shared" si="0"/>
        <v>#N/A</v>
      </c>
      <c r="O21" s="28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9"/>
    </row>
    <row r="22" spans="5:26">
      <c r="E22">
        <v>21</v>
      </c>
      <c r="M22" s="24" t="e">
        <f t="shared" si="0"/>
        <v>#N/A</v>
      </c>
      <c r="O22" s="28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9"/>
    </row>
    <row r="23" spans="5:26" ht="13.5" thickBot="1">
      <c r="E23" s="7">
        <v>22</v>
      </c>
      <c r="M23" s="24" t="e">
        <f t="shared" si="0"/>
        <v>#N/A</v>
      </c>
      <c r="O23" s="30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2"/>
    </row>
    <row r="24" spans="5:26">
      <c r="E24">
        <v>23</v>
      </c>
      <c r="M24" s="23" t="s">
        <v>60</v>
      </c>
      <c r="O24" t="s">
        <v>61</v>
      </c>
    </row>
    <row r="25" spans="5:26">
      <c r="E25" s="7">
        <v>24</v>
      </c>
    </row>
    <row r="26" spans="5:26">
      <c r="E26">
        <v>25</v>
      </c>
    </row>
    <row r="27" spans="5:26">
      <c r="E27" s="7">
        <v>26</v>
      </c>
    </row>
    <row r="28" spans="5:26">
      <c r="E28">
        <v>27</v>
      </c>
    </row>
    <row r="29" spans="5:26">
      <c r="E29" s="7">
        <v>28</v>
      </c>
    </row>
    <row r="30" spans="5:26">
      <c r="E30">
        <v>29</v>
      </c>
    </row>
    <row r="31" spans="5:26">
      <c r="E31" s="7">
        <v>30</v>
      </c>
    </row>
    <row r="32" spans="5:26">
      <c r="E32">
        <v>31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A1:P238"/>
  <sheetViews>
    <sheetView showGridLines="0" tabSelected="1" workbookViewId="0">
      <pane ySplit="3" topLeftCell="A4" activePane="bottomLeft" state="frozen"/>
      <selection pane="bottomLeft" activeCell="G25" sqref="G25"/>
    </sheetView>
  </sheetViews>
  <sheetFormatPr baseColWidth="10" defaultColWidth="11.42578125" defaultRowHeight="12.75"/>
  <cols>
    <col min="1" max="1" width="7.7109375" style="2" customWidth="1"/>
    <col min="2" max="2" width="10" style="3" bestFit="1" customWidth="1"/>
    <col min="3" max="3" width="7.28515625" style="3" customWidth="1"/>
    <col min="4" max="4" width="21.28515625" style="3" bestFit="1" customWidth="1"/>
    <col min="5" max="5" width="14.5703125" style="3" customWidth="1"/>
    <col min="6" max="6" width="14.5703125" style="3" bestFit="1" customWidth="1"/>
    <col min="7" max="7" width="20.140625" style="3" bestFit="1" customWidth="1"/>
    <col min="8" max="9" width="11.85546875" style="9" customWidth="1"/>
    <col min="10" max="10" width="43.85546875" customWidth="1"/>
    <col min="11" max="13" width="13.5703125" hidden="1" customWidth="1"/>
    <col min="14" max="15" width="11" bestFit="1" customWidth="1"/>
    <col min="16" max="16" width="13" bestFit="1" customWidth="1"/>
  </cols>
  <sheetData>
    <row r="1" spans="1:16">
      <c r="A1" s="4"/>
      <c r="B1" s="5"/>
      <c r="C1" s="5"/>
      <c r="D1" s="5"/>
      <c r="E1" s="5"/>
      <c r="F1" s="5"/>
      <c r="G1" s="5"/>
      <c r="H1" s="8"/>
      <c r="I1" s="8"/>
      <c r="J1" s="35"/>
      <c r="K1" s="35"/>
      <c r="L1" s="35"/>
      <c r="M1" s="35"/>
      <c r="N1" s="33" t="s">
        <v>64</v>
      </c>
      <c r="O1" s="33" t="s">
        <v>65</v>
      </c>
      <c r="P1" s="33" t="s">
        <v>66</v>
      </c>
    </row>
    <row r="2" spans="1:16">
      <c r="A2" s="4"/>
      <c r="B2" s="5"/>
      <c r="C2" s="5"/>
      <c r="D2" s="5"/>
      <c r="E2" s="5"/>
      <c r="F2" s="5"/>
      <c r="G2" s="5"/>
      <c r="H2" s="8"/>
      <c r="I2" s="8"/>
      <c r="J2" s="35"/>
      <c r="K2" s="35"/>
      <c r="L2" s="35"/>
      <c r="M2" s="35"/>
      <c r="N2" s="34">
        <f>VLOOKUP(9^9,K4:K4962,1)</f>
        <v>-147</v>
      </c>
      <c r="O2" s="34">
        <f>VLOOKUP(9^9,L4:L4962,1)</f>
        <v>733</v>
      </c>
      <c r="P2" s="34">
        <f>VLOOKUP(9^9,M4:M4962,1)</f>
        <v>-22</v>
      </c>
    </row>
    <row r="3" spans="1:16" ht="42" customHeight="1">
      <c r="A3" s="4" t="s">
        <v>0</v>
      </c>
      <c r="B3" s="5" t="s">
        <v>14</v>
      </c>
      <c r="C3" s="5" t="s">
        <v>16</v>
      </c>
      <c r="D3" s="5" t="s">
        <v>32</v>
      </c>
      <c r="E3" s="5" t="s">
        <v>21</v>
      </c>
      <c r="F3" s="5" t="s">
        <v>1</v>
      </c>
      <c r="G3" s="5" t="s">
        <v>20</v>
      </c>
      <c r="H3" s="8" t="s">
        <v>19</v>
      </c>
      <c r="I3" s="8" t="s">
        <v>18</v>
      </c>
      <c r="J3" s="5" t="s">
        <v>29</v>
      </c>
      <c r="K3" s="35" t="s">
        <v>67</v>
      </c>
      <c r="L3" s="35" t="s">
        <v>68</v>
      </c>
      <c r="M3" s="35" t="s">
        <v>69</v>
      </c>
    </row>
    <row r="4" spans="1:16" hidden="1">
      <c r="A4" s="15">
        <v>2021</v>
      </c>
      <c r="B4" s="16"/>
      <c r="C4" s="16"/>
      <c r="D4" s="17"/>
      <c r="E4" s="16" t="s">
        <v>46</v>
      </c>
      <c r="F4" s="16"/>
      <c r="G4" s="18"/>
      <c r="H4" s="18"/>
      <c r="I4" s="19"/>
      <c r="J4" s="56"/>
      <c r="K4" s="18">
        <v>1000</v>
      </c>
      <c r="L4" s="36">
        <v>888</v>
      </c>
      <c r="M4" s="36">
        <v>500</v>
      </c>
    </row>
    <row r="5" spans="1:16">
      <c r="A5" s="53">
        <v>2021</v>
      </c>
      <c r="B5" s="54" t="s">
        <v>3</v>
      </c>
      <c r="C5" s="55">
        <v>2</v>
      </c>
      <c r="D5" s="55" t="s">
        <v>33</v>
      </c>
      <c r="E5" s="55" t="s">
        <v>25</v>
      </c>
      <c r="F5" s="56" t="s">
        <v>74</v>
      </c>
      <c r="G5" s="56" t="s">
        <v>83</v>
      </c>
      <c r="H5" s="56">
        <v>120</v>
      </c>
      <c r="I5" s="56"/>
      <c r="J5" s="56" t="s">
        <v>95</v>
      </c>
      <c r="K5" s="56">
        <v>880</v>
      </c>
      <c r="L5" s="56"/>
      <c r="M5" s="56"/>
    </row>
    <row r="6" spans="1:16">
      <c r="A6" s="53">
        <v>2021</v>
      </c>
      <c r="B6" s="54" t="s">
        <v>2</v>
      </c>
      <c r="C6" s="55">
        <v>2</v>
      </c>
      <c r="D6" s="55" t="s">
        <v>33</v>
      </c>
      <c r="E6" s="55" t="s">
        <v>25</v>
      </c>
      <c r="F6" s="56" t="s">
        <v>40</v>
      </c>
      <c r="G6" s="56" t="s">
        <v>35</v>
      </c>
      <c r="H6" s="56">
        <v>22</v>
      </c>
      <c r="I6" s="56"/>
      <c r="J6" s="56" t="s">
        <v>94</v>
      </c>
      <c r="K6" s="56">
        <v>858</v>
      </c>
      <c r="L6" s="56"/>
      <c r="M6" s="56"/>
    </row>
    <row r="7" spans="1:16">
      <c r="A7" s="53">
        <v>2022</v>
      </c>
      <c r="B7" s="54" t="s">
        <v>3</v>
      </c>
      <c r="C7" s="55">
        <v>3</v>
      </c>
      <c r="D7" s="55" t="s">
        <v>93</v>
      </c>
      <c r="E7" s="55" t="s">
        <v>27</v>
      </c>
      <c r="F7" s="56" t="s">
        <v>72</v>
      </c>
      <c r="G7" s="56" t="s">
        <v>73</v>
      </c>
      <c r="H7" s="56">
        <v>10</v>
      </c>
      <c r="I7" s="56"/>
      <c r="J7" s="56" t="s">
        <v>96</v>
      </c>
      <c r="K7" s="56"/>
      <c r="L7" s="56"/>
      <c r="M7" s="56"/>
    </row>
    <row r="8" spans="1:16">
      <c r="A8" s="53">
        <v>2021</v>
      </c>
      <c r="B8" s="54" t="s">
        <v>3</v>
      </c>
      <c r="C8" s="55">
        <v>2</v>
      </c>
      <c r="D8" s="55" t="s">
        <v>33</v>
      </c>
      <c r="E8" s="55" t="s">
        <v>25</v>
      </c>
      <c r="F8" s="56" t="s">
        <v>70</v>
      </c>
      <c r="G8" s="56" t="s">
        <v>80</v>
      </c>
      <c r="H8" s="56">
        <v>505</v>
      </c>
      <c r="I8" s="56"/>
      <c r="J8" s="56" t="s">
        <v>97</v>
      </c>
      <c r="K8" s="56">
        <v>353</v>
      </c>
      <c r="L8" s="56"/>
      <c r="M8" s="56"/>
    </row>
    <row r="9" spans="1:16">
      <c r="A9" s="53">
        <v>2021</v>
      </c>
      <c r="B9" s="54" t="s">
        <v>4</v>
      </c>
      <c r="C9" s="55">
        <v>3</v>
      </c>
      <c r="D9" s="55" t="s">
        <v>34</v>
      </c>
      <c r="E9" s="55" t="s">
        <v>25</v>
      </c>
      <c r="F9" s="56" t="s">
        <v>40</v>
      </c>
      <c r="G9" s="56" t="s">
        <v>28</v>
      </c>
      <c r="H9" s="56">
        <v>55</v>
      </c>
      <c r="I9" s="56"/>
      <c r="J9" s="56" t="s">
        <v>98</v>
      </c>
      <c r="K9" s="56"/>
      <c r="L9" s="56">
        <v>833</v>
      </c>
      <c r="M9" s="56"/>
    </row>
    <row r="10" spans="1:16">
      <c r="A10" s="53">
        <v>2021</v>
      </c>
      <c r="B10" s="54" t="s">
        <v>4</v>
      </c>
      <c r="C10" s="55">
        <v>3</v>
      </c>
      <c r="D10" s="55" t="s">
        <v>93</v>
      </c>
      <c r="E10" s="55" t="s">
        <v>26</v>
      </c>
      <c r="F10" s="56" t="s">
        <v>72</v>
      </c>
      <c r="G10" s="56" t="s">
        <v>73</v>
      </c>
      <c r="H10" s="56">
        <v>22</v>
      </c>
      <c r="I10" s="56"/>
      <c r="J10" s="56" t="s">
        <v>99</v>
      </c>
      <c r="K10" s="56"/>
      <c r="L10" s="56"/>
      <c r="M10" s="56">
        <v>478</v>
      </c>
    </row>
    <row r="11" spans="1:16">
      <c r="A11" s="53">
        <v>2022</v>
      </c>
      <c r="B11" s="54" t="s">
        <v>5</v>
      </c>
      <c r="C11" s="55">
        <v>5</v>
      </c>
      <c r="D11" s="55" t="s">
        <v>34</v>
      </c>
      <c r="E11" s="55" t="s">
        <v>27</v>
      </c>
      <c r="F11" s="56" t="s">
        <v>41</v>
      </c>
      <c r="G11" s="56" t="s">
        <v>38</v>
      </c>
      <c r="H11" s="56">
        <v>50</v>
      </c>
      <c r="I11" s="56"/>
      <c r="J11" s="56" t="s">
        <v>100</v>
      </c>
      <c r="K11" s="56"/>
      <c r="L11" s="56">
        <v>783</v>
      </c>
      <c r="M11" s="56"/>
    </row>
    <row r="12" spans="1:16">
      <c r="A12" s="53">
        <v>2021</v>
      </c>
      <c r="B12" s="54" t="s">
        <v>3</v>
      </c>
      <c r="C12" s="55">
        <v>2</v>
      </c>
      <c r="D12" s="55" t="s">
        <v>93</v>
      </c>
      <c r="E12" s="55" t="s">
        <v>25</v>
      </c>
      <c r="F12" s="56" t="s">
        <v>72</v>
      </c>
      <c r="G12" s="56" t="s">
        <v>73</v>
      </c>
      <c r="H12" s="56">
        <v>1000</v>
      </c>
      <c r="I12" s="56"/>
      <c r="J12" s="56" t="s">
        <v>101</v>
      </c>
      <c r="K12" s="56"/>
      <c r="L12" s="56"/>
      <c r="M12" s="56">
        <v>-522</v>
      </c>
    </row>
    <row r="13" spans="1:16">
      <c r="A13" s="53">
        <v>2021</v>
      </c>
      <c r="B13" s="54" t="s">
        <v>6</v>
      </c>
      <c r="C13" s="55">
        <v>4</v>
      </c>
      <c r="D13" s="55" t="s">
        <v>33</v>
      </c>
      <c r="E13" s="55" t="s">
        <v>25</v>
      </c>
      <c r="F13" s="56" t="s">
        <v>45</v>
      </c>
      <c r="G13" s="56" t="s">
        <v>85</v>
      </c>
      <c r="H13" s="56">
        <v>500</v>
      </c>
      <c r="I13" s="56"/>
      <c r="J13" s="56" t="s">
        <v>102</v>
      </c>
      <c r="K13" s="56">
        <v>-147</v>
      </c>
      <c r="L13" s="56"/>
      <c r="M13" s="56"/>
    </row>
    <row r="14" spans="1:16">
      <c r="A14" s="53">
        <v>2022</v>
      </c>
      <c r="B14" s="54" t="s">
        <v>3</v>
      </c>
      <c r="C14" s="55">
        <v>2</v>
      </c>
      <c r="D14" s="55" t="s">
        <v>34</v>
      </c>
      <c r="E14" s="55" t="s">
        <v>25</v>
      </c>
      <c r="F14" s="56" t="s">
        <v>72</v>
      </c>
      <c r="G14" s="56" t="s">
        <v>73</v>
      </c>
      <c r="H14" s="56">
        <v>50</v>
      </c>
      <c r="I14" s="56"/>
      <c r="J14" s="56" t="s">
        <v>103</v>
      </c>
      <c r="K14" s="56"/>
      <c r="L14" s="56">
        <v>733</v>
      </c>
      <c r="M14" s="56"/>
    </row>
    <row r="15" spans="1:16">
      <c r="A15" s="53">
        <v>2022</v>
      </c>
      <c r="B15" s="54" t="s">
        <v>5</v>
      </c>
      <c r="C15" s="55">
        <v>4</v>
      </c>
      <c r="D15" s="55" t="s">
        <v>93</v>
      </c>
      <c r="E15" s="55" t="s">
        <v>47</v>
      </c>
      <c r="F15" s="56" t="s">
        <v>43</v>
      </c>
      <c r="G15" s="56" t="s">
        <v>37</v>
      </c>
      <c r="H15" s="56"/>
      <c r="I15" s="56">
        <v>500</v>
      </c>
      <c r="J15" s="56"/>
      <c r="K15" s="56"/>
      <c r="L15" s="56"/>
      <c r="M15" s="56">
        <v>-22</v>
      </c>
    </row>
    <row r="238" spans="10:12">
      <c r="J238" s="6"/>
      <c r="K238" s="6"/>
      <c r="L238" s="6"/>
    </row>
  </sheetData>
  <conditionalFormatting sqref="N2:P2">
    <cfRule type="cellIs" dxfId="0" priority="3" operator="lessThan">
      <formula>0</formula>
    </cfRule>
  </conditionalFormatting>
  <pageMargins left="0.7" right="0.7" top="0.75" bottom="0.75" header="0.3" footer="0.3"/>
  <pageSetup paperSize="9" orientation="portrait" verticalDpi="0" r:id="rId1"/>
  <legacyDrawing r:id="rId2"/>
  <controls>
    <control shapeId="3073" r:id="rId3" name="CommandButton1"/>
  </controls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P34"/>
  <sheetViews>
    <sheetView showGridLines="0" workbookViewId="0">
      <selection activeCell="K23" sqref="K23"/>
    </sheetView>
  </sheetViews>
  <sheetFormatPr baseColWidth="10" defaultRowHeight="12.75"/>
  <cols>
    <col min="1" max="1" width="12" bestFit="1" customWidth="1"/>
    <col min="3" max="3" width="19.140625" bestFit="1" customWidth="1"/>
  </cols>
  <sheetData>
    <row r="1" spans="1:16">
      <c r="A1" s="21" t="str">
        <f>T_Catégories[[#Headers],[Catégorie]]</f>
        <v>Catégorie</v>
      </c>
      <c r="B1" s="21" t="s">
        <v>62</v>
      </c>
      <c r="C1" s="21" t="s">
        <v>63</v>
      </c>
    </row>
    <row r="2" spans="1:16">
      <c r="A2" s="20" t="str">
        <f>T_Catégories[[#This Row],[Catégorie]]</f>
        <v>Alimentation</v>
      </c>
      <c r="B2" s="25">
        <f>SUMIF(Données!F:F,Statistiques!A2,Données!H:H)</f>
        <v>120</v>
      </c>
      <c r="C2" s="25">
        <f>SUMIF(Données!F:F,Statistiques!A2,Données!I:I)</f>
        <v>0</v>
      </c>
    </row>
    <row r="3" spans="1:16">
      <c r="A3" s="20" t="str">
        <f>T_Catégories[[#This Row],[Catégorie]]</f>
        <v>Communication</v>
      </c>
      <c r="B3" s="25">
        <f>SUMIF(Données!F:F,Statistiques!A3,Données!H:H)</f>
        <v>1082</v>
      </c>
      <c r="C3" s="25">
        <f>SUMIF(Données!F:F,Statistiques!A3,Données!I:I)</f>
        <v>0</v>
      </c>
    </row>
    <row r="4" spans="1:16">
      <c r="A4" s="20" t="str">
        <f>T_Catégories[[#This Row],[Catégorie]]</f>
        <v>Divers</v>
      </c>
      <c r="B4" s="25">
        <f>SUMIF(Données!F:F,Statistiques!A4,Données!H:H)</f>
        <v>77</v>
      </c>
      <c r="C4" s="25">
        <f>SUMIF(Données!F:F,Statistiques!A4,Données!I:I)</f>
        <v>0</v>
      </c>
    </row>
    <row r="5" spans="1:16">
      <c r="A5" s="20" t="str">
        <f>T_Catégories[[#This Row],[Catégorie]]</f>
        <v>Finance</v>
      </c>
      <c r="B5" s="25">
        <f>SUMIF(Données!F:F,Statistiques!A5,Données!H:H)</f>
        <v>50</v>
      </c>
      <c r="C5" s="25">
        <f>SUMIF(Données!F:F,Statistiques!A5,Données!I:I)</f>
        <v>0</v>
      </c>
    </row>
    <row r="6" spans="1:16">
      <c r="A6" s="20" t="str">
        <f>T_Catégories[[#This Row],[Catégorie]]</f>
        <v>Frais</v>
      </c>
      <c r="B6" s="25">
        <f>SUMIF(Données!F:F,Statistiques!A6,Données!H:H)</f>
        <v>505</v>
      </c>
      <c r="C6" s="25">
        <f>SUMIF(Données!F:F,Statistiques!A6,Données!I:I)</f>
        <v>0</v>
      </c>
    </row>
    <row r="7" spans="1:16">
      <c r="A7" s="20" t="str">
        <f>T_Catégories[[#This Row],[Catégorie]]</f>
        <v>Habillement</v>
      </c>
      <c r="B7" s="25">
        <f>SUMIF(Données!F:F,Statistiques!A7,Données!H:H)</f>
        <v>0</v>
      </c>
      <c r="C7" s="25">
        <f>SUMIF(Données!F:F,Statistiques!A7,Données!I:I)</f>
        <v>0</v>
      </c>
    </row>
    <row r="8" spans="1:16">
      <c r="A8" s="20" t="str">
        <f>T_Catégories[[#This Row],[Catégorie]]</f>
        <v>HighTech</v>
      </c>
      <c r="B8" s="25">
        <f>SUMIF(Données!F:F,Statistiques!A8,Données!H:H)</f>
        <v>0</v>
      </c>
      <c r="C8" s="25">
        <f>SUMIF(Données!F:F,Statistiques!A8,Données!I:I)</f>
        <v>500</v>
      </c>
      <c r="O8" s="21" t="s">
        <v>63</v>
      </c>
      <c r="P8" s="21" t="s">
        <v>62</v>
      </c>
    </row>
    <row r="9" spans="1:16">
      <c r="A9" s="20" t="str">
        <f>T_Catégories[[#This Row],[Catégorie]]</f>
        <v>Loisirs</v>
      </c>
      <c r="B9" s="25">
        <f>SUMIF(Données!F:F,Statistiques!A9,Données!H:H)</f>
        <v>0</v>
      </c>
      <c r="C9" s="25">
        <f>SUMIF(Données!F:F,Statistiques!A9,Données!I:I)</f>
        <v>0</v>
      </c>
      <c r="O9" s="20">
        <f>SUM(T_Données[Crédit(€)])</f>
        <v>500</v>
      </c>
      <c r="P9" s="20">
        <f>SUM(T_Données[Débit(€)])</f>
        <v>2334</v>
      </c>
    </row>
    <row r="10" spans="1:16">
      <c r="A10" s="20" t="str">
        <f>T_Catégories[[#This Row],[Catégorie]]</f>
        <v>Maison</v>
      </c>
      <c r="B10" s="25">
        <f>SUMIF(Données!F:F,Statistiques!A10,Données!H:H)</f>
        <v>0</v>
      </c>
      <c r="C10" s="25">
        <f>SUMIF(Données!F:F,Statistiques!A10,Données!I:I)</f>
        <v>0</v>
      </c>
    </row>
    <row r="11" spans="1:16">
      <c r="A11" s="20" t="str">
        <f>T_Catégories[[#This Row],[Catégorie]]</f>
        <v>Santé</v>
      </c>
      <c r="B11" s="25">
        <f>SUMIF(Données!F:F,Statistiques!A11,Données!H:H)</f>
        <v>500</v>
      </c>
      <c r="C11" s="25">
        <f>SUMIF(Données!F:F,Statistiques!A11,Données!I:I)</f>
        <v>0</v>
      </c>
    </row>
    <row r="12" spans="1:16">
      <c r="A12" s="20" t="str">
        <f>T_Catégories[[#This Row],[Catégorie]]</f>
        <v>Transport</v>
      </c>
      <c r="B12" s="25">
        <f>SUMIF(Données!F:F,Statistiques!A12,Données!H:H)</f>
        <v>0</v>
      </c>
      <c r="C12" s="25">
        <f>SUMIF(Données!F:F,Statistiques!A12,Données!I:I)</f>
        <v>0</v>
      </c>
    </row>
    <row r="13" spans="1:16">
      <c r="A13" s="20" t="str">
        <f>T_Catégories[[#This Row],[Catégorie]]</f>
        <v>Véhicules</v>
      </c>
      <c r="B13" s="25">
        <f>SUMIF(Données!F:F,Statistiques!A13,Données!H:H)</f>
        <v>0</v>
      </c>
      <c r="C13" s="25">
        <f>SUMIF(Données!F:F,Statistiques!A13,Données!I:I)</f>
        <v>0</v>
      </c>
    </row>
    <row r="21" spans="1:13">
      <c r="A21" s="21" t="s">
        <v>23</v>
      </c>
      <c r="B21" s="21" t="s">
        <v>62</v>
      </c>
      <c r="C21" s="21" t="s">
        <v>63</v>
      </c>
    </row>
    <row r="22" spans="1:13">
      <c r="A22" s="26" t="str">
        <f>Listes!I2</f>
        <v>CB</v>
      </c>
      <c r="B22" s="25">
        <f>SUMIF(Données!E:E,Statistiques!A22,Données!H:H)</f>
        <v>0</v>
      </c>
      <c r="C22" s="25">
        <f>SUMIF(Données!E:E,Statistiques!A22,Données!I:I)</f>
        <v>0</v>
      </c>
    </row>
    <row r="23" spans="1:13">
      <c r="A23" s="26" t="str">
        <f>Listes!I3</f>
        <v>Chèque</v>
      </c>
      <c r="B23" s="25">
        <f>SUMIF(Données!E:E,Statistiques!A23,Données!H:H)</f>
        <v>2252</v>
      </c>
      <c r="C23" s="25">
        <f>SUMIF(Données!E:E,Statistiques!A23,Données!I:I)</f>
        <v>0</v>
      </c>
    </row>
    <row r="24" spans="1:13">
      <c r="A24" s="26" t="str">
        <f>Listes!I4</f>
        <v>Prélèvement</v>
      </c>
      <c r="B24" s="25">
        <f>SUMIF(Données!E:E,Statistiques!A24,Données!H:H)</f>
        <v>22</v>
      </c>
      <c r="C24" s="25">
        <f>SUMIF(Données!E:E,Statistiques!A24,Données!I:I)</f>
        <v>0</v>
      </c>
    </row>
    <row r="25" spans="1:13">
      <c r="A25" s="26" t="str">
        <f>Listes!I5</f>
        <v>Virement</v>
      </c>
      <c r="B25" s="25">
        <f>SUMIF(Données!E:E,Statistiques!A25,Données!H:H)</f>
        <v>60</v>
      </c>
      <c r="C25" s="25">
        <f>SUMIF(Données!E:E,Statistiques!A25,Données!I:I)</f>
        <v>0</v>
      </c>
    </row>
    <row r="26" spans="1:13">
      <c r="A26" s="26" t="str">
        <f>Listes!I6</f>
        <v>Autres</v>
      </c>
      <c r="B26" s="25">
        <f>SUMIF(Données!E:E,Statistiques!A26,Données!H:H)</f>
        <v>0</v>
      </c>
      <c r="C26" s="25">
        <f>SUMIF(Données!E:E,Statistiques!A26,Données!I:I)</f>
        <v>0</v>
      </c>
    </row>
    <row r="27" spans="1:13">
      <c r="A27" s="27" t="str">
        <f>Listes!I7</f>
        <v>Paypal</v>
      </c>
      <c r="B27" s="25">
        <f>SUMIF(Données!E:E,Statistiques!A27,Données!H:H)</f>
        <v>0</v>
      </c>
      <c r="C27" s="25">
        <f>SUMIF(Données!E:E,Statistiques!A27,Données!I:I)</f>
        <v>500</v>
      </c>
    </row>
    <row r="31" spans="1:13">
      <c r="M31" t="s">
        <v>23</v>
      </c>
    </row>
    <row r="32" spans="1:13">
      <c r="M32" t="str">
        <f>Listes!K2</f>
        <v>CP Crédit Agricole</v>
      </c>
    </row>
    <row r="33" spans="13:13">
      <c r="M33" t="str">
        <f>Listes!K3</f>
        <v>CJ La banque postale</v>
      </c>
    </row>
    <row r="34" spans="13:13">
      <c r="M34" t="str">
        <f>Listes!K4</f>
        <v>Livret A 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19</vt:i4>
      </vt:variant>
    </vt:vector>
  </HeadingPairs>
  <TitlesOfParts>
    <vt:vector size="23" baseType="lpstr">
      <vt:lpstr>Formulaire</vt:lpstr>
      <vt:lpstr>Listes</vt:lpstr>
      <vt:lpstr>Données</vt:lpstr>
      <vt:lpstr>Statistiques</vt:lpstr>
      <vt:lpstr>c_année</vt:lpstr>
      <vt:lpstr>c_c</vt:lpstr>
      <vt:lpstr>c_compte</vt:lpstr>
      <vt:lpstr>c_crédit</vt:lpstr>
      <vt:lpstr>c_débit</vt:lpstr>
      <vt:lpstr>c_jour</vt:lpstr>
      <vt:lpstr>c_modes</vt:lpstr>
      <vt:lpstr>c_mois</vt:lpstr>
      <vt:lpstr>c_montant</vt:lpstr>
      <vt:lpstr>c_sc</vt:lpstr>
      <vt:lpstr>Détails</vt:lpstr>
      <vt:lpstr>Formulaire</vt:lpstr>
      <vt:lpstr>s_Années</vt:lpstr>
      <vt:lpstr>s_Catégories</vt:lpstr>
      <vt:lpstr>s_Jours</vt:lpstr>
      <vt:lpstr>s_Mois</vt:lpstr>
      <vt:lpstr>s_SousCatégories</vt:lpstr>
      <vt:lpstr>T_Comptes</vt:lpstr>
      <vt:lpstr>T_Modes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Michel Esteban</cp:lastModifiedBy>
  <dcterms:created xsi:type="dcterms:W3CDTF">2021-01-11T21:12:12Z</dcterms:created>
  <dcterms:modified xsi:type="dcterms:W3CDTF">2021-01-17T20:52:57Z</dcterms:modified>
</cp:coreProperties>
</file>